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24226"/>
  <xr:revisionPtr revIDLastSave="0" documentId="13_ncr:1_{2E3BF64C-807F-4B5B-A83B-60EAD984D63F}" xr6:coauthVersionLast="47" xr6:coauthVersionMax="47" xr10:uidLastSave="{00000000-0000-0000-0000-000000000000}"/>
  <bookViews>
    <workbookView xWindow="-120" yWindow="-120" windowWidth="29040" windowHeight="15840" tabRatio="863" firstSheet="5" activeTab="13" xr2:uid="{00000000-000D-0000-FFFF-FFFF00000000}"/>
  </bookViews>
  <sheets>
    <sheet name=" ΠΡΟΥΠΟΛ ΧΡ ΥΠΟΛ ΔΕΚ2021 (5)" sheetId="61" r:id="rId1"/>
    <sheet name="ΣΥΓΚΕΦ ΠΙΝΑΚ ΕΣΟΔΩΝ (6)" sheetId="28" r:id="rId2"/>
    <sheet name="ΣΥΓΚΕΦ ΠΙΝΑΚ ΔΑΠΑΝΩΝ (7)" sheetId="30" r:id="rId3"/>
    <sheet name="ΛΕΠΤΟΜΕΡΙΕΣ ΕΣΟΔΩΝ (8)" sheetId="29" r:id="rId4"/>
    <sheet name="ΑΠΟΤΕΛΕΣΜΑΤΑ ΓΙΑ ΤΟ ΕΤΟΣ  (9)" sheetId="27" r:id="rId5"/>
    <sheet name="ΙΣΟΛΟΓΙΣΜΟΣ (10)" sheetId="31" r:id="rId6"/>
    <sheet name="ΚΑΤ ΤΑΜ ΡΟΗΣ (11)" sheetId="77" r:id="rId7"/>
    <sheet name="ΚΑΤ ΧΡΕΩΣΤ&amp;ΠΙΣΤ(12)" sheetId="76" r:id="rId8"/>
    <sheet name="ΣΗΜΕΙΩΣΕΙΣ(13-14)" sheetId="60" r:id="rId9"/>
    <sheet name="1ΟΣ ΠΙΝΑΚΑΣ (15-18)" sheetId="118" r:id="rId10"/>
    <sheet name="2ΟΣ ΠΙΝΑΚΑΣ (19)" sheetId="63" r:id="rId11"/>
    <sheet name="3ΟΣ ΠΙΝΑΚΑΣ(20)" sheetId="64" r:id="rId12"/>
    <sheet name="ΠΑΡΑΡΤΗΜ ΠΡΩΤΟΣ ΠΙΝΑΚΑΣ(21)" sheetId="65" r:id="rId13"/>
    <sheet name="ΓΕΝΙΚΕΣ(22)" sheetId="66" r:id="rId14"/>
  </sheets>
  <externalReferences>
    <externalReference r:id="rId15"/>
    <externalReference r:id="rId16"/>
    <externalReference r:id="rId17"/>
    <externalReference r:id="rId18"/>
    <externalReference r:id="rId19"/>
    <externalReference r:id="rId20"/>
    <externalReference r:id="rId21"/>
  </externalReferences>
  <definedNames>
    <definedName name="Arial">#REF!</definedName>
    <definedName name="BaseRate">'[1]Expected Volumes 2020'!$V$845</definedName>
    <definedName name="bookmark8" localSheetId="5">'ΙΣΟΛΟΓΙΣΜΟΣ (10)'!$B$344</definedName>
    <definedName name="bookmark8" localSheetId="6">'ΚΑΤ ΤΑΜ ΡΟΗΣ (11)'!$B$192</definedName>
    <definedName name="bookmark8" localSheetId="7">'ΚΑΤ ΧΡΕΩΣΤ&amp;ΠΙΣΤ(12)'!$B$307</definedName>
    <definedName name="liste">[2]DRGListe!$A:$IV</definedName>
    <definedName name="MLS">[3]input!$A$1:$A$18</definedName>
    <definedName name="OLE_LINK1" localSheetId="8">'ΣΗΜΕΙΩΣΕΙΣ(13-14)'!#REF!</definedName>
    <definedName name="page\x2dtotal">#REF!</definedName>
    <definedName name="page\x2dtotal\x2dmaster0">#REF!</definedName>
    <definedName name="_xlnm.Print_Area" localSheetId="0">' ΠΡΟΥΠΟΛ ΧΡ ΥΠΟΛ ΔΕΚ2021 (5)'!$B$3:$E$20</definedName>
    <definedName name="_xlnm.Print_Area" localSheetId="9">'1ΟΣ ΠΙΝΑΚΑΣ (15-18)'!$A$1:$U$164</definedName>
    <definedName name="_xlnm.Print_Area" localSheetId="10">'2ΟΣ ΠΙΝΑΚΑΣ (19)'!$A$1:$E$17</definedName>
    <definedName name="_xlnm.Print_Area" localSheetId="11">'3ΟΣ ΠΙΝΑΚΑΣ(20)'!$A$1:$G$25</definedName>
    <definedName name="_xlnm.Print_Area" localSheetId="4">'ΑΠΟΤΕΛΕΣΜΑΤΑ ΓΙΑ ΤΟ ΕΤΟΣ  (9)'!$B$1:$N$31</definedName>
    <definedName name="_xlnm.Print_Area" localSheetId="13">'ΓΕΝΙΚΕΣ(22)'!$A$1:$C$22</definedName>
    <definedName name="_xlnm.Print_Area" localSheetId="5">'ΙΣΟΛΟΓΙΣΜΟΣ (10)'!$B$4:$U$46</definedName>
    <definedName name="_xlnm.Print_Area" localSheetId="6">'ΚΑΤ ΤΑΜ ΡΟΗΣ (11)'!$B$1:$H$42</definedName>
    <definedName name="_xlnm.Print_Area" localSheetId="7">'ΚΑΤ ΧΡΕΩΣΤ&amp;ΠΙΣΤ(12)'!$A$1:$R$12</definedName>
    <definedName name="_xlnm.Print_Area" localSheetId="3">'ΛΕΠΤΟΜΕΡΙΕΣ ΕΣΟΔΩΝ (8)'!$B$3:$K$53</definedName>
    <definedName name="_xlnm.Print_Area" localSheetId="12">'ΠΑΡΑΡΤΗΜ ΠΡΩΤΟΣ ΠΙΝΑΚΑΣ(21)'!$A$1:$Q$45</definedName>
    <definedName name="_xlnm.Print_Area" localSheetId="8">'ΣΗΜΕΙΩΣΕΙΣ(13-14)'!$A$1:$H$71</definedName>
    <definedName name="_xlnm.Print_Area" localSheetId="2">'ΣΥΓΚΕΦ ΠΙΝΑΚ ΔΑΠΑΝΩΝ (7)'!$B$3:$M$23</definedName>
    <definedName name="_xlnm.Print_Area" localSheetId="1">'ΣΥΓΚΕΦ ΠΙΝΑΚ ΕΣΟΔΩΝ (6)'!$B$3:$J$32</definedName>
    <definedName name="_xlnm.Print_Titles" localSheetId="9">'1ΟΣ ΠΙΝΑΚΑΣ (15-18)'!$1:$12</definedName>
    <definedName name="_xlnm.Print_Titles" localSheetId="12">'ΠΑΡΑΡΤΗΜ ΠΡΩΤΟΣ ΠΙΝΑΚΑΣ(21)'!$1:$29</definedName>
    <definedName name="_xlnm.Print_Titles">LIST FOR [4]FF!$A$1:$IV$1</definedName>
    <definedName name="rng_Expenses20">#REF!</definedName>
    <definedName name="Summary">LIST FOR [4]FF!$A$1:$IV$1</definedName>
    <definedName name="Summarypoints6months">LIST FOR [4]FF!$A$1:$IV$1</definedName>
    <definedName name="ΑΙΜΟΔΙΑΛΙΣΙ">'[1]Expected Volumes 2020'!#REF!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5" i="31" l="1"/>
  <c r="G15" i="31"/>
  <c r="I15" i="31"/>
  <c r="J15" i="31"/>
  <c r="K15" i="31"/>
  <c r="L15" i="31"/>
  <c r="M15" i="31"/>
  <c r="N15" i="31"/>
  <c r="O15" i="31"/>
  <c r="P15" i="31"/>
  <c r="Q15" i="31"/>
  <c r="S15" i="31"/>
  <c r="T15" i="31"/>
  <c r="F20" i="31"/>
  <c r="G20" i="31"/>
  <c r="I20" i="31"/>
  <c r="I22" i="31" s="1"/>
  <c r="J20" i="31"/>
  <c r="K20" i="31"/>
  <c r="M20" i="31"/>
  <c r="N20" i="31"/>
  <c r="O20" i="31"/>
  <c r="O22" i="31" s="1"/>
  <c r="P20" i="31"/>
  <c r="Q20" i="31"/>
  <c r="R20" i="31"/>
  <c r="R22" i="31" s="1"/>
  <c r="S20" i="31"/>
  <c r="T20" i="31"/>
  <c r="Q22" i="31"/>
  <c r="F28" i="31"/>
  <c r="G28" i="31"/>
  <c r="I28" i="31"/>
  <c r="M28" i="31"/>
  <c r="N28" i="31"/>
  <c r="O28" i="31"/>
  <c r="P28" i="31"/>
  <c r="Q28" i="31"/>
  <c r="R28" i="31"/>
  <c r="S28" i="31"/>
  <c r="T28" i="31"/>
  <c r="F33" i="31"/>
  <c r="G33" i="31"/>
  <c r="I33" i="31"/>
  <c r="J33" i="31"/>
  <c r="K33" i="31"/>
  <c r="L33" i="31"/>
  <c r="M33" i="31"/>
  <c r="N33" i="31"/>
  <c r="O33" i="31"/>
  <c r="P33" i="31"/>
  <c r="Q33" i="31"/>
  <c r="R33" i="31"/>
  <c r="S33" i="31"/>
  <c r="T33" i="31"/>
  <c r="F39" i="31"/>
  <c r="G39" i="31"/>
  <c r="I39" i="31"/>
  <c r="J39" i="31"/>
  <c r="K39" i="31"/>
  <c r="L39" i="31"/>
  <c r="M39" i="31"/>
  <c r="N39" i="31"/>
  <c r="O39" i="31"/>
  <c r="P39" i="31"/>
  <c r="Q39" i="31"/>
  <c r="R39" i="31"/>
  <c r="S39" i="31"/>
  <c r="T39" i="31"/>
  <c r="C7" i="27"/>
  <c r="C8" i="27"/>
  <c r="D8" i="27" s="1"/>
  <c r="C9" i="27"/>
  <c r="D18" i="27"/>
  <c r="C24" i="27"/>
  <c r="C28" i="27"/>
  <c r="T41" i="31" l="1"/>
  <c r="T43" i="31" s="1"/>
  <c r="G41" i="31"/>
  <c r="G43" i="31" s="1"/>
  <c r="J22" i="31"/>
  <c r="T22" i="31"/>
  <c r="S22" i="31"/>
  <c r="N22" i="31"/>
  <c r="I41" i="31"/>
  <c r="I43" i="31" s="1"/>
  <c r="I50" i="31" s="1"/>
  <c r="P22" i="31"/>
  <c r="G22" i="31"/>
  <c r="F22" i="31"/>
  <c r="Q41" i="31"/>
  <c r="Q43" i="31" s="1"/>
  <c r="S41" i="31"/>
  <c r="S43" i="31" s="1"/>
  <c r="O41" i="31"/>
  <c r="O43" i="31" s="1"/>
  <c r="F41" i="31"/>
  <c r="F43" i="31" s="1"/>
  <c r="F50" i="31" s="1"/>
  <c r="P41" i="31"/>
  <c r="P43" i="31" s="1"/>
  <c r="R41" i="31"/>
  <c r="R43" i="31" s="1"/>
  <c r="N41" i="31"/>
  <c r="N43" i="31" s="1"/>
  <c r="M41" i="31"/>
  <c r="M43" i="31" s="1"/>
  <c r="K41" i="31"/>
  <c r="K43" i="31" s="1"/>
  <c r="J41" i="31"/>
  <c r="J43" i="31" s="1"/>
  <c r="L41" i="31"/>
  <c r="L43" i="31" s="1"/>
  <c r="M22" i="31"/>
  <c r="C6" i="27"/>
  <c r="N50" i="31" l="1"/>
  <c r="T50" i="31"/>
  <c r="G50" i="31"/>
  <c r="Q50" i="31"/>
  <c r="M50" i="31"/>
  <c r="C39" i="77"/>
  <c r="C36" i="77"/>
  <c r="C35" i="77"/>
  <c r="C31" i="77"/>
  <c r="C30" i="77"/>
  <c r="C27" i="77"/>
  <c r="C26" i="77"/>
  <c r="C25" i="77"/>
  <c r="C24" i="77"/>
  <c r="C23" i="77"/>
  <c r="C22" i="77"/>
  <c r="C19" i="77"/>
  <c r="C18" i="77"/>
  <c r="C17" i="77"/>
  <c r="C14" i="77"/>
  <c r="C13" i="77"/>
  <c r="C11" i="77"/>
  <c r="C10" i="77"/>
  <c r="L21" i="30" l="1"/>
  <c r="K21" i="30"/>
  <c r="J21" i="30"/>
  <c r="I21" i="30"/>
  <c r="E21" i="30"/>
  <c r="C15" i="27" s="1"/>
  <c r="D35" i="77" l="1"/>
  <c r="D32" i="77"/>
  <c r="D20" i="77"/>
  <c r="D28" i="77" s="1"/>
  <c r="AK36" i="31"/>
  <c r="AK39" i="31" s="1"/>
  <c r="AK32" i="31"/>
  <c r="H25" i="77" s="1"/>
  <c r="H27" i="77"/>
  <c r="H18" i="77"/>
  <c r="AM37" i="31"/>
  <c r="AI38" i="31"/>
  <c r="AM38" i="31" s="1"/>
  <c r="AJ36" i="31"/>
  <c r="AJ39" i="31" s="1"/>
  <c r="AI36" i="31"/>
  <c r="AM31" i="31"/>
  <c r="AK28" i="31"/>
  <c r="AJ27" i="31"/>
  <c r="AJ28" i="31" s="1"/>
  <c r="AJ18" i="31"/>
  <c r="H14" i="77" s="1"/>
  <c r="AI18" i="31"/>
  <c r="H23" i="77" s="1"/>
  <c r="AM21" i="31"/>
  <c r="AK21" i="31"/>
  <c r="AJ21" i="31"/>
  <c r="AI21" i="31"/>
  <c r="AK20" i="31"/>
  <c r="AI13" i="31"/>
  <c r="AM13" i="31" s="1"/>
  <c r="AK15" i="31"/>
  <c r="AI12" i="31"/>
  <c r="H10" i="77"/>
  <c r="AG35" i="31"/>
  <c r="AG30" i="31"/>
  <c r="AG29" i="31"/>
  <c r="AG26" i="31"/>
  <c r="AG25" i="31"/>
  <c r="AG24" i="31"/>
  <c r="AG23" i="31"/>
  <c r="AG21" i="31"/>
  <c r="AG16" i="31"/>
  <c r="AG31" i="31"/>
  <c r="AM36" i="31" l="1"/>
  <c r="AM39" i="31" s="1"/>
  <c r="AK22" i="31"/>
  <c r="AK33" i="31"/>
  <c r="AK41" i="31" s="1"/>
  <c r="AK43" i="31" s="1"/>
  <c r="AJ20" i="31"/>
  <c r="AN31" i="31"/>
  <c r="AM18" i="31"/>
  <c r="H24" i="77"/>
  <c r="H26" i="77"/>
  <c r="AI39" i="31"/>
  <c r="H11" i="77"/>
  <c r="AK44" i="31" l="1"/>
  <c r="D11" i="76"/>
  <c r="D9" i="76"/>
  <c r="C12" i="77" l="1"/>
  <c r="D33" i="31" l="1"/>
  <c r="N29" i="27"/>
  <c r="N28" i="27" s="1"/>
  <c r="M28" i="27"/>
  <c r="L28" i="27"/>
  <c r="N17" i="27"/>
  <c r="J28" i="27"/>
  <c r="K29" i="27"/>
  <c r="K28" i="27" s="1"/>
  <c r="K17" i="27"/>
  <c r="C33" i="31" l="1"/>
  <c r="E19" i="28" l="1"/>
  <c r="J23" i="29"/>
  <c r="J22" i="29"/>
  <c r="J14" i="29"/>
  <c r="J12" i="29"/>
  <c r="AC136" i="118" l="1"/>
  <c r="L103" i="118" l="1"/>
  <c r="L102" i="118"/>
  <c r="L101" i="118"/>
  <c r="L100" i="118"/>
  <c r="L99" i="118"/>
  <c r="L98" i="118"/>
  <c r="L96" i="118"/>
  <c r="L95" i="118"/>
  <c r="L94" i="118"/>
  <c r="L93" i="118"/>
  <c r="L73" i="118" l="1"/>
  <c r="I22" i="28"/>
  <c r="I16" i="28"/>
  <c r="I28" i="28" l="1"/>
  <c r="H19" i="28"/>
  <c r="I19" i="28"/>
  <c r="F19" i="28"/>
  <c r="L9" i="27" l="1"/>
  <c r="G19" i="28"/>
  <c r="J19" i="28" s="1"/>
  <c r="J37" i="29"/>
  <c r="I9" i="29" l="1"/>
  <c r="I13" i="28" s="1"/>
  <c r="E8" i="61" l="1"/>
  <c r="H39" i="77"/>
  <c r="Z33" i="31" l="1"/>
  <c r="AB27" i="31"/>
  <c r="AB28" i="31" s="1"/>
  <c r="Z28" i="31"/>
  <c r="Z22" i="31"/>
  <c r="AB38" i="31"/>
  <c r="AB36" i="31"/>
  <c r="Y36" i="31"/>
  <c r="Y18" i="31"/>
  <c r="AB13" i="31"/>
  <c r="AB12" i="31"/>
  <c r="Y13" i="31"/>
  <c r="AB18" i="31"/>
  <c r="AB20" i="31" s="1"/>
  <c r="L23" i="118" l="1"/>
  <c r="T154" i="118" l="1"/>
  <c r="S154" i="118"/>
  <c r="T153" i="118"/>
  <c r="S153" i="118"/>
  <c r="Q154" i="118"/>
  <c r="Q153" i="118"/>
  <c r="J137" i="118" l="1"/>
  <c r="L107" i="118"/>
  <c r="L106" i="118"/>
  <c r="P22" i="118"/>
  <c r="O22" i="118"/>
  <c r="N22" i="118"/>
  <c r="M22" i="118"/>
  <c r="L22" i="118"/>
  <c r="P20" i="118"/>
  <c r="O20" i="118"/>
  <c r="N20" i="118"/>
  <c r="M20" i="118"/>
  <c r="L20" i="118"/>
  <c r="H22" i="28" l="1"/>
  <c r="G22" i="28"/>
  <c r="J34" i="29"/>
  <c r="T22" i="118"/>
  <c r="T20" i="118"/>
  <c r="S22" i="118"/>
  <c r="S20" i="118"/>
  <c r="Q22" i="118"/>
  <c r="Q20" i="118"/>
  <c r="G9" i="29" l="1"/>
  <c r="I9" i="27"/>
  <c r="J9" i="27"/>
  <c r="J6" i="27" s="1"/>
  <c r="J43" i="29"/>
  <c r="M9" i="27"/>
  <c r="J46" i="29"/>
  <c r="J19" i="29"/>
  <c r="J21" i="29"/>
  <c r="J49" i="29"/>
  <c r="J13" i="29"/>
  <c r="J11" i="29"/>
  <c r="J15" i="29"/>
  <c r="J25" i="29"/>
  <c r="J17" i="29"/>
  <c r="G28" i="28"/>
  <c r="H28" i="28"/>
  <c r="F28" i="28"/>
  <c r="F22" i="28"/>
  <c r="J9" i="29" l="1"/>
  <c r="M6" i="27"/>
  <c r="N9" i="27"/>
  <c r="J28" i="28"/>
  <c r="K9" i="27"/>
  <c r="L154" i="118" l="1"/>
  <c r="L153" i="118"/>
  <c r="P155" i="118"/>
  <c r="I25" i="28" l="1"/>
  <c r="I31" i="28" s="1"/>
  <c r="I52" i="29"/>
  <c r="Z36" i="31" l="1"/>
  <c r="Z39" i="31" s="1"/>
  <c r="AG17" i="31" l="1"/>
  <c r="AI17" i="31" s="1"/>
  <c r="AM17" i="31" s="1"/>
  <c r="AN17" i="31" l="1"/>
  <c r="H22" i="77"/>
  <c r="W38" i="31"/>
  <c r="AC38" i="31" s="1"/>
  <c r="AG38" i="31"/>
  <c r="AN38" i="31" s="1"/>
  <c r="W17" i="31"/>
  <c r="Y17" i="31" l="1"/>
  <c r="AC17" i="31" s="1"/>
  <c r="C32" i="77" l="1"/>
  <c r="AB37" i="31" l="1"/>
  <c r="AB39" i="31" s="1"/>
  <c r="Y37" i="31" l="1"/>
  <c r="Y39" i="31" s="1"/>
  <c r="AG37" i="31" l="1"/>
  <c r="AN37" i="31" s="1"/>
  <c r="W13" i="31" l="1"/>
  <c r="AC13" i="31" s="1"/>
  <c r="AG13" i="31"/>
  <c r="AN13" i="31" s="1"/>
  <c r="W37" i="31"/>
  <c r="AC37" i="31" s="1"/>
  <c r="D20" i="31" l="1"/>
  <c r="C20" i="31" l="1"/>
  <c r="E9" i="29" l="1"/>
  <c r="E52" i="29" l="1"/>
  <c r="L7" i="27" l="1"/>
  <c r="H9" i="29"/>
  <c r="N7" i="27" l="1"/>
  <c r="T105" i="118" l="1"/>
  <c r="S105" i="118"/>
  <c r="Q105" i="118"/>
  <c r="J82" i="118" l="1"/>
  <c r="G52" i="29" l="1"/>
  <c r="H52" i="29" l="1"/>
  <c r="L8" i="27"/>
  <c r="N8" i="27" s="1"/>
  <c r="N6" i="27" s="1"/>
  <c r="J40" i="29"/>
  <c r="L6" i="27" l="1"/>
  <c r="Y14" i="31"/>
  <c r="Y32" i="31"/>
  <c r="Y33" i="31" s="1"/>
  <c r="AJ14" i="31" l="1"/>
  <c r="H31" i="77" s="1"/>
  <c r="AI32" i="31"/>
  <c r="AI33" i="31" l="1"/>
  <c r="AI41" i="31" s="1"/>
  <c r="H35" i="77"/>
  <c r="P73" i="118" l="1"/>
  <c r="R164" i="118" l="1"/>
  <c r="R163" i="118"/>
  <c r="R160" i="118"/>
  <c r="R156" i="118"/>
  <c r="R154" i="118"/>
  <c r="R153" i="118"/>
  <c r="R150" i="118"/>
  <c r="R141" i="118"/>
  <c r="R126" i="118"/>
  <c r="R125" i="118"/>
  <c r="R123" i="118"/>
  <c r="R122" i="118"/>
  <c r="R118" i="118"/>
  <c r="R117" i="118"/>
  <c r="R116" i="118"/>
  <c r="R113" i="118"/>
  <c r="R111" i="118"/>
  <c r="R110" i="118"/>
  <c r="R107" i="118"/>
  <c r="R106" i="118"/>
  <c r="R104" i="118"/>
  <c r="R103" i="118"/>
  <c r="R102" i="118"/>
  <c r="R99" i="118"/>
  <c r="R98" i="118"/>
  <c r="R96" i="118"/>
  <c r="R95" i="118"/>
  <c r="R94" i="118"/>
  <c r="R93" i="118"/>
  <c r="R91" i="118"/>
  <c r="R90" i="118"/>
  <c r="R89" i="118"/>
  <c r="R88" i="118"/>
  <c r="R71" i="118"/>
  <c r="R67" i="118"/>
  <c r="R65" i="118"/>
  <c r="R55" i="118"/>
  <c r="R54" i="118"/>
  <c r="R53" i="118"/>
  <c r="R52" i="118"/>
  <c r="R51" i="118"/>
  <c r="R48" i="118"/>
  <c r="R47" i="118"/>
  <c r="R45" i="118"/>
  <c r="R44" i="118"/>
  <c r="R42" i="118"/>
  <c r="R27" i="118"/>
  <c r="R23" i="118"/>
  <c r="R22" i="118" s="1"/>
  <c r="T152" i="118"/>
  <c r="S152" i="118"/>
  <c r="Q152" i="118"/>
  <c r="P152" i="118"/>
  <c r="L152" i="118"/>
  <c r="E17" i="30" s="1"/>
  <c r="L147" i="118"/>
  <c r="D24" i="27" l="1"/>
  <c r="D14" i="27"/>
  <c r="I17" i="30"/>
  <c r="Z152" i="118"/>
  <c r="W152" i="118"/>
  <c r="J17" i="30"/>
  <c r="Y152" i="118"/>
  <c r="L17" i="30"/>
  <c r="K17" i="30"/>
  <c r="R152" i="118"/>
  <c r="X152" i="118" s="1"/>
  <c r="L162" i="118"/>
  <c r="L155" i="118"/>
  <c r="E19" i="30" s="1"/>
  <c r="C18" i="27" s="1"/>
  <c r="C16" i="27" s="1"/>
  <c r="L139" i="118"/>
  <c r="L128" i="118"/>
  <c r="L108" i="118"/>
  <c r="L105" i="118"/>
  <c r="L87" i="118"/>
  <c r="L77" i="118"/>
  <c r="L60" i="118"/>
  <c r="L49" i="118"/>
  <c r="L25" i="118"/>
  <c r="L18" i="118"/>
  <c r="L16" i="118"/>
  <c r="P162" i="118"/>
  <c r="I19" i="30"/>
  <c r="P147" i="118"/>
  <c r="P139" i="118"/>
  <c r="P128" i="118"/>
  <c r="P108" i="118"/>
  <c r="P105" i="118"/>
  <c r="P92" i="118"/>
  <c r="P87" i="118"/>
  <c r="P77" i="118"/>
  <c r="P72" i="118" s="1"/>
  <c r="P60" i="118"/>
  <c r="P49" i="118"/>
  <c r="P25" i="118"/>
  <c r="P18" i="118"/>
  <c r="J14" i="27" l="1"/>
  <c r="J11" i="27" s="1"/>
  <c r="J24" i="27"/>
  <c r="K24" i="27" s="1"/>
  <c r="I18" i="27"/>
  <c r="J18" i="27" s="1"/>
  <c r="E16" i="27"/>
  <c r="L15" i="118"/>
  <c r="E11" i="30" s="1"/>
  <c r="C12" i="27" s="1"/>
  <c r="P86" i="118"/>
  <c r="I15" i="30" s="1"/>
  <c r="I14" i="27" s="1"/>
  <c r="L72" i="118"/>
  <c r="L29" i="118" s="1"/>
  <c r="E13" i="30" s="1"/>
  <c r="C13" i="27" s="1"/>
  <c r="P29" i="118"/>
  <c r="I13" i="30" s="1"/>
  <c r="K14" i="27" l="1"/>
  <c r="I13" i="27"/>
  <c r="K13" i="27" s="1"/>
  <c r="K18" i="27"/>
  <c r="K16" i="27" s="1"/>
  <c r="J16" i="27"/>
  <c r="J20" i="27" s="1"/>
  <c r="J22" i="27" s="1"/>
  <c r="J26" i="27" s="1"/>
  <c r="J31" i="27" s="1"/>
  <c r="I16" i="27"/>
  <c r="AB14" i="31"/>
  <c r="AB15" i="31" s="1"/>
  <c r="AB22" i="31" s="1"/>
  <c r="AB32" i="31"/>
  <c r="P24" i="118"/>
  <c r="AB33" i="31" l="1"/>
  <c r="S73" i="118" l="1"/>
  <c r="T73" i="118" l="1"/>
  <c r="S77" i="118" l="1"/>
  <c r="S72" i="118" s="1"/>
  <c r="T77" i="118" l="1"/>
  <c r="T72" i="118" s="1"/>
  <c r="R28" i="118" l="1"/>
  <c r="R40" i="118"/>
  <c r="R43" i="118"/>
  <c r="R74" i="118"/>
  <c r="Q100" i="118"/>
  <c r="R100" i="118" s="1"/>
  <c r="R105" i="118"/>
  <c r="R112" i="118"/>
  <c r="R140" i="118"/>
  <c r="R56" i="118" l="1"/>
  <c r="B17" i="63" l="1"/>
  <c r="Z164" i="118" l="1"/>
  <c r="Y164" i="118"/>
  <c r="W164" i="118"/>
  <c r="Z163" i="118"/>
  <c r="Y163" i="118"/>
  <c r="W163" i="118"/>
  <c r="Z160" i="118"/>
  <c r="Y160" i="118"/>
  <c r="W160" i="118"/>
  <c r="Z157" i="118"/>
  <c r="Y157" i="118"/>
  <c r="Z156" i="118"/>
  <c r="Y156" i="118"/>
  <c r="W156" i="118"/>
  <c r="Z151" i="118"/>
  <c r="Y151" i="118"/>
  <c r="W151" i="118"/>
  <c r="Z150" i="118"/>
  <c r="Y150" i="118"/>
  <c r="W150" i="118"/>
  <c r="Z149" i="118"/>
  <c r="Y149" i="118"/>
  <c r="W149" i="118"/>
  <c r="Z148" i="118"/>
  <c r="Y148" i="118"/>
  <c r="W148" i="118"/>
  <c r="Z146" i="118"/>
  <c r="Y146" i="118"/>
  <c r="W146" i="118"/>
  <c r="Z145" i="118"/>
  <c r="Y145" i="118"/>
  <c r="W145" i="118"/>
  <c r="Z144" i="118"/>
  <c r="Y144" i="118"/>
  <c r="W144" i="118"/>
  <c r="Z143" i="118"/>
  <c r="Y143" i="118"/>
  <c r="W143" i="118"/>
  <c r="Z142" i="118"/>
  <c r="Y142" i="118"/>
  <c r="W142" i="118"/>
  <c r="Z141" i="118"/>
  <c r="Y141" i="118"/>
  <c r="W141" i="118"/>
  <c r="Z127" i="118"/>
  <c r="Y127" i="118"/>
  <c r="W127" i="118"/>
  <c r="Z126" i="118"/>
  <c r="Y126" i="118"/>
  <c r="W126" i="118"/>
  <c r="Z125" i="118"/>
  <c r="Y125" i="118"/>
  <c r="W125" i="118"/>
  <c r="Z123" i="118"/>
  <c r="Y123" i="118"/>
  <c r="W123" i="118"/>
  <c r="Z122" i="118"/>
  <c r="Y122" i="118"/>
  <c r="W122" i="118"/>
  <c r="Z119" i="118"/>
  <c r="Y119" i="118"/>
  <c r="Z118" i="118"/>
  <c r="Y118" i="118"/>
  <c r="W118" i="118"/>
  <c r="Z117" i="118"/>
  <c r="Y117" i="118"/>
  <c r="W117" i="118"/>
  <c r="W116" i="118"/>
  <c r="Z113" i="118"/>
  <c r="Y113" i="118"/>
  <c r="W113" i="118"/>
  <c r="Z112" i="118"/>
  <c r="Y112" i="118"/>
  <c r="Z111" i="118"/>
  <c r="Y111" i="118"/>
  <c r="W111" i="118"/>
  <c r="Z110" i="118"/>
  <c r="Y110" i="118"/>
  <c r="W110" i="118"/>
  <c r="Z107" i="118"/>
  <c r="Y107" i="118"/>
  <c r="W107" i="118"/>
  <c r="Z106" i="118"/>
  <c r="Y106" i="118"/>
  <c r="W106" i="118"/>
  <c r="Z104" i="118"/>
  <c r="Y104" i="118"/>
  <c r="W104" i="118"/>
  <c r="W103" i="118"/>
  <c r="W102" i="118"/>
  <c r="Z101" i="118"/>
  <c r="Y101" i="118"/>
  <c r="Z99" i="118"/>
  <c r="Y99" i="118"/>
  <c r="W99" i="118"/>
  <c r="Z98" i="118"/>
  <c r="Y98" i="118"/>
  <c r="W98" i="118"/>
  <c r="Z96" i="118"/>
  <c r="Y96" i="118"/>
  <c r="W96" i="118"/>
  <c r="Z95" i="118"/>
  <c r="Y95" i="118"/>
  <c r="W95" i="118"/>
  <c r="Y94" i="118"/>
  <c r="W94" i="118"/>
  <c r="W93" i="118"/>
  <c r="Z91" i="118"/>
  <c r="Y91" i="118"/>
  <c r="W91" i="118"/>
  <c r="Z90" i="118"/>
  <c r="Y90" i="118"/>
  <c r="W90" i="118"/>
  <c r="Z89" i="118"/>
  <c r="Y89" i="118"/>
  <c r="W89" i="118"/>
  <c r="Z88" i="118"/>
  <c r="Y88" i="118"/>
  <c r="W88" i="118"/>
  <c r="Z71" i="118"/>
  <c r="Y71" i="118"/>
  <c r="W71" i="118"/>
  <c r="W67" i="118"/>
  <c r="Y66" i="118"/>
  <c r="Z65" i="118"/>
  <c r="Y65" i="118"/>
  <c r="W65" i="118"/>
  <c r="Z55" i="118"/>
  <c r="Y55" i="118"/>
  <c r="W55" i="118"/>
  <c r="Z54" i="118"/>
  <c r="Y54" i="118"/>
  <c r="W54" i="118"/>
  <c r="Z53" i="118"/>
  <c r="Y53" i="118"/>
  <c r="W53" i="118"/>
  <c r="Z52" i="118"/>
  <c r="Y52" i="118"/>
  <c r="W52" i="118"/>
  <c r="Z51" i="118"/>
  <c r="Y51" i="118"/>
  <c r="W51" i="118"/>
  <c r="Z48" i="118"/>
  <c r="Y48" i="118"/>
  <c r="W48" i="118"/>
  <c r="Z47" i="118"/>
  <c r="Y47" i="118"/>
  <c r="W47" i="118"/>
  <c r="Z45" i="118"/>
  <c r="Y45" i="118"/>
  <c r="W45" i="118"/>
  <c r="Z44" i="118"/>
  <c r="Y44" i="118"/>
  <c r="W44" i="118"/>
  <c r="Z42" i="118"/>
  <c r="Y42" i="118"/>
  <c r="W42" i="118"/>
  <c r="Z27" i="118"/>
  <c r="Y27" i="118"/>
  <c r="W27" i="118"/>
  <c r="R82" i="118" l="1"/>
  <c r="R66" i="118" l="1"/>
  <c r="W66" i="118"/>
  <c r="R36" i="118"/>
  <c r="R34" i="118" l="1"/>
  <c r="R75" i="118"/>
  <c r="R85" i="118" l="1"/>
  <c r="Q73" i="118"/>
  <c r="R76" i="118"/>
  <c r="R79" i="118" l="1"/>
  <c r="R80" i="118"/>
  <c r="R84" i="118"/>
  <c r="R81" i="118"/>
  <c r="R83" i="118"/>
  <c r="R78" i="118"/>
  <c r="F2" i="29" l="1"/>
  <c r="I8" i="27" l="1"/>
  <c r="K8" i="27" s="1"/>
  <c r="W105" i="118" l="1"/>
  <c r="H25" i="28" l="1"/>
  <c r="G25" i="28"/>
  <c r="F16" i="28" l="1"/>
  <c r="E22" i="28" l="1"/>
  <c r="J31" i="29"/>
  <c r="R17" i="118"/>
  <c r="R16" i="118" s="1"/>
  <c r="J22" i="28" l="1"/>
  <c r="R21" i="118" l="1"/>
  <c r="R20" i="118" s="1"/>
  <c r="X164" i="118" l="1"/>
  <c r="J164" i="118"/>
  <c r="X163" i="118"/>
  <c r="J163" i="118"/>
  <c r="T162" i="118"/>
  <c r="Z162" i="118" s="1"/>
  <c r="S162" i="118"/>
  <c r="Y162" i="118" s="1"/>
  <c r="Q162" i="118"/>
  <c r="W162" i="118" s="1"/>
  <c r="J161" i="118"/>
  <c r="X160" i="118"/>
  <c r="J160" i="118"/>
  <c r="J159" i="118"/>
  <c r="J158" i="118"/>
  <c r="J157" i="118"/>
  <c r="J155" i="118" s="1"/>
  <c r="J152" i="118" s="1"/>
  <c r="X156" i="118"/>
  <c r="J151" i="118"/>
  <c r="X150" i="118"/>
  <c r="J150" i="118"/>
  <c r="R149" i="118"/>
  <c r="X149" i="118" s="1"/>
  <c r="J149" i="118"/>
  <c r="R148" i="118"/>
  <c r="X148" i="118" s="1"/>
  <c r="J148" i="118"/>
  <c r="J147" i="118" s="1"/>
  <c r="O147" i="118"/>
  <c r="N147" i="118"/>
  <c r="M147" i="118"/>
  <c r="R146" i="118"/>
  <c r="X146" i="118" s="1"/>
  <c r="J146" i="118"/>
  <c r="R145" i="118"/>
  <c r="X145" i="118" s="1"/>
  <c r="J145" i="118"/>
  <c r="R144" i="118"/>
  <c r="X144" i="118" s="1"/>
  <c r="J144" i="118"/>
  <c r="R143" i="118"/>
  <c r="X143" i="118" s="1"/>
  <c r="J143" i="118"/>
  <c r="R142" i="118"/>
  <c r="X142" i="118" s="1"/>
  <c r="J142" i="118"/>
  <c r="X141" i="118"/>
  <c r="J141" i="118"/>
  <c r="W140" i="118"/>
  <c r="J140" i="118"/>
  <c r="J139" i="118" s="1"/>
  <c r="O139" i="118"/>
  <c r="N139" i="118"/>
  <c r="M139" i="118"/>
  <c r="J138" i="118"/>
  <c r="J136" i="118"/>
  <c r="J135" i="118"/>
  <c r="J134" i="118"/>
  <c r="J133" i="118"/>
  <c r="J132" i="118"/>
  <c r="J131" i="118"/>
  <c r="J130" i="118"/>
  <c r="J129" i="118"/>
  <c r="J128" i="118" s="1"/>
  <c r="R127" i="118"/>
  <c r="X127" i="118" s="1"/>
  <c r="J127" i="118"/>
  <c r="X126" i="118"/>
  <c r="J126" i="118"/>
  <c r="X125" i="118"/>
  <c r="J125" i="118"/>
  <c r="J124" i="118"/>
  <c r="X123" i="118"/>
  <c r="J123" i="118"/>
  <c r="X122" i="118"/>
  <c r="J122" i="118"/>
  <c r="J121" i="118"/>
  <c r="J120" i="118"/>
  <c r="J119" i="118"/>
  <c r="X118" i="118"/>
  <c r="J118" i="118"/>
  <c r="X117" i="118"/>
  <c r="J117" i="118"/>
  <c r="Y116" i="118"/>
  <c r="X116" i="118"/>
  <c r="J116" i="118"/>
  <c r="J115" i="118"/>
  <c r="J114" i="118"/>
  <c r="X113" i="118"/>
  <c r="J113" i="118"/>
  <c r="W112" i="118"/>
  <c r="J112" i="118"/>
  <c r="X111" i="118"/>
  <c r="J111" i="118"/>
  <c r="X110" i="118"/>
  <c r="J110" i="118"/>
  <c r="J109" i="118"/>
  <c r="J108" i="118" s="1"/>
  <c r="J107" i="118"/>
  <c r="J106" i="118"/>
  <c r="J104" i="118"/>
  <c r="Y103" i="118"/>
  <c r="X103" i="118"/>
  <c r="J103" i="118"/>
  <c r="Y102" i="118"/>
  <c r="X102" i="118"/>
  <c r="J102" i="118"/>
  <c r="J101" i="118"/>
  <c r="Z100" i="118"/>
  <c r="Y100" i="118"/>
  <c r="W100" i="118"/>
  <c r="J100" i="118"/>
  <c r="X99" i="118"/>
  <c r="J99" i="118"/>
  <c r="X98" i="118"/>
  <c r="J98" i="118"/>
  <c r="J97" i="118"/>
  <c r="X96" i="118"/>
  <c r="J96" i="118"/>
  <c r="X95" i="118"/>
  <c r="J95" i="118"/>
  <c r="Z94" i="118"/>
  <c r="X94" i="118"/>
  <c r="J94" i="118"/>
  <c r="Y93" i="118"/>
  <c r="X93" i="118"/>
  <c r="J93" i="118"/>
  <c r="J92" i="118" s="1"/>
  <c r="X91" i="118"/>
  <c r="J91" i="118"/>
  <c r="X90" i="118"/>
  <c r="J90" i="118"/>
  <c r="T87" i="118"/>
  <c r="X89" i="118"/>
  <c r="J89" i="118"/>
  <c r="X88" i="118"/>
  <c r="J88" i="118"/>
  <c r="J87" i="118" s="1"/>
  <c r="S87" i="118"/>
  <c r="X71" i="118"/>
  <c r="J71" i="118"/>
  <c r="J70" i="118"/>
  <c r="J69" i="118"/>
  <c r="J68" i="118"/>
  <c r="Y67" i="118"/>
  <c r="X67" i="118"/>
  <c r="J67" i="118"/>
  <c r="Z66" i="118"/>
  <c r="X66" i="118"/>
  <c r="J66" i="118"/>
  <c r="X65" i="118"/>
  <c r="J65" i="118"/>
  <c r="J64" i="118"/>
  <c r="J63" i="118"/>
  <c r="J62" i="118"/>
  <c r="J61" i="118"/>
  <c r="J60" i="118" s="1"/>
  <c r="W56" i="118"/>
  <c r="J56" i="118"/>
  <c r="X55" i="118"/>
  <c r="J55" i="118"/>
  <c r="X54" i="118"/>
  <c r="X53" i="118"/>
  <c r="J53" i="118"/>
  <c r="X52" i="118"/>
  <c r="X51" i="118"/>
  <c r="J51" i="118"/>
  <c r="J50" i="118"/>
  <c r="O49" i="118"/>
  <c r="N49" i="118"/>
  <c r="M49" i="118"/>
  <c r="X48" i="118"/>
  <c r="J48" i="118"/>
  <c r="X47" i="118"/>
  <c r="J47" i="118"/>
  <c r="J46" i="118"/>
  <c r="X45" i="118"/>
  <c r="J45" i="118"/>
  <c r="X44" i="118"/>
  <c r="J44" i="118"/>
  <c r="J43" i="118"/>
  <c r="X42" i="118"/>
  <c r="J42" i="118"/>
  <c r="J41" i="118"/>
  <c r="J40" i="118"/>
  <c r="J39" i="118"/>
  <c r="J38" i="118"/>
  <c r="J37" i="118"/>
  <c r="J35" i="118"/>
  <c r="J33" i="118"/>
  <c r="J32" i="118"/>
  <c r="J31" i="118"/>
  <c r="J30" i="118" s="1"/>
  <c r="W28" i="118"/>
  <c r="J28" i="118"/>
  <c r="X27" i="118"/>
  <c r="J27" i="118"/>
  <c r="J26" i="118"/>
  <c r="J19" i="118"/>
  <c r="J18" i="118" s="1"/>
  <c r="J15" i="118" s="1"/>
  <c r="Z17" i="118"/>
  <c r="Y17" i="118"/>
  <c r="P16" i="118"/>
  <c r="P15" i="118" s="1"/>
  <c r="J16" i="118"/>
  <c r="P14" i="118" l="1"/>
  <c r="P13" i="118" s="1"/>
  <c r="I11" i="30"/>
  <c r="Y87" i="118"/>
  <c r="Z87" i="118"/>
  <c r="Z21" i="118"/>
  <c r="Z20" i="118"/>
  <c r="Y21" i="118"/>
  <c r="Y20" i="118"/>
  <c r="Z67" i="118"/>
  <c r="Y28" i="118"/>
  <c r="Z103" i="118"/>
  <c r="Z116" i="118"/>
  <c r="S16" i="118"/>
  <c r="Y16" i="118" s="1"/>
  <c r="X56" i="118"/>
  <c r="X112" i="118"/>
  <c r="T16" i="118"/>
  <c r="Z16" i="118" s="1"/>
  <c r="X100" i="118"/>
  <c r="Z102" i="118"/>
  <c r="X28" i="118"/>
  <c r="J162" i="118"/>
  <c r="Z93" i="118"/>
  <c r="R162" i="118"/>
  <c r="X162" i="118" s="1"/>
  <c r="X140" i="118"/>
  <c r="Q139" i="118"/>
  <c r="X104" i="118"/>
  <c r="J105" i="118"/>
  <c r="J86" i="118" s="1"/>
  <c r="R151" i="118"/>
  <c r="X151" i="118" s="1"/>
  <c r="J49" i="118"/>
  <c r="J29" i="118" s="1"/>
  <c r="T147" i="118"/>
  <c r="Z147" i="118" s="1"/>
  <c r="J25" i="118"/>
  <c r="S147" i="118"/>
  <c r="Y147" i="118" s="1"/>
  <c r="Y56" i="118"/>
  <c r="Q87" i="118"/>
  <c r="Q147" i="118"/>
  <c r="I12" i="27" l="1"/>
  <c r="K12" i="27" s="1"/>
  <c r="W147" i="118"/>
  <c r="M14" i="27"/>
  <c r="M11" i="27" s="1"/>
  <c r="M24" i="27"/>
  <c r="N24" i="27" s="1"/>
  <c r="W87" i="118"/>
  <c r="R87" i="118"/>
  <c r="W139" i="118"/>
  <c r="R139" i="118"/>
  <c r="X139" i="118" s="1"/>
  <c r="Z140" i="118"/>
  <c r="Y140" i="118"/>
  <c r="S139" i="118"/>
  <c r="Y139" i="118" s="1"/>
  <c r="R147" i="118"/>
  <c r="X147" i="118" s="1"/>
  <c r="Z28" i="118"/>
  <c r="J24" i="118"/>
  <c r="J14" i="118" s="1"/>
  <c r="J13" i="118" s="1"/>
  <c r="Z56" i="118"/>
  <c r="X87" i="118" l="1"/>
  <c r="T139" i="118"/>
  <c r="Z139" i="118" s="1"/>
  <c r="H16" i="28" l="1"/>
  <c r="G16" i="28"/>
  <c r="J16" i="28" s="1"/>
  <c r="E25" i="28" l="1"/>
  <c r="J28" i="29" l="1"/>
  <c r="W17" i="118" l="1"/>
  <c r="W21" i="118"/>
  <c r="W101" i="118" l="1"/>
  <c r="R101" i="118"/>
  <c r="X101" i="118" s="1"/>
  <c r="W20" i="118"/>
  <c r="Q16" i="118"/>
  <c r="W16" i="118" s="1"/>
  <c r="X17" i="118"/>
  <c r="X21" i="118" l="1"/>
  <c r="X20" i="118"/>
  <c r="X16" i="118"/>
  <c r="F9" i="29" l="1"/>
  <c r="F52" i="29" s="1"/>
  <c r="Y85" i="118" l="1"/>
  <c r="Y75" i="118"/>
  <c r="Z75" i="118"/>
  <c r="W85" i="118"/>
  <c r="Z85" i="118" l="1"/>
  <c r="W75" i="118"/>
  <c r="W43" i="118"/>
  <c r="Z76" i="118"/>
  <c r="Z74" i="118"/>
  <c r="Y76" i="118"/>
  <c r="Y74" i="118"/>
  <c r="Y43" i="118"/>
  <c r="Z43" i="118"/>
  <c r="X107" i="118"/>
  <c r="R157" i="118" l="1"/>
  <c r="X157" i="118" s="1"/>
  <c r="W157" i="118"/>
  <c r="G29" i="118"/>
  <c r="F29" i="118"/>
  <c r="Y78" i="118"/>
  <c r="Z78" i="118"/>
  <c r="Y73" i="118"/>
  <c r="X43" i="118"/>
  <c r="X75" i="118"/>
  <c r="X85" i="118"/>
  <c r="Z73" i="118"/>
  <c r="Y81" i="118"/>
  <c r="Y80" i="118"/>
  <c r="Y84" i="118"/>
  <c r="Y79" i="118"/>
  <c r="Y83" i="118"/>
  <c r="Z105" i="118"/>
  <c r="Y105" i="118"/>
  <c r="X106" i="118"/>
  <c r="Z84" i="118"/>
  <c r="W78" i="118"/>
  <c r="W81" i="118"/>
  <c r="W84" i="118"/>
  <c r="W80" i="118"/>
  <c r="Z80" i="118" l="1"/>
  <c r="F25" i="28"/>
  <c r="Z83" i="118"/>
  <c r="Z79" i="118"/>
  <c r="Z81" i="118"/>
  <c r="W79" i="118"/>
  <c r="W83" i="118"/>
  <c r="Y77" i="118"/>
  <c r="X78" i="118"/>
  <c r="X105" i="118"/>
  <c r="J25" i="28" l="1"/>
  <c r="Y72" i="118"/>
  <c r="X79" i="118"/>
  <c r="X81" i="118"/>
  <c r="X84" i="118"/>
  <c r="Q77" i="118"/>
  <c r="W77" i="118" s="1"/>
  <c r="X83" i="118"/>
  <c r="X80" i="118"/>
  <c r="R120" i="118" l="1"/>
  <c r="Z72" i="118"/>
  <c r="Z77" i="118"/>
  <c r="R77" i="118"/>
  <c r="X77" i="118" s="1"/>
  <c r="W120" i="118"/>
  <c r="Z31" i="118" l="1"/>
  <c r="Y120" i="118"/>
  <c r="X120" i="118"/>
  <c r="Z120" i="118" l="1"/>
  <c r="Y31" i="118" l="1"/>
  <c r="Z34" i="118" l="1"/>
  <c r="R39" i="118" l="1"/>
  <c r="R31" i="118"/>
  <c r="X31" i="118" s="1"/>
  <c r="W31" i="118"/>
  <c r="Y36" i="118"/>
  <c r="Z36" i="118"/>
  <c r="W36" i="118"/>
  <c r="Z33" i="118" l="1"/>
  <c r="Z41" i="118"/>
  <c r="X36" i="118"/>
  <c r="W34" i="118"/>
  <c r="Z38" i="118"/>
  <c r="W40" i="118"/>
  <c r="Y34" i="118"/>
  <c r="W39" i="118"/>
  <c r="Y41" i="118" l="1"/>
  <c r="R38" i="118"/>
  <c r="X38" i="118" s="1"/>
  <c r="R41" i="118"/>
  <c r="X41" i="118" s="1"/>
  <c r="W41" i="118"/>
  <c r="X39" i="118"/>
  <c r="X34" i="118"/>
  <c r="X40" i="118"/>
  <c r="Z40" i="118"/>
  <c r="Y40" i="118"/>
  <c r="Z39" i="118"/>
  <c r="Y33" i="118"/>
  <c r="Y39" i="118"/>
  <c r="R35" i="118" l="1"/>
  <c r="X35" i="118" s="1"/>
  <c r="W38" i="118"/>
  <c r="Z32" i="118"/>
  <c r="Y32" i="118"/>
  <c r="Y38" i="118"/>
  <c r="W76" i="118"/>
  <c r="W35" i="118" l="1"/>
  <c r="Z35" i="118"/>
  <c r="R33" i="118"/>
  <c r="X33" i="118" s="1"/>
  <c r="W33" i="118"/>
  <c r="X74" i="118"/>
  <c r="W74" i="118"/>
  <c r="R73" i="118"/>
  <c r="R50" i="118" l="1"/>
  <c r="R32" i="118"/>
  <c r="X32" i="118" s="1"/>
  <c r="W32" i="118"/>
  <c r="R37" i="118"/>
  <c r="X37" i="118" s="1"/>
  <c r="W37" i="118"/>
  <c r="Q72" i="118"/>
  <c r="W72" i="118" s="1"/>
  <c r="W73" i="118"/>
  <c r="R72" i="118"/>
  <c r="X72" i="118" s="1"/>
  <c r="X76" i="118"/>
  <c r="Y46" i="118" l="1"/>
  <c r="Z70" i="118"/>
  <c r="Y30" i="118"/>
  <c r="Y35" i="118"/>
  <c r="Y70" i="118"/>
  <c r="Z46" i="118"/>
  <c r="W30" i="118"/>
  <c r="Y50" i="118"/>
  <c r="R30" i="118"/>
  <c r="X30" i="118" s="1"/>
  <c r="Y37" i="118"/>
  <c r="Z37" i="118"/>
  <c r="Z30" i="118"/>
  <c r="R46" i="118"/>
  <c r="X46" i="118" s="1"/>
  <c r="X73" i="118"/>
  <c r="X50" i="118"/>
  <c r="W50" i="118"/>
  <c r="Z50" i="118" l="1"/>
  <c r="W46" i="118"/>
  <c r="W69" i="118" l="1"/>
  <c r="Y61" i="118"/>
  <c r="Z68" i="118"/>
  <c r="Z62" i="118"/>
  <c r="Z64" i="118"/>
  <c r="Y68" i="118"/>
  <c r="Z69" i="118"/>
  <c r="Z63" i="118"/>
  <c r="Y64" i="118"/>
  <c r="Y62" i="118"/>
  <c r="Y69" i="118"/>
  <c r="R70" i="118"/>
  <c r="X70" i="118" s="1"/>
  <c r="W70" i="118"/>
  <c r="R69" i="118" l="1"/>
  <c r="X69" i="118" s="1"/>
  <c r="W63" i="118"/>
  <c r="S60" i="118"/>
  <c r="Y60" i="118" s="1"/>
  <c r="Y63" i="118"/>
  <c r="R64" i="118"/>
  <c r="X64" i="118" s="1"/>
  <c r="W64" i="118"/>
  <c r="R68" i="118"/>
  <c r="X68" i="118" s="1"/>
  <c r="W68" i="118"/>
  <c r="R63" i="118" l="1"/>
  <c r="X63" i="118" s="1"/>
  <c r="T60" i="118"/>
  <c r="Z60" i="118" s="1"/>
  <c r="Z61" i="118"/>
  <c r="W62" i="118"/>
  <c r="R62" i="118"/>
  <c r="X62" i="118" s="1"/>
  <c r="R61" i="118"/>
  <c r="W61" i="118"/>
  <c r="Q60" i="118"/>
  <c r="W60" i="118" l="1"/>
  <c r="X61" i="118"/>
  <c r="R60" i="118"/>
  <c r="X60" i="118" s="1"/>
  <c r="E28" i="28" l="1"/>
  <c r="E16" i="28"/>
  <c r="E13" i="28"/>
  <c r="E31" i="28" l="1"/>
  <c r="R161" i="118" l="1"/>
  <c r="X161" i="118" s="1"/>
  <c r="W161" i="118"/>
  <c r="Z161" i="118" l="1"/>
  <c r="Y161" i="118"/>
  <c r="W119" i="118" l="1"/>
  <c r="R119" i="118"/>
  <c r="X119" i="118" s="1"/>
  <c r="D28" i="31" l="1"/>
  <c r="R58" i="118" l="1"/>
  <c r="Z58" i="118"/>
  <c r="Y58" i="118"/>
  <c r="Z59" i="118"/>
  <c r="Y59" i="118"/>
  <c r="Y57" i="118"/>
  <c r="R57" i="118"/>
  <c r="W58" i="118" l="1"/>
  <c r="W57" i="118"/>
  <c r="T49" i="118"/>
  <c r="S49" i="118"/>
  <c r="Z57" i="118"/>
  <c r="R59" i="118"/>
  <c r="X59" i="118" s="1"/>
  <c r="W59" i="118"/>
  <c r="X58" i="118"/>
  <c r="X57" i="118"/>
  <c r="Q49" i="118"/>
  <c r="Q29" i="118" s="1"/>
  <c r="Z49" i="118" l="1"/>
  <c r="T29" i="118"/>
  <c r="Y49" i="118"/>
  <c r="S29" i="118"/>
  <c r="W49" i="118"/>
  <c r="R49" i="118"/>
  <c r="K13" i="30" l="1"/>
  <c r="X49" i="118"/>
  <c r="R29" i="118"/>
  <c r="L13" i="30"/>
  <c r="Z29" i="118"/>
  <c r="Y29" i="118"/>
  <c r="J13" i="30"/>
  <c r="L13" i="27" s="1"/>
  <c r="N13" i="27" s="1"/>
  <c r="W29" i="118"/>
  <c r="X29" i="118" l="1"/>
  <c r="I15" i="27" l="1"/>
  <c r="K15" i="27" s="1"/>
  <c r="K11" i="27" s="1"/>
  <c r="K20" i="27" l="1"/>
  <c r="C11" i="76" l="1"/>
  <c r="C9" i="76"/>
  <c r="C37" i="77"/>
  <c r="E28" i="27"/>
  <c r="C39" i="31"/>
  <c r="C28" i="31"/>
  <c r="C15" i="31"/>
  <c r="D100" i="29"/>
  <c r="D101" i="29" s="1"/>
  <c r="J98" i="29"/>
  <c r="J97" i="29"/>
  <c r="J96" i="29"/>
  <c r="J95" i="29"/>
  <c r="J94" i="29"/>
  <c r="J93" i="29"/>
  <c r="J92" i="29"/>
  <c r="J90" i="29"/>
  <c r="J88" i="29"/>
  <c r="J85" i="29"/>
  <c r="J83" i="29"/>
  <c r="C22" i="31" l="1"/>
  <c r="C41" i="31"/>
  <c r="C43" i="31" s="1"/>
  <c r="D39" i="31"/>
  <c r="Z109" i="118" l="1"/>
  <c r="R109" i="118"/>
  <c r="R26" i="118"/>
  <c r="R158" i="118" l="1"/>
  <c r="X158" i="118" s="1"/>
  <c r="W158" i="118"/>
  <c r="Y109" i="118"/>
  <c r="R134" i="118"/>
  <c r="R131" i="118"/>
  <c r="R133" i="118"/>
  <c r="R121" i="118"/>
  <c r="X121" i="118" s="1"/>
  <c r="W121" i="118"/>
  <c r="R130" i="118"/>
  <c r="Z137" i="118"/>
  <c r="Z135" i="118"/>
  <c r="Z136" i="118"/>
  <c r="R132" i="118"/>
  <c r="X109" i="118"/>
  <c r="W109" i="118"/>
  <c r="R137" i="118"/>
  <c r="X137" i="118" s="1"/>
  <c r="W137" i="118"/>
  <c r="R135" i="118"/>
  <c r="R129" i="118"/>
  <c r="R138" i="118"/>
  <c r="R136" i="118"/>
  <c r="Z134" i="118"/>
  <c r="W129" i="118"/>
  <c r="W133" i="118"/>
  <c r="Z138" i="118"/>
  <c r="Y134" i="118"/>
  <c r="Y138" i="118"/>
  <c r="Z133" i="118"/>
  <c r="Y130" i="118"/>
  <c r="Y132" i="118"/>
  <c r="Y133" i="118"/>
  <c r="Z132" i="118"/>
  <c r="W132" i="118"/>
  <c r="W134" i="118"/>
  <c r="Y131" i="118"/>
  <c r="W131" i="118"/>
  <c r="Z131" i="118"/>
  <c r="Z130" i="118"/>
  <c r="W130" i="118"/>
  <c r="Y26" i="118"/>
  <c r="Z26" i="118"/>
  <c r="W26" i="118"/>
  <c r="E6" i="27"/>
  <c r="D37" i="77"/>
  <c r="Z158" i="118" l="1"/>
  <c r="Y158" i="118"/>
  <c r="Y135" i="118"/>
  <c r="Y129" i="118"/>
  <c r="Z121" i="118"/>
  <c r="Y121" i="118"/>
  <c r="Y137" i="118"/>
  <c r="Z129" i="118"/>
  <c r="Y136" i="118"/>
  <c r="R115" i="118"/>
  <c r="W115" i="118"/>
  <c r="W135" i="118"/>
  <c r="X136" i="118"/>
  <c r="W138" i="118"/>
  <c r="X138" i="118"/>
  <c r="W136" i="118"/>
  <c r="X135" i="118"/>
  <c r="X130" i="118"/>
  <c r="X134" i="118"/>
  <c r="X133" i="118"/>
  <c r="X131" i="118"/>
  <c r="T25" i="118"/>
  <c r="X132" i="118"/>
  <c r="S25" i="118"/>
  <c r="T128" i="118"/>
  <c r="Z128" i="118" s="1"/>
  <c r="S128" i="118"/>
  <c r="Y128" i="118" s="1"/>
  <c r="X129" i="118"/>
  <c r="Q128" i="118"/>
  <c r="X26" i="118"/>
  <c r="Q25" i="118"/>
  <c r="W124" i="118" l="1"/>
  <c r="Z124" i="118"/>
  <c r="R124" i="118"/>
  <c r="X124" i="118" s="1"/>
  <c r="Q108" i="118"/>
  <c r="W108" i="118" s="1"/>
  <c r="R114" i="118"/>
  <c r="X114" i="118" s="1"/>
  <c r="W114" i="118"/>
  <c r="S108" i="118"/>
  <c r="Y108" i="118" s="1"/>
  <c r="Z114" i="118"/>
  <c r="Y114" i="118"/>
  <c r="X115" i="118"/>
  <c r="W128" i="118"/>
  <c r="Z115" i="118"/>
  <c r="Y115" i="118"/>
  <c r="Y159" i="118"/>
  <c r="S155" i="118"/>
  <c r="Y25" i="118"/>
  <c r="Z25" i="118"/>
  <c r="W25" i="118"/>
  <c r="R25" i="118"/>
  <c r="X25" i="118" s="1"/>
  <c r="W159" i="118"/>
  <c r="R159" i="118"/>
  <c r="R155" i="118" s="1"/>
  <c r="X155" i="118" s="1"/>
  <c r="Q155" i="118"/>
  <c r="R128" i="118"/>
  <c r="X128" i="118" s="1"/>
  <c r="F9" i="76"/>
  <c r="D15" i="31"/>
  <c r="Y124" i="118" l="1"/>
  <c r="R108" i="118"/>
  <c r="X108" i="118" s="1"/>
  <c r="D38" i="77"/>
  <c r="D40" i="77" s="1"/>
  <c r="T108" i="118"/>
  <c r="Z108" i="118" s="1"/>
  <c r="Y155" i="118"/>
  <c r="K19" i="30"/>
  <c r="Z159" i="118"/>
  <c r="T155" i="118"/>
  <c r="AG36" i="31"/>
  <c r="AN36" i="31" s="1"/>
  <c r="AN39" i="31" s="1"/>
  <c r="W155" i="118"/>
  <c r="J19" i="30"/>
  <c r="X159" i="118"/>
  <c r="D22" i="31"/>
  <c r="I23" i="30"/>
  <c r="D41" i="31"/>
  <c r="D43" i="31" s="1"/>
  <c r="AJ12" i="31" l="1"/>
  <c r="AG39" i="31"/>
  <c r="L18" i="27"/>
  <c r="M18" i="27" s="1"/>
  <c r="Y12" i="31"/>
  <c r="Y15" i="31" s="1"/>
  <c r="Z155" i="118"/>
  <c r="L19" i="30"/>
  <c r="W36" i="31"/>
  <c r="H30" i="77" l="1"/>
  <c r="AM12" i="31"/>
  <c r="AJ15" i="31"/>
  <c r="AJ22" i="31" s="1"/>
  <c r="W12" i="31"/>
  <c r="AC12" i="31" s="1"/>
  <c r="AG12" i="31"/>
  <c r="M16" i="27"/>
  <c r="M20" i="27" s="1"/>
  <c r="M22" i="27" s="1"/>
  <c r="M26" i="27" s="1"/>
  <c r="M31" i="27" s="1"/>
  <c r="L16" i="27"/>
  <c r="AC36" i="31"/>
  <c r="AC39" i="31" s="1"/>
  <c r="W39" i="31"/>
  <c r="Y97" i="118"/>
  <c r="AN12" i="31" l="1"/>
  <c r="N18" i="27"/>
  <c r="S92" i="118"/>
  <c r="Z97" i="118"/>
  <c r="AI14" i="31" l="1"/>
  <c r="N16" i="27"/>
  <c r="Y92" i="118"/>
  <c r="S86" i="118"/>
  <c r="H32" i="77"/>
  <c r="M19" i="30"/>
  <c r="AJ32" i="31" l="1"/>
  <c r="H13" i="77"/>
  <c r="AM14" i="31"/>
  <c r="AI15" i="31"/>
  <c r="W14" i="31"/>
  <c r="AC14" i="31" s="1"/>
  <c r="AG14" i="31"/>
  <c r="S24" i="118"/>
  <c r="K15" i="30"/>
  <c r="Y86" i="118"/>
  <c r="T92" i="118"/>
  <c r="AN14" i="31" l="1"/>
  <c r="AN15" i="31" s="1"/>
  <c r="W15" i="31"/>
  <c r="AC15" i="31" s="1"/>
  <c r="H17" i="77"/>
  <c r="AJ33" i="31"/>
  <c r="AJ41" i="31" s="1"/>
  <c r="AJ43" i="31" s="1"/>
  <c r="AJ44" i="31" s="1"/>
  <c r="AM32" i="31"/>
  <c r="AM33" i="31" s="1"/>
  <c r="AM41" i="31" s="1"/>
  <c r="AG15" i="31"/>
  <c r="AM15" i="31"/>
  <c r="Y24" i="118"/>
  <c r="Z92" i="118"/>
  <c r="T86" i="118"/>
  <c r="T24" i="118" s="1"/>
  <c r="W97" i="118"/>
  <c r="R97" i="118"/>
  <c r="X97" i="118" s="1"/>
  <c r="Q92" i="118"/>
  <c r="Q86" i="118" s="1"/>
  <c r="U15" i="31"/>
  <c r="L15" i="30" l="1"/>
  <c r="Z86" i="118"/>
  <c r="Q24" i="118"/>
  <c r="W92" i="118"/>
  <c r="R92" i="118"/>
  <c r="Z24" i="118"/>
  <c r="X92" i="118" l="1"/>
  <c r="R86" i="118"/>
  <c r="R24" i="118" s="1"/>
  <c r="J15" i="30"/>
  <c r="W86" i="118"/>
  <c r="W24" i="118"/>
  <c r="L14" i="27" l="1"/>
  <c r="N14" i="27" s="1"/>
  <c r="X86" i="118"/>
  <c r="X24" i="118"/>
  <c r="G11" i="76" l="1"/>
  <c r="M13" i="30" l="1"/>
  <c r="L15" i="27" l="1"/>
  <c r="N15" i="27" s="1"/>
  <c r="M21" i="30"/>
  <c r="I28" i="27" l="1"/>
  <c r="H37" i="77"/>
  <c r="M15" i="30" l="1"/>
  <c r="G13" i="28" l="1"/>
  <c r="F13" i="28"/>
  <c r="F31" i="28" s="1"/>
  <c r="I7" i="27"/>
  <c r="K7" i="27" s="1"/>
  <c r="K6" i="27" s="1"/>
  <c r="K22" i="27" s="1"/>
  <c r="K26" i="27" s="1"/>
  <c r="K31" i="27" s="1"/>
  <c r="J52" i="29"/>
  <c r="G31" i="28" l="1"/>
  <c r="J13" i="28"/>
  <c r="J31" i="28" s="1"/>
  <c r="H13" i="28"/>
  <c r="H31" i="28" s="1"/>
  <c r="I6" i="27"/>
  <c r="E11" i="61" l="1"/>
  <c r="R19" i="118" l="1"/>
  <c r="W19" i="118"/>
  <c r="Q18" i="118"/>
  <c r="Q15" i="118" s="1"/>
  <c r="J11" i="30" s="1"/>
  <c r="Y19" i="118"/>
  <c r="S18" i="118"/>
  <c r="S15" i="118" s="1"/>
  <c r="Z19" i="118"/>
  <c r="T18" i="118"/>
  <c r="T15" i="118" s="1"/>
  <c r="Y18" i="118" l="1"/>
  <c r="K11" i="30"/>
  <c r="W18" i="118"/>
  <c r="Z18" i="118"/>
  <c r="R18" i="118"/>
  <c r="R15" i="118" s="1"/>
  <c r="X19" i="118"/>
  <c r="Y15" i="118" l="1"/>
  <c r="S14" i="118"/>
  <c r="S13" i="118" s="1"/>
  <c r="Z15" i="118"/>
  <c r="L11" i="30"/>
  <c r="T14" i="118"/>
  <c r="T13" i="118" s="1"/>
  <c r="W15" i="118"/>
  <c r="Q14" i="118"/>
  <c r="X18" i="118"/>
  <c r="L12" i="27" l="1"/>
  <c r="N12" i="27" s="1"/>
  <c r="N11" i="27" s="1"/>
  <c r="X15" i="118"/>
  <c r="R14" i="118"/>
  <c r="R13" i="118" s="1"/>
  <c r="Y14" i="118"/>
  <c r="K23" i="30"/>
  <c r="Z14" i="118"/>
  <c r="L23" i="30"/>
  <c r="W14" i="118"/>
  <c r="Q13" i="118"/>
  <c r="I11" i="27"/>
  <c r="I20" i="27" s="1"/>
  <c r="J23" i="30"/>
  <c r="M11" i="30"/>
  <c r="M23" i="30" s="1"/>
  <c r="L11" i="27" l="1"/>
  <c r="C8" i="61"/>
  <c r="C11" i="61" s="1"/>
  <c r="N20" i="27"/>
  <c r="N22" i="27" s="1"/>
  <c r="N26" i="27" s="1"/>
  <c r="N31" i="27" s="1"/>
  <c r="Z13" i="118"/>
  <c r="Y13" i="118"/>
  <c r="X14" i="118"/>
  <c r="X13" i="118"/>
  <c r="W13" i="118"/>
  <c r="I22" i="27"/>
  <c r="I26" i="27" s="1"/>
  <c r="I31" i="27" s="1"/>
  <c r="L20" i="27" l="1"/>
  <c r="L22" i="27" s="1"/>
  <c r="L26" i="27" s="1"/>
  <c r="L31" i="27" s="1"/>
  <c r="AI27" i="31"/>
  <c r="Y20" i="31"/>
  <c r="Y22" i="31" s="1"/>
  <c r="Y27" i="31"/>
  <c r="Y28" i="31" s="1"/>
  <c r="E13" i="61"/>
  <c r="C13" i="61" s="1"/>
  <c r="Q11" i="76"/>
  <c r="U39" i="31"/>
  <c r="AI28" i="31" l="1"/>
  <c r="AI43" i="31" s="1"/>
  <c r="AM27" i="31"/>
  <c r="H8" i="77" l="1"/>
  <c r="AM28" i="31"/>
  <c r="AM43" i="31" s="1"/>
  <c r="AG18" i="31" l="1"/>
  <c r="AN18" i="31" s="1"/>
  <c r="W18" i="31" l="1"/>
  <c r="Q9" i="76"/>
  <c r="AC18" i="31" l="1"/>
  <c r="AC20" i="31" s="1"/>
  <c r="AC22" i="31" s="1"/>
  <c r="L97" i="118" l="1"/>
  <c r="L92" i="118" l="1"/>
  <c r="L86" i="118" s="1"/>
  <c r="E15" i="30" s="1"/>
  <c r="C14" i="27" s="1"/>
  <c r="C11" i="27" s="1"/>
  <c r="C20" i="27" s="1"/>
  <c r="C22" i="27" s="1"/>
  <c r="C26" i="27" s="1"/>
  <c r="C31" i="27" s="1"/>
  <c r="L24" i="118" l="1"/>
  <c r="L14" i="118" s="1"/>
  <c r="L13" i="118" s="1"/>
  <c r="E23" i="30"/>
  <c r="E11" i="27" l="1"/>
  <c r="E20" i="27" s="1"/>
  <c r="E22" i="27" s="1"/>
  <c r="E26" i="27" s="1"/>
  <c r="E31" i="27" s="1"/>
  <c r="C8" i="77" s="1"/>
  <c r="H20" i="77" l="1"/>
  <c r="H28" i="77" l="1"/>
  <c r="H38" i="77" s="1"/>
  <c r="H40" i="77" s="1"/>
  <c r="AG32" i="31"/>
  <c r="U33" i="31"/>
  <c r="U41" i="31" s="1"/>
  <c r="W32" i="31"/>
  <c r="AG27" i="31"/>
  <c r="AG33" i="31" l="1"/>
  <c r="AG41" i="31" s="1"/>
  <c r="AN32" i="31"/>
  <c r="AN33" i="31" s="1"/>
  <c r="AN41" i="31" s="1"/>
  <c r="AG28" i="31"/>
  <c r="AN27" i="31"/>
  <c r="AN28" i="31" s="1"/>
  <c r="W27" i="31"/>
  <c r="U28" i="31"/>
  <c r="U43" i="31" s="1"/>
  <c r="W33" i="31"/>
  <c r="W41" i="31" s="1"/>
  <c r="AC32" i="31"/>
  <c r="AC33" i="31" s="1"/>
  <c r="AC41" i="31" s="1"/>
  <c r="AG43" i="31" l="1"/>
  <c r="AN43" i="31"/>
  <c r="U20" i="31"/>
  <c r="U22" i="31" s="1"/>
  <c r="AG19" i="31"/>
  <c r="AI19" i="31" s="1"/>
  <c r="W19" i="31"/>
  <c r="W20" i="31" s="1"/>
  <c r="W22" i="31" s="1"/>
  <c r="AC27" i="31"/>
  <c r="AC28" i="31" s="1"/>
  <c r="AC43" i="31" s="1"/>
  <c r="AC50" i="31" s="1"/>
  <c r="W28" i="31"/>
  <c r="W43" i="31" s="1"/>
  <c r="AG20" i="31" l="1"/>
  <c r="AG22" i="31" s="1"/>
  <c r="AG44" i="31" s="1"/>
  <c r="AC19" i="31"/>
  <c r="W50" i="31"/>
  <c r="AM19" i="31" l="1"/>
  <c r="AI20" i="31"/>
  <c r="AI22" i="31" s="1"/>
  <c r="AI44" i="31" s="1"/>
  <c r="AN19" i="31" l="1"/>
  <c r="AN20" i="31" s="1"/>
  <c r="AN22" i="31" s="1"/>
  <c r="AN44" i="31" s="1"/>
  <c r="AM20" i="31"/>
  <c r="AM22" i="31" s="1"/>
  <c r="AM44" i="31" s="1"/>
  <c r="C20" i="77" l="1"/>
  <c r="C28" i="77" s="1"/>
  <c r="C38" i="77" s="1"/>
  <c r="C40" i="7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40" authorId="0" shapeId="0" xr:uid="{00000000-0006-0000-0C00-000001000000}">
      <text>
        <r>
          <rPr>
            <b/>
            <sz val="9"/>
            <color indexed="81"/>
            <rFont val="Tahoma"/>
            <family val="2"/>
          </rPr>
          <t>Author:</t>
        </r>
        <r>
          <rPr>
            <sz val="9"/>
            <color indexed="81"/>
            <rFont val="Tahoma"/>
            <family val="2"/>
          </rPr>
          <t xml:space="preserve">
1. Per  Memo to BoD of 23/7/20 (70Μ+50Μ)
2. +40 Μ για Ονομαστικά Φάρμακα
3 + 30Μ για μη ελλειματικό Π/Υ</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U181" authorId="0" shapeId="0" xr:uid="{00000000-0006-0000-0E00-000001000000}">
      <text>
        <r>
          <rPr>
            <b/>
            <sz val="8"/>
            <color indexed="81"/>
            <rFont val="Tahoma"/>
            <family val="2"/>
            <charset val="161"/>
          </rPr>
          <t>Author:</t>
        </r>
        <r>
          <rPr>
            <sz val="8"/>
            <color indexed="81"/>
            <rFont val="Tahoma"/>
            <family val="2"/>
            <charset val="161"/>
          </rPr>
          <t xml:space="preserve">
Μέχρι 9/3/18, δεν είχε έλθει επιστολή παραίτησης, αλλά 01/03 ανάλαβε ΥΥ</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Q144" authorId="0" shapeId="0" xr:uid="{00000000-0006-0000-1000-000001000000}">
      <text>
        <r>
          <rPr>
            <b/>
            <sz val="8"/>
            <color indexed="81"/>
            <rFont val="Tahoma"/>
            <family val="2"/>
            <charset val="161"/>
          </rPr>
          <t>Author:</t>
        </r>
        <r>
          <rPr>
            <sz val="8"/>
            <color indexed="81"/>
            <rFont val="Tahoma"/>
            <family val="2"/>
            <charset val="161"/>
          </rPr>
          <t xml:space="preserve">
Μέχρι 9/3/18, δεν είχε έλθει επιστολή παραίτησης, αλλά 01/03 ανάλαβε ΥΥ</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7" authorId="0" shapeId="0" xr:uid="{00000000-0006-0000-1200-000001000000}">
      <text>
        <r>
          <rPr>
            <b/>
            <sz val="9"/>
            <color indexed="81"/>
            <rFont val="Tahoma"/>
            <family val="2"/>
            <charset val="161"/>
          </rPr>
          <t>Author:</t>
        </r>
        <r>
          <rPr>
            <sz val="9"/>
            <color indexed="81"/>
            <rFont val="Tahoma"/>
            <family val="2"/>
            <charset val="161"/>
          </rPr>
          <t xml:space="preserve">
Δεν μπορεί να μπει ως ερνητικό έσοδο, άρα είναι έξοδο και αφορά ΓεΣΥ, όχι Διοικ. Κόστος</t>
        </r>
      </text>
    </comment>
    <comment ref="Q40" authorId="0" shapeId="0" xr:uid="{00000000-0006-0000-1200-000002000000}">
      <text>
        <r>
          <rPr>
            <b/>
            <sz val="11"/>
            <color indexed="81"/>
            <rFont val="Tahoma"/>
            <family val="2"/>
            <charset val="161"/>
          </rPr>
          <t>Author:</t>
        </r>
        <r>
          <rPr>
            <sz val="11"/>
            <color indexed="81"/>
            <rFont val="Tahoma"/>
            <family val="2"/>
            <charset val="161"/>
          </rPr>
          <t xml:space="preserve">
Remove?</t>
        </r>
      </text>
    </comment>
    <comment ref="S40" authorId="0" shapeId="0" xr:uid="{00000000-0006-0000-1200-000003000000}">
      <text>
        <r>
          <rPr>
            <b/>
            <sz val="11"/>
            <color indexed="81"/>
            <rFont val="Tahoma"/>
            <family val="2"/>
            <charset val="161"/>
          </rPr>
          <t>Author:</t>
        </r>
        <r>
          <rPr>
            <sz val="11"/>
            <color indexed="81"/>
            <rFont val="Tahoma"/>
            <family val="2"/>
            <charset val="161"/>
          </rPr>
          <t xml:space="preserve">
Remove?</t>
        </r>
      </text>
    </comment>
    <comment ref="T40" authorId="0" shapeId="0" xr:uid="{00000000-0006-0000-1200-000004000000}">
      <text>
        <r>
          <rPr>
            <b/>
            <sz val="11"/>
            <color indexed="81"/>
            <rFont val="Tahoma"/>
            <family val="2"/>
            <charset val="161"/>
          </rPr>
          <t>Author:</t>
        </r>
        <r>
          <rPr>
            <sz val="11"/>
            <color indexed="81"/>
            <rFont val="Tahoma"/>
            <family val="2"/>
            <charset val="161"/>
          </rPr>
          <t xml:space="preserve">
Remove?</t>
        </r>
      </text>
    </comment>
    <comment ref="Q120" authorId="0" shapeId="0" xr:uid="{00000000-0006-0000-1200-000005000000}">
      <text>
        <r>
          <rPr>
            <b/>
            <sz val="9"/>
            <color indexed="81"/>
            <rFont val="Tahoma"/>
            <family val="2"/>
            <charset val="161"/>
          </rPr>
          <t>Author:</t>
        </r>
        <r>
          <rPr>
            <sz val="9"/>
            <color indexed="81"/>
            <rFont val="Tahoma"/>
            <family val="2"/>
            <charset val="161"/>
          </rPr>
          <t xml:space="preserve">
αποσπασμένοι</t>
        </r>
      </text>
    </comment>
    <comment ref="P121" authorId="0" shapeId="0" xr:uid="{00000000-0006-0000-1200-000006000000}">
      <text>
        <r>
          <rPr>
            <b/>
            <sz val="9"/>
            <color indexed="81"/>
            <rFont val="Tahoma"/>
            <family val="2"/>
            <charset val="161"/>
          </rPr>
          <t>Author:</t>
        </r>
        <r>
          <rPr>
            <sz val="9"/>
            <color indexed="81"/>
            <rFont val="Tahoma"/>
            <family val="2"/>
            <charset val="161"/>
          </rPr>
          <t xml:space="preserve">
requested additional 22K for 30K total</t>
        </r>
      </text>
    </comment>
    <comment ref="Q124" authorId="0" shapeId="0" xr:uid="{00000000-0006-0000-1200-000007000000}">
      <text>
        <r>
          <rPr>
            <b/>
            <sz val="9"/>
            <color indexed="81"/>
            <rFont val="Tahoma"/>
            <family val="2"/>
            <charset val="161"/>
          </rPr>
          <t>Author:</t>
        </r>
        <r>
          <rPr>
            <sz val="9"/>
            <color indexed="81"/>
            <rFont val="Tahoma"/>
            <family val="2"/>
            <charset val="161"/>
          </rPr>
          <t xml:space="preserve">
Includes AMA royalties 240K incl VAT. The account was renamed to incldue license fees</t>
        </r>
      </text>
    </comment>
    <comment ref="S124" authorId="0" shapeId="0" xr:uid="{00000000-0006-0000-1200-000008000000}">
      <text>
        <r>
          <rPr>
            <b/>
            <sz val="9"/>
            <color indexed="81"/>
            <rFont val="Tahoma"/>
            <family val="2"/>
            <charset val="161"/>
          </rPr>
          <t>Author:</t>
        </r>
        <r>
          <rPr>
            <sz val="9"/>
            <color indexed="81"/>
            <rFont val="Tahoma"/>
            <family val="2"/>
            <charset val="161"/>
          </rPr>
          <t xml:space="preserve">
Includes AMA royalties 240K incl VAT. The account was renamed to incldue license fees</t>
        </r>
      </text>
    </comment>
    <comment ref="T124" authorId="0" shapeId="0" xr:uid="{00000000-0006-0000-1200-000009000000}">
      <text>
        <r>
          <rPr>
            <b/>
            <sz val="9"/>
            <color indexed="81"/>
            <rFont val="Tahoma"/>
            <family val="2"/>
            <charset val="161"/>
          </rPr>
          <t>Author:</t>
        </r>
        <r>
          <rPr>
            <sz val="9"/>
            <color indexed="81"/>
            <rFont val="Tahoma"/>
            <family val="2"/>
            <charset val="161"/>
          </rPr>
          <t xml:space="preserve">
Includes AMA royalties 240K incl VAT. The account was renamed to incldue license fees</t>
        </r>
      </text>
    </comment>
  </commentList>
</comments>
</file>

<file path=xl/sharedStrings.xml><?xml version="1.0" encoding="utf-8"?>
<sst xmlns="http://schemas.openxmlformats.org/spreadsheetml/2006/main" count="804" uniqueCount="613">
  <si>
    <t>Έσοδα από περίθαλψη ευρωπαίων πολιτών από ΧΜ ΕΕ στην ΚΔ βάσει Κανονισμού ΕΚ883</t>
  </si>
  <si>
    <t>Ενοίκια</t>
  </si>
  <si>
    <t>2021</t>
  </si>
  <si>
    <t>Αναδρομικά</t>
  </si>
  <si>
    <t>Αύξηση Μισθών</t>
  </si>
  <si>
    <t>Απασχόληση Έκτακτου Προσωπικού</t>
  </si>
  <si>
    <t>Απασχόληση Έκτακτου Προσωπικού - Κενές Θέσεις</t>
  </si>
  <si>
    <t>Δέκατος Τρίτος Μισθός</t>
  </si>
  <si>
    <t>Δέκατος Τρίτος Μισθός - Έκτακτο Προσωπικό</t>
  </si>
  <si>
    <t>Αύξηση Μισθών - Έκτακτο Προσωπικό</t>
  </si>
  <si>
    <t>Τιμαριθμικά Επιδόματα</t>
  </si>
  <si>
    <t>Τιμαριθμικά Επιδόματα - Έκτακτο Προσωπικό</t>
  </si>
  <si>
    <t>Επιδόματα Υπαλλήλων για Υπηρεσία πέραν από τις Συνήθεις Ώρες Εργασίας</t>
  </si>
  <si>
    <t>Επιδόματα Παραστάσεως</t>
  </si>
  <si>
    <t>Επιδόματα Αναπληρωτών</t>
  </si>
  <si>
    <t>Εισφορά στο Ταμείο Κοινωνικών Ασφαλίσεων</t>
  </si>
  <si>
    <t>Εισφορά στο Ταμείο Τερματισμού Απασχόλησης</t>
  </si>
  <si>
    <t>Εισφορές στο Ταμείο Προνοίας</t>
  </si>
  <si>
    <t>Εισφορά στο Ταμείο ΓεΣΥ</t>
  </si>
  <si>
    <t>Κυβερνητική Μείωση Μισθών</t>
  </si>
  <si>
    <t>Ασφάλεια Ζωής Υπαλλήλων</t>
  </si>
  <si>
    <t>Παροχή Ιατροφαρμακευτικής Κάλυψης των Υπαλλήλων</t>
  </si>
  <si>
    <t>Εισφορές στο Ταμείο Κοινωνικής Συνοχής</t>
  </si>
  <si>
    <t>Εισφορές στο Ταμείο Αρχής Ανθρώπινου Δυναμικού</t>
  </si>
  <si>
    <t>Εφάπαξ Φιλοδώρημα Γενικού Διευθυντή</t>
  </si>
  <si>
    <t>Έξοδα Κινήσεως</t>
  </si>
  <si>
    <t>Επίδομα Εκτός Έδρας</t>
  </si>
  <si>
    <t>Επίδομα κατ' Αποκοπή</t>
  </si>
  <si>
    <t>Μεταφορικά</t>
  </si>
  <si>
    <t>Τηλέφωνα</t>
  </si>
  <si>
    <t>Φωτισμός, Θέρμανση και Καύσιμα</t>
  </si>
  <si>
    <t>Καθαριότητα Γραφείου</t>
  </si>
  <si>
    <t>Τέλη και τέλη Ύδατος</t>
  </si>
  <si>
    <t>Λειτουργικές Μισθώσεις</t>
  </si>
  <si>
    <t>Αγορά Βιβλίων</t>
  </si>
  <si>
    <t>Εφημερίδες και Περιοδικά</t>
  </si>
  <si>
    <t>Φωτοτυπικά Υλικά και άλλα Αναλώσιμα</t>
  </si>
  <si>
    <t>Διάφορα</t>
  </si>
  <si>
    <t>Ημερομίσθια – Αχθοφόροι/Κλητήρες</t>
  </si>
  <si>
    <t>Καθαρίστριες</t>
  </si>
  <si>
    <t>Συντήρηση και Λειτουργία Μηχανογραφικού και Άλλου Εξοπλισμού</t>
  </si>
  <si>
    <t>Συντήρηση και Επιδιόρθωση Εξοπλισμού Γραφείου</t>
  </si>
  <si>
    <t>Συντήρηση και Λειτουργία Μηχανοκίνητων Οχημάτων</t>
  </si>
  <si>
    <t>Έξοδα Εξετάσεων</t>
  </si>
  <si>
    <t>Ασφάλιση (Κτηρίων, Εξοπλισμού και Άλλων)</t>
  </si>
  <si>
    <t>Ναύλα και Άλλα Έξοδα για Συνέδρια, Αποστολές και Άδειες για Υπηρεσιακούς Λόγους στο Εξωτερικό</t>
  </si>
  <si>
    <t>Συνέδρια, Σεμινάρια και Άλλα Γεγονότα στην Κύπρο</t>
  </si>
  <si>
    <t>Φιλοξενία</t>
  </si>
  <si>
    <t>Έξοδα Χώρου Στάθμευσης</t>
  </si>
  <si>
    <t>Έξοδα Μετακόμισης</t>
  </si>
  <si>
    <t>Μίσθωση Υπηρεσιών</t>
  </si>
  <si>
    <t>Γραφική Ύλη/Εκτυπωτικά</t>
  </si>
  <si>
    <t>Εντόπια Εκπαίδευση Προσωπικού</t>
  </si>
  <si>
    <t>Εκπαίδευση και Υποτροφίες Εξωτερικού</t>
  </si>
  <si>
    <t>Κίνητρα για Συμπράξεις και Λειτουργία Συνεταιρισμών για Παροχή Πρωτοβάθμιας Ιατρικής Φροντίδας</t>
  </si>
  <si>
    <t>Κίνητρα για Συμμετοχή Παροχέων στις Διαδικασίες Προετοιμασίας για Εφαρμογή του ΓεΣΥ</t>
  </si>
  <si>
    <t>Εκπαίδευση Παροχέων</t>
  </si>
  <si>
    <t>Υπηρεσίες Πληροφορικής</t>
  </si>
  <si>
    <t>Επιχειρησιακή Συνέχεια και Ανάκαμψη</t>
  </si>
  <si>
    <t>Ασφάλεια Πληροφοριών</t>
  </si>
  <si>
    <t>Άδειες Χρήσης και Συντήρηση Λογισμικών</t>
  </si>
  <si>
    <t>Άλλες Υπηρεσίες Υποστήριξης Σ.Π</t>
  </si>
  <si>
    <t>Κέντρο Εξυπηρέτησης ΓεΣΥ</t>
  </si>
  <si>
    <t>Επιδίκαση Απαιτήσεων - Εξωνοσοκομειακά</t>
  </si>
  <si>
    <t>Επιδίκαση Απαιτήσεων - Ενδονοσοκομειακά</t>
  </si>
  <si>
    <t>Αγορά / Εφαρμογή Συστήματος Πληροφορικής</t>
  </si>
  <si>
    <t>Αγορά Εξοπλισμού Γραφείου και Επίπλων</t>
  </si>
  <si>
    <t>Αγορά Μηχανογραφικού και Άλλου Εξοπλισμού</t>
  </si>
  <si>
    <t>Αγορά Μηχανοκίνητων Οχημάτων</t>
  </si>
  <si>
    <t>Αγορά Λογισμικού με Σκοπό τη Διεξαγωγή Προβλέψεων των Εσόδων και Εξόδων του ΓεΣΥ</t>
  </si>
  <si>
    <t>Τραπεζικά Δικαιώματα</t>
  </si>
  <si>
    <t>Πρόνοια για Σχέδιο Σύνταξης</t>
  </si>
  <si>
    <t>Έκτακτη Αμυντική Εισφορά</t>
  </si>
  <si>
    <t>Χρεωστικοί Τόκοι</t>
  </si>
  <si>
    <t>Πρόνοια για Αποζημίωση</t>
  </si>
  <si>
    <t>Τραπεζικά Σφάλματα</t>
  </si>
  <si>
    <t>Εκπτώσεις</t>
  </si>
  <si>
    <t>Αναβαλλόμενη Φορολογία</t>
  </si>
  <si>
    <t>Φόρος Εισοδήματος Οργανισμού</t>
  </si>
  <si>
    <t>Αποδοχές Προσωπικού</t>
  </si>
  <si>
    <t xml:space="preserve">Βασικοί Μισθοί </t>
  </si>
  <si>
    <t>ΛΕΙΤΟΥΡΓΙΚΕΣ ΔΑΠΑΝΕΣ</t>
  </si>
  <si>
    <t>Δικαιώματα και Επιδόματα</t>
  </si>
  <si>
    <t>Εισφορές και Συνεισφορές</t>
  </si>
  <si>
    <t>Άλλες Δαπάνες</t>
  </si>
  <si>
    <t>Οδοιπορικά</t>
  </si>
  <si>
    <t>Έξοδα Λειτουργίας Γραφείου</t>
  </si>
  <si>
    <t>Ωρομίσθιο Προσωπικό</t>
  </si>
  <si>
    <t>Άλλα Έξοδα</t>
  </si>
  <si>
    <t>ΑΝΑΠΤΥΞΙΑΚΕΣ ΔΑΠΑΝΕΣ</t>
  </si>
  <si>
    <t>ΜΗ ΠΡΟΒΛΕΠΟΜΕΝΕΣ ΔΑΠΑΝΕΣ ΚΑΙ ΑΠΟΘΕΜΑΤΙΚΟ</t>
  </si>
  <si>
    <t>Μη Προβλεπόμενες Δαπάνες και Αποθεματικό για κατανομή και επανακατανομή από άλλα κεφάλαια και άρθρα ύστερα από έγκριση του Υπουργού Υγείας</t>
  </si>
  <si>
    <t>Συμβατικές Υποχρεώσεις Προηγούμενων Ετών</t>
  </si>
  <si>
    <t>Κεφ.</t>
  </si>
  <si>
    <t>Α13</t>
  </si>
  <si>
    <t>Α12</t>
  </si>
  <si>
    <t>Α11</t>
  </si>
  <si>
    <t>Α5</t>
  </si>
  <si>
    <t>Α4</t>
  </si>
  <si>
    <t>Α3</t>
  </si>
  <si>
    <t>Α2</t>
  </si>
  <si>
    <t>Α1</t>
  </si>
  <si>
    <t>Μείωση Κλιμάκων Εισδοχής</t>
  </si>
  <si>
    <t>€</t>
  </si>
  <si>
    <t>Έσοδα ΓεΣΥ</t>
  </si>
  <si>
    <t>Έξοδα για τα οποία δεν απαιτείται εκροή μετρητών</t>
  </si>
  <si>
    <t>Αποσβέσεις πάγιου και άυλου ενεργητικού</t>
  </si>
  <si>
    <t>Φορολογία</t>
  </si>
  <si>
    <t>(Έλλειμα)/Πλεόνασμα για το έτος</t>
  </si>
  <si>
    <t>ΣΥΓΚΕΦΑΛΑΙΩΤΙΚΟΣ ΠΙΝΑΚΑΣ ΕΣΟΔΩΝ</t>
  </si>
  <si>
    <t xml:space="preserve">Πραγματικά Έσοδα </t>
  </si>
  <si>
    <t>Προϋπολογισμός</t>
  </si>
  <si>
    <t>ΣΥΝΟΛΟ ΕΣΟΔΩΝ</t>
  </si>
  <si>
    <t>Άρθρο</t>
  </si>
  <si>
    <t>Λεπτομέρειες Εσόδων</t>
  </si>
  <si>
    <t>Επεξηγήσεις</t>
  </si>
  <si>
    <t>Κοινόχρηστα</t>
  </si>
  <si>
    <t>*  in case deltia dapanwn changed</t>
  </si>
  <si>
    <t>Δαπάνη κατά Κεφάλαιο</t>
  </si>
  <si>
    <t>Πραγματική Δαπάνη</t>
  </si>
  <si>
    <t xml:space="preserve">Εγκεκριμένος Προυπολογισμός </t>
  </si>
  <si>
    <t xml:space="preserve"> Προϋπολογισμός</t>
  </si>
  <si>
    <t>Αποδοχές και ωφελήματα προσωπικού</t>
  </si>
  <si>
    <t>Άλλα Λειτουργικά Έξοδα</t>
  </si>
  <si>
    <t>Αναπτυξιακές Δαπάνες</t>
  </si>
  <si>
    <t>Μη Προβλεπόμενες Δαπάνες και Αποθεματικό</t>
  </si>
  <si>
    <t>ΣΥΝΟΛΟ ΔΑΠΑΝΩΝ</t>
  </si>
  <si>
    <t>ΙΣΟΛΟΓΙΣΜΟΣ</t>
  </si>
  <si>
    <t>ΣΤΟΙΧΕΙΑ ΕΝΕΡΓΗΤΙΚΟΥ</t>
  </si>
  <si>
    <t>Μη κυκλοφορούντα στοιχεία ενεργητικού</t>
  </si>
  <si>
    <t>Εγκαταστάσεις και εξοπλισμός</t>
  </si>
  <si>
    <t>Άυλα στοιχεία ενεργητικού</t>
  </si>
  <si>
    <t>Ταμειακά διαθέσιμα και ισοδύναμα</t>
  </si>
  <si>
    <t>Σύνολο στοιχείων ενεργητικού</t>
  </si>
  <si>
    <t>ΙΔΙΑ ΚΕΦΑΛΑΙΑ ΚΑΙ ΥΠΟΧΡΕΩΣΕΙΣ</t>
  </si>
  <si>
    <t>Ίδια κεφάλαια</t>
  </si>
  <si>
    <t>Συσσωρευμένο πλεόνασμα</t>
  </si>
  <si>
    <t>Σύνολο ιδίων κεφαλαίων</t>
  </si>
  <si>
    <t>Μη βραχυπρόθεσμες υποχρεώσεις</t>
  </si>
  <si>
    <t>Αναβαλλόμενα Έσοδα</t>
  </si>
  <si>
    <t>Βραχυπρόθεσμες υποχρεώσεις</t>
  </si>
  <si>
    <t>Πιστωτές</t>
  </si>
  <si>
    <t>Υποχρέωση για εφάπαξ φιλοδώρημα</t>
  </si>
  <si>
    <t>Σύνολο υποχρεώσεων</t>
  </si>
  <si>
    <t>Σύνολο ιδίων κεφαλαίων και υποχρεώσεων</t>
  </si>
  <si>
    <t xml:space="preserve">            ΠΡΟΥΠΟΛΟΓΙΖΟΜΕΝΟ ΧΡΗΜΑΤΙΚΟ ΥΠΟΛΟΙΠΟ</t>
  </si>
  <si>
    <t xml:space="preserve">Άλλα έσοδα </t>
  </si>
  <si>
    <t>Κόστος υπηρεσιών</t>
  </si>
  <si>
    <t>Κρατική χορηγία εισπραχθείσα</t>
  </si>
  <si>
    <t>Μη προβλεπόμενες δαπάνες, αποθεματικό και συμβατικές υποχρεώσεις προηγούμενων ετών</t>
  </si>
  <si>
    <t>ΛΕΠΤΟΜΕΡΕΙΕΣ ΕΣΟΔΩΝ</t>
  </si>
  <si>
    <t>Ενοίκιο &amp; κοινόχρηστα</t>
  </si>
  <si>
    <t xml:space="preserve"> Εγκεκριμένος Προϋπολογισμός</t>
  </si>
  <si>
    <t>Βοηθοί Λειτουργοί (Κλίμακα Α4-Α7(ii))</t>
  </si>
  <si>
    <t>Λειτουργοί  (Κλίμακα Α8-Α10-Α11)</t>
  </si>
  <si>
    <t>Διευθυντές (Κλίμακα Α15 (i))</t>
  </si>
  <si>
    <t>ΣΥΝΟΛΙΚΕΣ ΔΑΠΑΝΕΣ</t>
  </si>
  <si>
    <t>του έτους</t>
  </si>
  <si>
    <t>για τη χρήση</t>
  </si>
  <si>
    <t>Προϋπολ.</t>
  </si>
  <si>
    <t>Μείωση -</t>
  </si>
  <si>
    <t xml:space="preserve"> Δαπανών</t>
  </si>
  <si>
    <t>Αύξηση +</t>
  </si>
  <si>
    <t>Λεπτομέρειες</t>
  </si>
  <si>
    <t>Θέσεις</t>
  </si>
  <si>
    <t>ΠΡΩΤΟΣ ΠΙΝΑΚΑΣ</t>
  </si>
  <si>
    <t xml:space="preserve">Πραγματική </t>
  </si>
  <si>
    <t>Δαπάνη</t>
  </si>
  <si>
    <t>Εκπαίδευση για Σύστημα Πληροφορικής</t>
  </si>
  <si>
    <t>Τόκοι και Χρηματοδοτικά Έξοδα</t>
  </si>
  <si>
    <t>0010</t>
  </si>
  <si>
    <t>0100</t>
  </si>
  <si>
    <t>0020</t>
  </si>
  <si>
    <t>0030</t>
  </si>
  <si>
    <t>0040</t>
  </si>
  <si>
    <t>0090</t>
  </si>
  <si>
    <t>0092</t>
  </si>
  <si>
    <t>0095</t>
  </si>
  <si>
    <t>0096</t>
  </si>
  <si>
    <t>0222</t>
  </si>
  <si>
    <t>0310</t>
  </si>
  <si>
    <t>Λειτουργοί</t>
  </si>
  <si>
    <t>Π Ρ Ω Τ Ο Σ  Π Ι Ν Α Κ Α Σ</t>
  </si>
  <si>
    <t>(Άρθρα 3 και 4)</t>
  </si>
  <si>
    <t xml:space="preserve"> </t>
  </si>
  <si>
    <t>ΔΕΥΤΕΡΟΣ ΠΙΝΑΚΑΣ</t>
  </si>
  <si>
    <t xml:space="preserve">ΔΗΜΙΟΥΡΓΙΑ ΝΕΩΝ ΘΕΣΕΩΝ </t>
  </si>
  <si>
    <t>Νέες θέσεις που δημιουργούνται</t>
  </si>
  <si>
    <t>Αριθμός Νέων Θέσεων</t>
  </si>
  <si>
    <t>Μισθοδοτικές Κλίμακες</t>
  </si>
  <si>
    <t>Αναφορά στα Δελτία Δαπανών του Πρώτου</t>
  </si>
  <si>
    <t>Κεφάλαιο</t>
  </si>
  <si>
    <t>Α13(ii)</t>
  </si>
  <si>
    <t>ΤΡΙΤΟΣ ΠΙΝΑΚΑΣ</t>
  </si>
  <si>
    <t>Όλα</t>
  </si>
  <si>
    <t>Γενικός Διευθυντής</t>
  </si>
  <si>
    <t>ΜΙΣΘΟΔΟΤΙΚΕΣ ΚΛΙΜΑΚΕΣ</t>
  </si>
  <si>
    <t>Βαθμίδα</t>
  </si>
  <si>
    <t>Κλίμακες</t>
  </si>
  <si>
    <t>Α5(ii)</t>
  </si>
  <si>
    <t>Α5(iii)</t>
  </si>
  <si>
    <t xml:space="preserve">Α6 </t>
  </si>
  <si>
    <t xml:space="preserve">Α6(ii) </t>
  </si>
  <si>
    <t>Α7</t>
  </si>
  <si>
    <t>Α7(ii)</t>
  </si>
  <si>
    <t>Α8</t>
  </si>
  <si>
    <t>Α8(i)</t>
  </si>
  <si>
    <t>Α8(ii)</t>
  </si>
  <si>
    <t>Α9</t>
  </si>
  <si>
    <t>Α9(i)</t>
  </si>
  <si>
    <t>Α9(ii)</t>
  </si>
  <si>
    <t>Α10</t>
  </si>
  <si>
    <t>Α10(i)</t>
  </si>
  <si>
    <t>Α10(ii)</t>
  </si>
  <si>
    <t>Α11(ii)</t>
  </si>
  <si>
    <t>Α12(ii)</t>
  </si>
  <si>
    <t>Α13(i)</t>
  </si>
  <si>
    <t>Α14</t>
  </si>
  <si>
    <t>Α14(ii)</t>
  </si>
  <si>
    <t>Eπικοινωνία, Δημοσιεύσεις και Δημοσιότητα</t>
  </si>
  <si>
    <t>Επιδόματα Υπερωριακής Απασχόλησης</t>
  </si>
  <si>
    <t xml:space="preserve">Κρατική Χορηγία </t>
  </si>
  <si>
    <t>Κρατική χορηγία</t>
  </si>
  <si>
    <t>Πιστωτικοί τόκοι και άλλα χρηματοδοτικά έσοδα</t>
  </si>
  <si>
    <t>Γενικός Διευθυντής (π.μ. €96.491)</t>
  </si>
  <si>
    <t>Α14(i)</t>
  </si>
  <si>
    <t>Α11(iii)</t>
  </si>
  <si>
    <t>Αύξηση + 
Μείωση –</t>
  </si>
  <si>
    <t>Αμοιβές Παροχέων Υπηρεσιών Φροντίδας Υγείας</t>
  </si>
  <si>
    <t>Αντιμισθία</t>
  </si>
  <si>
    <t>Υποστήριξη Συστήματος Πληροφορικής και άλλων Επιχειρησιακών Διαδικασιών ΓεΣΥ</t>
  </si>
  <si>
    <t>Βελτιώσεις γραφειακών χώρων</t>
  </si>
  <si>
    <t>Τεχνικοί Πληροφορικής (Κλίμακα Α4-Α7(ii))</t>
  </si>
  <si>
    <t xml:space="preserve">Εισφορές στο Ταμείο Ευημερίας </t>
  </si>
  <si>
    <t>Ανώτεροι Λειτουργοί (Κλίμακα Α13 (ii))</t>
  </si>
  <si>
    <t>Κόστος Υπηρεσιών ΓεΣΥ</t>
  </si>
  <si>
    <t>ΔΑΠΑΝΕΣ ΓεΣΥ</t>
  </si>
  <si>
    <t>Έσοδα εισπρακτέα</t>
  </si>
  <si>
    <t>Έξοδα πληρωτέα</t>
  </si>
  <si>
    <t>Σύνολο εξόδων</t>
  </si>
  <si>
    <t>( Έλλειμμα) / Πλεόνασμα εργασιών</t>
  </si>
  <si>
    <t>Χρεώστες</t>
  </si>
  <si>
    <t>ΡΟΗ ΜΕΤΡΗΤΩΝ ΑΠΟ ΛΕΙΤΟΥΡΓΙΚΕΣ ΔΡΑΣΤΗΡΙΟΤΗΤΕΣ</t>
  </si>
  <si>
    <t>(Έλλειμμα) / πλεόνασμα πριν τη φορολογία</t>
  </si>
  <si>
    <t>Αναπροσαρμογές για:</t>
  </si>
  <si>
    <t xml:space="preserve">Αποσβέσεις εγκαταστάσεων και εξοπλισμού  </t>
  </si>
  <si>
    <t>Αποσβέσεις άυλων στοιχείων ενεργητικού</t>
  </si>
  <si>
    <t>Ροή μετρητών από εργασίες πριν από μεταβολές στο κεφάλαιο κινήσεως</t>
  </si>
  <si>
    <t>Μείωση/(Αύξηση) εισπρακτέων</t>
  </si>
  <si>
    <t>Αύξηση/(Μείωση) πιστωτών</t>
  </si>
  <si>
    <t>Φ.Π.Α. οφειλόμενο</t>
  </si>
  <si>
    <t>Καθαρή ροή μετρητών (για)/από εργασίες</t>
  </si>
  <si>
    <t>ΡΟΗ ΜΕΤΡΗΤΩΝ ΑΠΟ ΕΠΕΝΔΥΤΙΚΕΣ ΔΡΑΣΤΗΡΙΟΤΗΤΕΣ</t>
  </si>
  <si>
    <t>Αγορά εγκαταστάσεων και εξοπλισμού</t>
  </si>
  <si>
    <t>Αγορά άυλων στοιχείων ενεργητικού</t>
  </si>
  <si>
    <t>Καθαρή ροή μετρητών για επενδυτικές δραστηριότητες</t>
  </si>
  <si>
    <t>Κρατική Χορηγία για αγορά εγκαταστάσεων και εξοπλισμού</t>
  </si>
  <si>
    <t>Κρατική Χορηγία για αγορά άυλων στοιχείων ενεργητικού</t>
  </si>
  <si>
    <t>Καθαροί τόκοι που εισπράχθηκαν</t>
  </si>
  <si>
    <t>ΡΟΗ ΜΕΤΡΗΤΩΝ ΑΠΟ ΧΡΗΜΑΤΟΔΟΤΙΚΕΣ ΔΡΑΣΤΗΡΙΟΤΗΤΕΣ</t>
  </si>
  <si>
    <t>Καθαρή (μείωση)/αύξηση σε μετρητά και αντίστοιχα μετρητών</t>
  </si>
  <si>
    <t>Μετρητά και αντίστοιχα μετρητών στην αρχή του έτους</t>
  </si>
  <si>
    <t>Μετρητά και αντίστοιχα μετρητών στο τέλος του έτους</t>
  </si>
  <si>
    <t>Καθαρή ροή μετρητών από χρηματοδοτικές δραστηριότητες</t>
  </si>
  <si>
    <t>ΚΑΤΑΣΤΑΣΗ ΤΑΜΕΙΑΚΗΣ ΡΟΗΣ</t>
  </si>
  <si>
    <t>0035</t>
  </si>
  <si>
    <t>0085</t>
  </si>
  <si>
    <t>Λειτουργοί A' (Κλίμακα Α11(ii))</t>
  </si>
  <si>
    <t>Βοηθοί Γραμματειακοί Λειτουργοί (Κλίμακα Α2-Α5-Α7(ii))</t>
  </si>
  <si>
    <t>(Έλλειμμα)/Πλεόνασμα για το έτος πριν τη φορολογία</t>
  </si>
  <si>
    <t>Ομάδα</t>
  </si>
  <si>
    <t>Υποομάδα</t>
  </si>
  <si>
    <t>02010</t>
  </si>
  <si>
    <t>02011</t>
  </si>
  <si>
    <t>02050</t>
  </si>
  <si>
    <t>02051</t>
  </si>
  <si>
    <t>02052</t>
  </si>
  <si>
    <t>02060</t>
  </si>
  <si>
    <t>02100</t>
  </si>
  <si>
    <t>02102</t>
  </si>
  <si>
    <t>02103</t>
  </si>
  <si>
    <t>02106</t>
  </si>
  <si>
    <t>02107</t>
  </si>
  <si>
    <t>02108</t>
  </si>
  <si>
    <t>02109</t>
  </si>
  <si>
    <t>02140</t>
  </si>
  <si>
    <t>02141</t>
  </si>
  <si>
    <t>02142</t>
  </si>
  <si>
    <t>02160</t>
  </si>
  <si>
    <t>02161</t>
  </si>
  <si>
    <t>02174</t>
  </si>
  <si>
    <t>02175</t>
  </si>
  <si>
    <t>02180</t>
  </si>
  <si>
    <t>02181</t>
  </si>
  <si>
    <t>02182</t>
  </si>
  <si>
    <t>02183</t>
  </si>
  <si>
    <t>02184</t>
  </si>
  <si>
    <t>02186</t>
  </si>
  <si>
    <t>02187</t>
  </si>
  <si>
    <t>02188</t>
  </si>
  <si>
    <t>02189</t>
  </si>
  <si>
    <t>02190</t>
  </si>
  <si>
    <t>02197</t>
  </si>
  <si>
    <t>03200</t>
  </si>
  <si>
    <t>03201</t>
  </si>
  <si>
    <t>03202</t>
  </si>
  <si>
    <t>03205</t>
  </si>
  <si>
    <t>03210</t>
  </si>
  <si>
    <t>03211</t>
  </si>
  <si>
    <t>03212</t>
  </si>
  <si>
    <t>03213</t>
  </si>
  <si>
    <t>03214</t>
  </si>
  <si>
    <t>03215</t>
  </si>
  <si>
    <t>03216</t>
  </si>
  <si>
    <t>03217</t>
  </si>
  <si>
    <t>03218</t>
  </si>
  <si>
    <t>03219</t>
  </si>
  <si>
    <t>03220</t>
  </si>
  <si>
    <t>03221</t>
  </si>
  <si>
    <t>03225</t>
  </si>
  <si>
    <t>03226</t>
  </si>
  <si>
    <t>03227</t>
  </si>
  <si>
    <t>03230</t>
  </si>
  <si>
    <t>03239</t>
  </si>
  <si>
    <t>03238</t>
  </si>
  <si>
    <t>03243</t>
  </si>
  <si>
    <t>03282</t>
  </si>
  <si>
    <t>03283</t>
  </si>
  <si>
    <t>03284</t>
  </si>
  <si>
    <t>03285</t>
  </si>
  <si>
    <t>03309</t>
  </si>
  <si>
    <t>03311</t>
  </si>
  <si>
    <t>03330</t>
  </si>
  <si>
    <t>03331</t>
  </si>
  <si>
    <t>03357</t>
  </si>
  <si>
    <t>03412</t>
  </si>
  <si>
    <t>03413</t>
  </si>
  <si>
    <t>03539</t>
  </si>
  <si>
    <t>03542</t>
  </si>
  <si>
    <t>03543</t>
  </si>
  <si>
    <t>03632</t>
  </si>
  <si>
    <t>04650</t>
  </si>
  <si>
    <t>04652</t>
  </si>
  <si>
    <t>04654</t>
  </si>
  <si>
    <t>04656</t>
  </si>
  <si>
    <t>04658</t>
  </si>
  <si>
    <t>04660</t>
  </si>
  <si>
    <t>04662</t>
  </si>
  <si>
    <t>04664</t>
  </si>
  <si>
    <t>04666</t>
  </si>
  <si>
    <t>03848</t>
  </si>
  <si>
    <t>03849</t>
  </si>
  <si>
    <t>06100</t>
  </si>
  <si>
    <t>06101</t>
  </si>
  <si>
    <t>06102</t>
  </si>
  <si>
    <t>06103</t>
  </si>
  <si>
    <t>06108</t>
  </si>
  <si>
    <t>06109</t>
  </si>
  <si>
    <t>06110</t>
  </si>
  <si>
    <t>06111</t>
  </si>
  <si>
    <t>07731</t>
  </si>
  <si>
    <t>07740</t>
  </si>
  <si>
    <t>07741</t>
  </si>
  <si>
    <t>07742</t>
  </si>
  <si>
    <t>07743</t>
  </si>
  <si>
    <t>07750</t>
  </si>
  <si>
    <t>Σύνολο Ομάδων 02050, 02100, 03200</t>
  </si>
  <si>
    <t>Σύνολο Άρθρων 02051 - 02060</t>
  </si>
  <si>
    <t>Σύνολο Άρθρου 02102</t>
  </si>
  <si>
    <t>Σύνολο Άρθρων 02181 - 02197</t>
  </si>
  <si>
    <t>Σύνολο Υποομάδων 03201, 03210, 03225, 03230, 04650, 06100 &amp; 06108</t>
  </si>
  <si>
    <t>Σύνολο Άρθρων 03226 - 03227</t>
  </si>
  <si>
    <t>Σύνολο Άρθρων 03238 - 03632</t>
  </si>
  <si>
    <t>Σύνολο Άρθρων 04652 - 04666</t>
  </si>
  <si>
    <t>Σύνολο Άρθρων 06101 - 06103</t>
  </si>
  <si>
    <t>Σύνολο Άρθρων 06109 - 06111</t>
  </si>
  <si>
    <t>Σύνολο Άρθρων 07731 - 07750</t>
  </si>
  <si>
    <t>Σύνολο Άρθρων 03848 - 03849</t>
  </si>
  <si>
    <t>ΔΙΑΧΕΙΡΙΣΤΙΚΑ ΕΞΟΔΑ</t>
  </si>
  <si>
    <t>Σύνολο Ομάδων 02010, 02050, 02100, 03200</t>
  </si>
  <si>
    <t>Σύνολο Άρθρων 02102 - 02197</t>
  </si>
  <si>
    <t>Ομάδα/ες Άρθρων</t>
  </si>
  <si>
    <t>07700</t>
  </si>
  <si>
    <t>03800</t>
  </si>
  <si>
    <t>410 - 450</t>
  </si>
  <si>
    <t>480 - 486</t>
  </si>
  <si>
    <t>Εισπρακτέα και άλλα</t>
  </si>
  <si>
    <t>Κατηγορία</t>
  </si>
  <si>
    <t>ΚΑΤΑΣΤΑΣΗ ΧΡΕΩΣΤΩΝ/ΠΙΣΤΩΤΩΝ</t>
  </si>
  <si>
    <t>ΣΥΓΚΕΦΑΛΑΙΩΤΙΚΟΣ ΠΙΝΑΚΑΣ ΔΑΠΑΝΩΝ</t>
  </si>
  <si>
    <t>02176</t>
  </si>
  <si>
    <t>02177</t>
  </si>
  <si>
    <t>02178</t>
  </si>
  <si>
    <t>Επίδομα Φιλοξενίας</t>
  </si>
  <si>
    <t>Ειδικό κατ' αποκοπή επίδομα Οδοιπορικών</t>
  </si>
  <si>
    <t>Κατ' αποκοπή επίδομα Τηλεφώνου</t>
  </si>
  <si>
    <t>Επιστροφές εισφορών ΓεΣΥ</t>
  </si>
  <si>
    <t>Σύνολο Άρθρων 02141 - 02178</t>
  </si>
  <si>
    <t>Κόστος Δαπανών ΓεΣΥ</t>
  </si>
  <si>
    <t>Αναβαλλόμενα έσοδα - απόσβεση έτους</t>
  </si>
  <si>
    <t>Διαγραφή εξοπλισμού</t>
  </si>
  <si>
    <t>02162</t>
  </si>
  <si>
    <t>Επίδομα Επιφυλακής</t>
  </si>
  <si>
    <t>02001</t>
  </si>
  <si>
    <t>02016</t>
  </si>
  <si>
    <t>Εκπαίδευση και άλλα κίνητρα</t>
  </si>
  <si>
    <t>Εκπαίδευση και άλλα κίνητρα Παροχέων Υπηρεσιών Φροντίδας Υγείας</t>
  </si>
  <si>
    <t>Πρόστιμα και Τόκοι</t>
  </si>
  <si>
    <t>Αμοιβές Προέδρου και Μελών Διοικητικού Συμβουλίου</t>
  </si>
  <si>
    <t>Προϋπολογισμός
για το έτος
2023</t>
  </si>
  <si>
    <t>Αμοιβές Συμβουλευτικών Επιτροπών</t>
  </si>
  <si>
    <t>Γραμματειακοί Λειτουργοί (Κλίμακα Α8-Α9(i))</t>
  </si>
  <si>
    <t>Αποθέματα</t>
  </si>
  <si>
    <t>Προυπολογισμός</t>
  </si>
  <si>
    <t>Reclassifications</t>
  </si>
  <si>
    <t>Εσωτ. Χρήση</t>
  </si>
  <si>
    <t>2023</t>
  </si>
  <si>
    <t>Κρατική χορηγία-Συγχρηματοδοτούμενα έργα</t>
  </si>
  <si>
    <t>Κρατική χορηγία - Δημόσια Υγεία</t>
  </si>
  <si>
    <t>Κρατική Χορηγία  - Δημόσια Υγεία</t>
  </si>
  <si>
    <t>Εργοδότες</t>
  </si>
  <si>
    <t>Εργαζόμενοι, συνταξιούχοι &amp; εισοδηματίες</t>
  </si>
  <si>
    <t>Πάγιο Ταμείο της Δημοκρατίας</t>
  </si>
  <si>
    <t>Συμπληρωμές και Συνεισφορά 1</t>
  </si>
  <si>
    <t>Εκπτώσεις από Φαρμακευτικές Εταιρείες</t>
  </si>
  <si>
    <t>02300</t>
  </si>
  <si>
    <t>02301</t>
  </si>
  <si>
    <t>Μισθοί Ωρομίσθιου Προσωπικού</t>
  </si>
  <si>
    <t>02302</t>
  </si>
  <si>
    <t>02307</t>
  </si>
  <si>
    <t>02480</t>
  </si>
  <si>
    <t>02481</t>
  </si>
  <si>
    <t>02482</t>
  </si>
  <si>
    <t>02483</t>
  </si>
  <si>
    <t>02484</t>
  </si>
  <si>
    <t>02488</t>
  </si>
  <si>
    <t>02489</t>
  </si>
  <si>
    <t>02490</t>
  </si>
  <si>
    <t>Εισφορές και Συνεισφορές Ωρομίσθιου Προσωπικού</t>
  </si>
  <si>
    <t>Μεταφέρθηκαν στα άρθρα 02302 και 02307</t>
  </si>
  <si>
    <t>02341</t>
  </si>
  <si>
    <t>Προηγουμένως ήταν στα άρθρα 03226 και 03227</t>
  </si>
  <si>
    <t>Προηγουμένως ήταν στο άρθρο 02141</t>
  </si>
  <si>
    <t>Προηγουμένως ήταν στο άρθρο 02181</t>
  </si>
  <si>
    <t>Προηγουμένως ήταν στο άρθρο 02182</t>
  </si>
  <si>
    <t>Προηγουμένως ήταν στο άρθρο 02183</t>
  </si>
  <si>
    <t>Προηγουμένως ήταν στο άρθρο 02184</t>
  </si>
  <si>
    <t>Προηγουμένως ήταν στο άρθρο 02188</t>
  </si>
  <si>
    <t>Προηγουμένως ήταν στο άρθρο 02189</t>
  </si>
  <si>
    <t>Προηγουμένως ήταν στο άρθρο 02190</t>
  </si>
  <si>
    <t>04668</t>
  </si>
  <si>
    <t>Άλλα έσοδα</t>
  </si>
  <si>
    <t>02050 &amp; 03200</t>
  </si>
  <si>
    <t>7.3a vs 7.3b</t>
  </si>
  <si>
    <t>2024</t>
  </si>
  <si>
    <t>Αποσβέσεις</t>
  </si>
  <si>
    <t>Πρόνοια για επισφαλείς χρεώστες</t>
  </si>
  <si>
    <t>Απόσβεση Συστήματος Πληροφορικής ΓεΣΥ</t>
  </si>
  <si>
    <t>Απόσβεση εγκαταστάσεων και εξοπλισμού</t>
  </si>
  <si>
    <t>Προηγουμένως ήταν στο άρθρο 02186</t>
  </si>
  <si>
    <t>Προϋπολογισμός
για το έτος
2024</t>
  </si>
  <si>
    <t>Εγκεκριμένος</t>
  </si>
  <si>
    <t>Προϋπολογισμός
2022</t>
  </si>
  <si>
    <t>ΑΠΟΤΕΛΕΣΜΑΤΑ ΓΙΑ ΤΟ ΕΤΟΣ  2022</t>
  </si>
  <si>
    <t>Περιουσιακά στοιχεία με δικαίωμα χρήσης</t>
  </si>
  <si>
    <t xml:space="preserve">Υποχρεώσεις από χρηματοδοτικές μισθώσεις </t>
  </si>
  <si>
    <t>ΦΠΑ οφειλόμενο</t>
  </si>
  <si>
    <t>Προσαρμογές</t>
  </si>
  <si>
    <t>Αποσβέσεις δικαιωμάτων χρήσης περιουσιακών στοιχείων</t>
  </si>
  <si>
    <t xml:space="preserve">Τόκοι επί υποχρεώσεων από χρηματοδοτικές μισθώσεις </t>
  </si>
  <si>
    <t>Μείωση/(Αύξηση) αποθεμάτων</t>
  </si>
  <si>
    <t>Αύξηση/(Μείωση) στα αναβαλλόμενα έσοδα</t>
  </si>
  <si>
    <t>Πληρωμές μισθώσεων</t>
  </si>
  <si>
    <t>06200</t>
  </si>
  <si>
    <t>06292</t>
  </si>
  <si>
    <t>06302</t>
  </si>
  <si>
    <t>(Κλίμακα Α8-Α10-Α11)</t>
  </si>
  <si>
    <t>02021</t>
  </si>
  <si>
    <t>02020</t>
  </si>
  <si>
    <t>04669</t>
  </si>
  <si>
    <t>Κόστος πρόσθετων λειτουργιών</t>
  </si>
  <si>
    <t>Additions</t>
  </si>
  <si>
    <t>Subt</t>
  </si>
  <si>
    <t>Reasonable given 2020 actuals</t>
  </si>
  <si>
    <t>Reasonable given monthly run rate of expenses + some AP &gt; 30 days</t>
  </si>
  <si>
    <t>θα δαπανηθούν εντός του έτους.  Το προϋπολογιζόμενο υπόλοιπο μετρητών στη βάση των δεδουλευμένων, παρουσιάζεται</t>
  </si>
  <si>
    <t>Πρόστιμα και άλλα έσοδα ΓεΣΥ</t>
  </si>
  <si>
    <t>Διάφορα Διοικητικά έσοδα</t>
  </si>
  <si>
    <t>Το χρηματικό υπόλοιπο κατά την 1ην Ιανουαρίου 2022 είναι το παραγματικό, μη ελεγμένο</t>
  </si>
  <si>
    <t>2025</t>
  </si>
  <si>
    <t>ΔΕΛΤΙΟ ΔΑΠΑΝΩΝ 2023 - 2025</t>
  </si>
  <si>
    <t>Συνδρομές, Συνεισφορές και Δικαιώματα Χρήσης</t>
  </si>
  <si>
    <t xml:space="preserve">Γραμματειακοί Λειτουργοί </t>
  </si>
  <si>
    <t>(Κλίμακα Α8-Α9(i))</t>
  </si>
  <si>
    <t>Πραγματικά
Έσοδα
 για το έτος
 2021</t>
  </si>
  <si>
    <t>Εγκριμένος
Προϋπολογισμός
για το έτος
2022</t>
  </si>
  <si>
    <t>Αύξηση +                                 Μείωση-   2022-2023</t>
  </si>
  <si>
    <t>Προϋπολογισμός
για το έτος
2025</t>
  </si>
  <si>
    <t>Αύξηση + Μείωση – 2022-2023</t>
  </si>
  <si>
    <t xml:space="preserve">Πραγματικά 
2021                           </t>
  </si>
  <si>
    <t>Προϋπολογισμός
2023</t>
  </si>
  <si>
    <t>Καθαρά εσοδα (έξοδα) χρηματοδότησης</t>
  </si>
  <si>
    <t>ADJ</t>
  </si>
  <si>
    <t>ΠΡΑΓΜΑΤΙΚΑ 31.12.2021</t>
  </si>
  <si>
    <t>ΕΓΚΡΙΜΕΝΟΣ ΠΡΟΥΠΟΛΟΓΙΣΜΟΣ 31.12.2022</t>
  </si>
  <si>
    <t xml:space="preserve">
 ΠΡΟΥΠΟΛΟΓΙΣΜΟΣ 31.12.2023 *</t>
  </si>
  <si>
    <t>Υποχρεώσεις από χρηματοδοτικές μισθώσεις, μείον βραχυπρόθεσμο μέρος</t>
  </si>
  <si>
    <r>
      <t>ΚΑΤΑ ΤΗΝ 31</t>
    </r>
    <r>
      <rPr>
        <b/>
        <vertAlign val="superscript"/>
        <sz val="11"/>
        <color theme="1"/>
        <rFont val="Arial"/>
        <family val="2"/>
        <charset val="161"/>
      </rPr>
      <t>Η</t>
    </r>
    <r>
      <rPr>
        <b/>
        <sz val="11"/>
        <color theme="1"/>
        <rFont val="Arial"/>
        <family val="2"/>
        <charset val="161"/>
      </rPr>
      <t xml:space="preserve"> ΔΕΚΕΜΒΡΙΟΥ 2023</t>
    </r>
  </si>
  <si>
    <t>Προϋπολογισμός δαπανών για το έτος 2023</t>
  </si>
  <si>
    <t>Προϋπολογισμός εσόδων για το έτος 2023</t>
  </si>
  <si>
    <r>
      <t>Προϋπολογιζόμενο Χρηματικό Υπόλοιπο κατά την 31</t>
    </r>
    <r>
      <rPr>
        <vertAlign val="superscript"/>
        <sz val="11"/>
        <color theme="1"/>
        <rFont val="Arial"/>
        <family val="2"/>
        <charset val="161"/>
      </rPr>
      <t>η</t>
    </r>
    <r>
      <rPr>
        <sz val="11"/>
        <color theme="1"/>
        <rFont val="Arial"/>
        <family val="2"/>
        <charset val="161"/>
      </rPr>
      <t xml:space="preserve"> Δεκεμβρίου 2023</t>
    </r>
  </si>
  <si>
    <t>Ο πιο πάνω πίνακας καταρτίζεται στη βάση του ότι όλα τα έσοδα του 2023 θα εισπραχθούν και όλα τα έξοδα του 2023</t>
  </si>
  <si>
    <t>ΠΡΟΒΛΕΨΕΙΣ 31.12.2022</t>
  </si>
  <si>
    <r>
      <t>Χρηματικό Υπόλοιπο κατά την 1</t>
    </r>
    <r>
      <rPr>
        <vertAlign val="superscript"/>
        <sz val="11"/>
        <color theme="1"/>
        <rFont val="Arial"/>
        <family val="2"/>
        <charset val="161"/>
      </rPr>
      <t>ην</t>
    </r>
    <r>
      <rPr>
        <sz val="11"/>
        <color theme="1"/>
        <rFont val="Arial"/>
        <family val="2"/>
        <charset val="161"/>
      </rPr>
      <t xml:space="preserve"> Ιανουαρίου 2023 *</t>
    </r>
  </si>
  <si>
    <t>ΔΕΛΤΙΑ ΔΑΠΑΝΩΝ 2023 - ΛΕΠΤΟΜΕΡΕΙΕΣ ΔΑΠΑΝΩΝ</t>
  </si>
  <si>
    <t>ΣΗΜΕΙΩΣΕΙΣ - ΓΕΝΙΚΑ</t>
  </si>
  <si>
    <t>02100 - Αποδοχές Προσωπικού</t>
  </si>
  <si>
    <t>3. Ο αριθμός των θέσεων που δεικνύεται  στις δύο (2) στήλες των δελτίων δαπανών, που φέρουν τον τίτλο «Θέσεις» υποδηλώνει τις εγκεκριμένες θέσεις μόνιμου προσωπικού.</t>
  </si>
  <si>
    <t>4. Ο διπλός σταυρός (++) υποδηλώνει ότι η θέση καταργείται αν αυτή είναι κενή κατά την ημέρα έναρξης του οικονομικού έτους ή εάν αυτή κενωθεί αργότερα κάτω από οποιεσδήποτε άλλες περιστάσεις:</t>
  </si>
  <si>
    <t xml:space="preserve">   Νοείται ότι, ο διπλός σταυρός που υποδηλώνει την κατάργηση θέσης δεν αναιρείται με την παράταση της υπηρεσίας του κατόχου της καταργούμενης θέσης, εφόσον η παράταση αυτή δίδεται κατά ή μετά την έναρξη του οικονομικού έτους το οποίο ο Προϋπολογισμός αφορά. </t>
  </si>
  <si>
    <t>5. Όταν μία θέση καταργηθεί, εμφανίζεται ως διακοπείσα υπηρεσία με πρόταξη μια αγκύλη ([).</t>
  </si>
  <si>
    <t>6. Οι Κλίμακες που αναφέρονται μετά από κάθε θέση είναι οι εγκεκριμένες Μισθοδοτικές Κλίμακες που δεικνύονται στο Παράρτημα Ι των Δελτίων Δαπανών.</t>
  </si>
  <si>
    <t>7. Η προϋπολογιζόμενη πρόνοια για ορισμένες από τις κενές ή/και νέες θέσεις γίνεται με βάση το αρχικό σημείο της Κλίμακας των θέσεων και γίνεται για περίοδο είτε τριών (3) μηνών, είτε έξι (6) μηνών, είτε (12) δώδεκα μηνών, ανάλογα με το στάδιο που βρίσκεται η διαδικασία πλήρωσής τους.</t>
  </si>
  <si>
    <t>10. Ανεξάρτητα από την ύπαρξη πιστώσεων στα διάφορα κονδύλια του παρόντος Προϋπολογισμού και τηρουμένων των διατάξεων οποιουδήποτε Νόμου ή Κανονισμών και/ή οποιασδήποτε διοικητικής πράξεως, για την απασχόληση λειτουργών του Οργανισμού Ασφάλισης Υγείας πέρα από τις συνήθεις ώρες εργασίας τους απαιτείται η εκ των προτέρων έγκριση του Διοικητικού Συμβουλίου.</t>
  </si>
  <si>
    <t>ΑΛΛΕΣ ΔΑΠΑΝΕΣ</t>
  </si>
  <si>
    <t>(α) τα πιο κάτω επιδόματα/ οικονομικά ωφελήματα καταργούνται:</t>
  </si>
  <si>
    <t>i. Επίδομα διημέρευσης  (Άρθρο 03004 «Επίδομα Κατ’ Αποκοπή»).</t>
  </si>
  <si>
    <t xml:space="preserve">   επιδόματα υπαλλήλων και αξιωματούχων: </t>
  </si>
  <si>
    <t>i. Επίδομα φιλοξενίας  Άρθρο 02176ꞏ</t>
  </si>
  <si>
    <t>ii. Οδοιπορικά (Άρθρο 02177 «Ειδικό κατ' αποκοπή επίδομα Οδοιπορικών»)ꞏ</t>
  </si>
  <si>
    <t>iii. Επίδομα τηλεφώνου Άρθρο 02179ꞏ</t>
  </si>
  <si>
    <t>(Άρθρο 5)</t>
  </si>
  <si>
    <t>Όπως εγκρίθηκαν με τον περί Αναδιαρθρώσεως του Κρατικού Μισθολογίου (Ενσωμάτωση Γενικών Αυξήσεων και του Τιμαριθμικού Επιδόματος και Ρύθμιση Άλλων Συναφών Θεμάτων) Νόμο του 2018 (Ν56(Ι)/2018).</t>
  </si>
  <si>
    <t xml:space="preserve">ΓΕΝΙΚΕΣ </t>
  </si>
  <si>
    <t xml:space="preserve">. Όπως εγκρίθηκαν με τον περί Αναδιαρθρώσεως του Κρατικού Μισθολογίου (Ενσωμάτωση Γενικών Αυξήσεων και του Τιμαριθμικού Επιδόματος και Ρύθμιση Άλλων Συναφών  Θεμάτων) Νόμο του 2018 (Ν56(Ι)/2018).          </t>
  </si>
  <si>
    <r>
      <t>Κλ. Α1-Α2-Α5</t>
    </r>
    <r>
      <rPr>
        <vertAlign val="superscript"/>
        <sz val="9"/>
        <color theme="1"/>
        <rFont val="Arial"/>
        <family val="2"/>
        <charset val="161"/>
      </rPr>
      <t>(ii)</t>
    </r>
  </si>
  <si>
    <r>
      <t>Κλ. Α2-Α5-Α7</t>
    </r>
    <r>
      <rPr>
        <vertAlign val="superscript"/>
        <sz val="9"/>
        <color theme="1"/>
        <rFont val="Arial"/>
        <family val="2"/>
        <charset val="161"/>
      </rPr>
      <t>(ii)</t>
    </r>
  </si>
  <si>
    <r>
      <t>Κλ. Α2-Α5-Α7</t>
    </r>
    <r>
      <rPr>
        <vertAlign val="superscript"/>
        <sz val="9"/>
        <color theme="1"/>
        <rFont val="Arial"/>
        <family val="2"/>
        <charset val="161"/>
      </rPr>
      <t xml:space="preserve">(ii)  </t>
    </r>
    <r>
      <rPr>
        <sz val="9"/>
        <color theme="1"/>
        <rFont val="Arial"/>
        <family val="2"/>
        <charset val="161"/>
      </rPr>
      <t>(Τεχνικοί με δίπλωμα ΑΤΙ ή ισότιμο προσόν που τοποθετούνται στη δεύτερη βαθμίδα της Κλ. Α5)</t>
    </r>
    <r>
      <rPr>
        <vertAlign val="superscript"/>
        <sz val="9"/>
        <color theme="1"/>
        <rFont val="Arial"/>
        <family val="2"/>
        <charset val="161"/>
      </rPr>
      <t xml:space="preserve">  </t>
    </r>
  </si>
  <si>
    <r>
      <t>Κλ. Α2</t>
    </r>
    <r>
      <rPr>
        <vertAlign val="superscript"/>
        <sz val="9"/>
        <color theme="1"/>
        <rFont val="Arial"/>
        <family val="2"/>
        <charset val="161"/>
      </rPr>
      <t>(4η βαθμίδα)</t>
    </r>
    <r>
      <rPr>
        <sz val="9"/>
        <color theme="1"/>
        <rFont val="Arial"/>
        <family val="2"/>
        <charset val="161"/>
      </rPr>
      <t>-Α5-Α7</t>
    </r>
    <r>
      <rPr>
        <vertAlign val="superscript"/>
        <sz val="9"/>
        <color theme="1"/>
        <rFont val="Arial"/>
        <family val="2"/>
        <charset val="161"/>
      </rPr>
      <t>(ii)</t>
    </r>
  </si>
  <si>
    <r>
      <t>Κλ. Α3-Α5-Α7</t>
    </r>
    <r>
      <rPr>
        <vertAlign val="superscript"/>
        <sz val="9"/>
        <color theme="1"/>
        <rFont val="Arial"/>
        <family val="2"/>
        <charset val="161"/>
      </rPr>
      <t>(ii)</t>
    </r>
  </si>
  <si>
    <r>
      <t>Κλ. Α4-Α6</t>
    </r>
    <r>
      <rPr>
        <vertAlign val="superscript"/>
        <sz val="9"/>
        <color theme="1"/>
        <rFont val="Arial"/>
        <family val="2"/>
        <charset val="161"/>
      </rPr>
      <t>(ii)</t>
    </r>
    <r>
      <rPr>
        <sz val="9"/>
        <color theme="1"/>
        <rFont val="Arial"/>
        <family val="2"/>
        <charset val="161"/>
      </rPr>
      <t xml:space="preserve">  ή Κλ. Α4-Α7</t>
    </r>
    <r>
      <rPr>
        <vertAlign val="superscript"/>
        <sz val="9"/>
        <color theme="1"/>
        <rFont val="Arial"/>
        <family val="2"/>
        <charset val="161"/>
      </rPr>
      <t>(ii)</t>
    </r>
  </si>
  <si>
    <r>
      <t>Κλ. Α5</t>
    </r>
    <r>
      <rPr>
        <vertAlign val="superscript"/>
        <sz val="9"/>
        <color theme="1"/>
        <rFont val="Arial"/>
        <family val="2"/>
        <charset val="161"/>
      </rPr>
      <t>(2η βαθμίδα)</t>
    </r>
    <r>
      <rPr>
        <sz val="9"/>
        <color theme="1"/>
        <rFont val="Arial"/>
        <family val="2"/>
        <charset val="161"/>
      </rPr>
      <t>-Α7-Α8</t>
    </r>
    <r>
      <rPr>
        <vertAlign val="superscript"/>
        <sz val="9"/>
        <color theme="1"/>
        <rFont val="Arial"/>
        <family val="2"/>
        <charset val="161"/>
      </rPr>
      <t>(i)</t>
    </r>
  </si>
  <si>
    <r>
      <t>Κλ. Α6-Α9</t>
    </r>
    <r>
      <rPr>
        <vertAlign val="superscript"/>
        <sz val="9"/>
        <color theme="1"/>
        <rFont val="Arial"/>
        <family val="2"/>
        <charset val="161"/>
      </rPr>
      <t>(i)</t>
    </r>
  </si>
  <si>
    <t>Κλ. Α8-Α10-Α11 ή Κλ. Α8-Α9-Α10</t>
  </si>
  <si>
    <t>Κλ. Α9-Α11-Α12</t>
  </si>
  <si>
    <t>Κλ. Α9-Α11-Α12 (κάτοχοι πανεπιστημιακού διπλώματος και εγγεγραμμένα μέλη στο οικείο Επαγγελματικό Σώμα που τοποθετούνται στην αρχική βαθμίδα της Κλ. Α11)</t>
  </si>
  <si>
    <t>Υπεύθυνος Λειτουργός (περιλαμβάνει κάθε άλλο λειτουργό στον οποίο εκχωρείται εξουσία από τον υπεύθυνο Λειτουργό)</t>
  </si>
  <si>
    <t>ΣΥΜΠΛΗΡΩΜΑ ΠΡΟΥΠΟΛΟΓΙΣΜΟΥ ΤΟΥ  ΕΤΟΥΣ 2023</t>
  </si>
  <si>
    <t>ΜΕΡΟΣ Α</t>
  </si>
  <si>
    <t>ΜΕΡΟΣ Β</t>
  </si>
  <si>
    <t>11. Όταν κάποιο δικαίωμα ή επίδομα που ίσχυε με βάση υφιστάμενο Νόμο ή Κανονισμούς κατά την ημέρα ενάρξεως του οικονομικού έτους στο οποίο αναφέρονται τα Δελτία Δαπανών καταστεί πληρωτέο προς κάποιο υπάλληλο του οποίου ο βασικός μισθός προβλέπεται ήδη κάτω από την ομάδα 02100 “Αποδοχές Προσωπικού”, το δικαίωμα ή το επίδομα δύναται να πληρωθεί σε χρέωση της ομάδας αυτής και να καλυφθεί από την ολική πρόνοια της ομάδας 02100 ύστερα από εξουσιοδότηση του Διοικητικού Συμβουλίου του Οργανισμού Ασφάλισης Υγείας. Οποιαδήποτε αναθεώρηση του ύψους των προαναφερόμενων δικαιωμάτων ή επιδομάτων, με εξαίρεση την αναπροσαρμογή αυτών ως αποτέλεσμα της διακυμάνσεως του τιμαριθμικού δείκτη ή εξαιτίας γενικών αυξήσεων μισθών, ή οποιαδήποτε χορήγηση νέων δικαιωμάτων ή επιδομάτων πρέπει να υποβάλλεται από τον Υπουργό Οικονομικών στη Βουλή των Αντιπροσώπων για έγκριση μαζί με τη συνεπαγόμενη δαπάνη.</t>
  </si>
  <si>
    <t>ii. Επίδομα γεύματος σε υπαλλήλους του Οργανισμού Ασφάλισης Υγείας που επιστρέφουν στην έδρα εργασίας τους μετά τη λήξη του κανονικού ωραρίου εργασίας  και επίδομα διατροφής σε ωρομίσθιο προσωπικό που είτε ακολουθεί συνεχόμενο ωράριο είτε ακολουθεί ωράριο με διακοπή για γεύμα (Άρθρο 03003 «Επίδομα Εκτός Έδρας»).</t>
  </si>
  <si>
    <t>9. Η προϋπολογιζόμενη πρόνοια κάτω από  το άρθρο 02106 «Απασχόληση Έκτακτου Προσωπικού» της ομάδας άρθρων 02100 «Αποδοχές Προσωπικού» αποσκοπεί στην κάλυψη των βασικών μισθών του έκτακτου προσωπικού.</t>
  </si>
  <si>
    <t>02486</t>
  </si>
  <si>
    <t>Άλλα έσοδα - Δημόσια Υγεία</t>
  </si>
  <si>
    <t>ΠΡΟΒΛΕΠΟΜΕΝΟΣ  ΠΡΟΥΠΟΛΟΓΙΣΜΟΣ 31.12.2023 *</t>
  </si>
  <si>
    <t>ΠΡΟΒΛΕΠΟΜΕΝΟΣ  ΠΡΟΥΠΟΛΟΓΙΣΜΟΣ 31.12.2023</t>
  </si>
  <si>
    <t>Nai</t>
  </si>
  <si>
    <t xml:space="preserve">* Στη βάση των πραγματικών προκαταρκτικών μη ελεγμένων υπολοίπων στις 31.12.2021 και των τελευταίων προβλέψεων του </t>
  </si>
  <si>
    <t xml:space="preserve">   του Οργανισμού για τα υπόλοιπα στον ισολογισμό 31.12.2022</t>
  </si>
  <si>
    <t>Έξοδα Παραστάσεως και επιδόματα Προέδρου</t>
  </si>
  <si>
    <t>02105</t>
  </si>
  <si>
    <t>Ταχυδρομικά Τέλη/Τέλη χαρτοσήμανσης</t>
  </si>
  <si>
    <t>2. Όταν κάποιο άρθρο του παρόντος Προϋπολογισμού σημειώνεται με σταυρό (+), αυτό υποδηλώνει ότι δεν μπορεί να γίνει δαπάνη, μέχρι να παρασχεθούν πλήρεις λεπτομέρειες της δαπάνης και ληφθεί η εξουσιοδότηση του Υπουργού Υγείας με τη μορφή “Εξουσιοδότησης για Διενέργεια Δαπανών”.</t>
  </si>
  <si>
    <t>(α) κάθε μια ώρα υπερωριακής εργασίας λογίζεται κατά τις εργάσιμες μέρες (συμπεριλαμβανομένου του Σαββάτου μέχρι τις 1 μ.μ.) ως 1,2 ώρες, και κατά τα Σάββατα από τις 1 μ.μ., τις Κυριακές και τις αργίες λογίζεται ως 1,5 ώρες. Στην περίπτωση του ωρομίσθιου προσωπικού ειδικότερα, κάθε μια ώρα υπερωριακής εργασίας λογίζεται κατά τις εργάσιμες μέρες ως 1,2 ώρες, και κατά τα Σάββατα, τις Κυριακές και τις αργίες λογίζεται ως 1,5 ώρες. Περαιτέρω, σε καμιά περίπτωση η υπερωριακή αποζημίωση υπαλλήλου ή ωρομίσθιου  προσωπικού θα υπερβαίνει τη μηνιαία μισθοδοσία του και επιπλέον, η υπερωριακή εργασία τις καθημερινές μεταξύ 7:00 και 17:00 αποζημιώνεται αποκλειστικά σε ελεύθερο χρόνο.</t>
  </si>
  <si>
    <t>(γ)   το άρθρο 02160 «Επιδόματα Υπερωριακής Απασχόλησης» μειώνεται κατά είκοσι τοις εκατό (20%).</t>
  </si>
  <si>
    <t>(δ)   ο τρόπος υπολογισμού των επιδομάτων που προβλέπονται στις υποπαραγράφους (γ) και (δ) πιο πάνω παραμένει ο ίδιος, όπως καθορίζεται από τους σχετικούς για κάθε περίπτωση Κανονισμούς ή/και Εγκυκλίους ή/και Αποφάσεις του Υπουργικού Συμβουλίου ή/και τις σχετικές εγκρίσεις και αφού υπολογισθούν ακολούθως θα μειώνονται ανάλογα με το κατά περίπτωση ποσοστό μείωσηςꞏ</t>
  </si>
  <si>
    <t>(ε) ο Υπουργός Οικονομικών έχει εξουσία να αποφασίζει για την άρση ανωμαλιών και την επίλυση προβλημάτων που δυνατό να προκύψουν από την εφαρμογή της παρούσας σημείωσης.</t>
  </si>
  <si>
    <t xml:space="preserve">8. Η προϋπολογιζόμενη πρόνοια κάτω από τα άρθρα 2004 «Αύξηση Μισθών» και 02103 «Αύξηση Μισθών» των ομάδων άρθρων 2000 «Αντιμισθία» και 02100 «Αποδοχές Προσωπικού» αντίστοιχα,  αποσκοπεί στην κάλυψη της δαπάνης για τη χορήγηση αυξήσεων στους μισθούς των Κλιμάκων και Πάγιων Μισθών με βάση τις διατάξεις της νομοθεσίας που αναφέρεται στο Παράρτημα Ι «Μισθοδοτικές Κλίμακες». </t>
  </si>
  <si>
    <t>24.500</t>
  </si>
  <si>
    <t>55.360</t>
  </si>
  <si>
    <t>47.080</t>
  </si>
  <si>
    <t>65.870</t>
  </si>
  <si>
    <t>57.590</t>
  </si>
  <si>
    <t>15.650</t>
  </si>
  <si>
    <t>23.780</t>
  </si>
  <si>
    <t>31.880</t>
  </si>
  <si>
    <t>15.270</t>
  </si>
  <si>
    <t>40.840</t>
  </si>
  <si>
    <t>20.110</t>
  </si>
  <si>
    <t>48.720</t>
  </si>
  <si>
    <t>16.060</t>
  </si>
  <si>
    <t>29.440</t>
  </si>
  <si>
    <t>17.810</t>
  </si>
  <si>
    <t>36.470</t>
  </si>
  <si>
    <t>35.100</t>
  </si>
  <si>
    <t>29.820</t>
  </si>
  <si>
    <t>Τόκους</t>
  </si>
  <si>
    <t>Οι θέσεις σημειώνονται με διπλό σταυρό (++) και κενούμενες, καταργούνται και αντικαθίστανται με θέσεις Λειτουργού (Κλ. Α8, Α10 και Α11)</t>
  </si>
  <si>
    <t>++ Επαγγελματίες Υγείας (Κλίμακα Α8-Α10-Α11)</t>
  </si>
  <si>
    <t>(β) τα πιο κάτω επιδόματα/ αποζημιώσεις/ οικονομικά ωφελήματα μειώνονται κατά δέκα τοις εκατό (10%), ανεξαρτήτως των διατάξεων οποιουδήποτε άλλου Νόμου ή Κανονισμών  ή διοικητικών ρυθμίσεων ή πρακτικών ή Συμφωνίας που ρυθμίζουν θέματα καταβολής επιδομάτων, αποζημιώσεων και άλλων οικονομικών ωφελημάτων:</t>
  </si>
  <si>
    <t>12. Τα μηχανοκίνητα οχήματα χρησιμοποιούνται σύμφωνα με τα προβλεπόμενα στον περί της Παροχής Ορισμένων Ωφελημάτων σε Καθορισμένους Δικαιούχους του Κρατικού και του Ευρύτερου Δημόσιου Τομέα (Όροι και Διαδικασία) Νόμο και στους περί Υπηρεσιακών Οχημάτων του Κρατικού και του Ευρύτερου Δημόσιου Τομέα Κανονισμούς που εκδίδονται δυνάμει αυτού και όπως αυτοί τροποποιούνται.</t>
  </si>
  <si>
    <t>13. Τηρουμένων των διατάξεων οποιουδήποτε Νόμου ή Κανονισμών ή διοικητικής πράξης για την πρόσληψη ωρομίσθιου προσωπικού, πέραν του σημερινού υφισταμένου αριθμού, για απασχόληση σε χειρωνακτική εργασία για χρονική περίοδο μεγαλύτερη των έξι (6) μηνών, απαιτείται η εκ των προτέρων έγκριση του Οργανισμού Ασφάλισης Υγείας.</t>
  </si>
  <si>
    <t>14. Οποιαδήποτε πρόσληψη και απασχόληση ωρομίσθιου προσωπικού κατά παράβαση των διατάξεων οποιουδήποτε Νόμου ή Κανονισμών και/ή οποιασδήποτε διοικητικής πράξης, θεωρείται ότι δεν έγινε νόμιμα και ο λειτουργός που ασκεί έλεγχο πάνω στα κονδύλια δαπανών από τα οποία καταβάλλονται οι απολαβές για αυτό το πρόσωπο, καθίσταται προσωπικά υπεύθυνος για κάθε δαπάνη που διενεργήθηκε ή θα διενεργηθεί.</t>
  </si>
  <si>
    <t>15. Το επίπεδο απασχόλησης του ωρομίσθιου προσωπικού του Οργανισμού Ασφάλισης Υγείας δεν θα αυξηθεί σε σχέση με το 2022 παρά μόνο με έγκριση του Υπουργού Οικονομικών και ο λειτουργός που ασκεί έλεγχο στα κονδύλια δαπανών τηρεί στοιχεία πάνω σε συνεχή βάση για τον αριθμό του ωρομίσθιου προσωπικού που απασχολείται.</t>
  </si>
  <si>
    <t>16. Ανεξαρτήτως των διατάξεων οποιουδήποτε άλλου Νόμου ή Κανονισμών ή διοικητικών ρυθμίσεων ή πρακτικών ή Συμφωνίας που ρυθμίζουν θέματα καταβολής επιδομάτων, αποζημιώσεων και άλλων οικονομικών ωφελημάτων -</t>
  </si>
  <si>
    <t>στον Ισολογισμό (Σελ. 10) και στην Κατάσταση Ταμειακών Ροών (Σελ. 11)</t>
  </si>
  <si>
    <r>
      <t xml:space="preserve">Επιστροφές εισφορών ΓεΣΥ για εισοδήματα πέραν των </t>
    </r>
    <r>
      <rPr>
        <sz val="8"/>
        <color theme="1"/>
        <rFont val="Calibri"/>
        <family val="2"/>
        <charset val="161"/>
      </rPr>
      <t>€</t>
    </r>
    <r>
      <rPr>
        <sz val="8"/>
        <color theme="1"/>
        <rFont val="Arial"/>
        <family val="2"/>
        <charset val="161"/>
      </rPr>
      <t>180,000</t>
    </r>
  </si>
  <si>
    <r>
      <t>Αμοιβές Προέδρου</t>
    </r>
    <r>
      <rPr>
        <sz val="8"/>
        <color theme="1"/>
        <rFont val="Arial"/>
        <family val="2"/>
        <charset val="161"/>
      </rPr>
      <t>,</t>
    </r>
    <r>
      <rPr>
        <b/>
        <sz val="8"/>
        <color theme="1"/>
        <rFont val="Arial"/>
        <family val="2"/>
        <charset val="161"/>
      </rPr>
      <t xml:space="preserve"> Μελών Διοικητικού Συμβουλίου και Συμβουλευτικών Επιτροπών</t>
    </r>
  </si>
  <si>
    <r>
      <t>Ανώτεροι Γραμματειακοί Λειτουργοί (Κλίμακα Α10</t>
    </r>
    <r>
      <rPr>
        <sz val="8"/>
        <rFont val="Arial"/>
        <family val="2"/>
        <charset val="161"/>
      </rPr>
      <t>(i))</t>
    </r>
  </si>
  <si>
    <t xml:space="preserve">    ΚΑΤΑΛΟΓΟΣ ΛΕΙΤΟΥΡΓΩΝ ΓΙΑ ΤΗΝ ΕΙΣΠΡΑΞΗ ΕΣΟΔΩΝ</t>
  </si>
  <si>
    <t>ΚΑΤΑΛΟΓΟΣ ΛΕΙΤΟΥΡΓΩΝ ΠΟΥ ΑΣΚΟΥΝ ΕΛΕΓΧΟ ΠΑΝΩ ΣΤΑ ΚΟΝΔΛΥΛΙΑ ΔΑΠΑΝΩΝ</t>
  </si>
  <si>
    <t>1. Σύμφωνα με το άρθρο 4 του παρόντος Νόμου, υπέρβαση γίνεται μόνο σε περίπτωση υπέρβασης του συνόλου των πιστώσεων που εγκρίθηκαν κάτω από την κάθε  μία από  τις πιο κάτω ομάδες/υποομάδες άρθρων, ανεξάρτητα από οποιαδήποτε υπέρβαση κάτω από τα άρθρα των ομάδων αυτών, με εξαίρεση τις υπερβάσεις κάτω από τα άρθρα 02160 και 02162 οι οποίες θεωρούνται ως ανεξάρτητες υπερβάσεις για τους σκοπούς της παρούσας παραγράφου και δύναται να καλυφθούν από την ολική πρόνοια της ομάδας άρθρων ύστερα από εξουσιοδότηση του Διοικητικού Συμβουλίου του Οργανισμού Ασφάλισης Υγείας.</t>
  </si>
  <si>
    <t>03200 - Άλλες Δαπάνες</t>
  </si>
  <si>
    <t>04650 - Υποστήριξη Συστήματος Πληροφορικής και άλλων Επιχειρησιακών Διαδικασιών ΓΕΣΥ</t>
  </si>
  <si>
    <t>07700 - Αναπτυξιακές Δαπάνες</t>
  </si>
  <si>
    <t>02050 - Αμοιβές Προέδρου, Μελών Διοικητικού Συμβουλίου και Συμβουλευτικών Επιτροπών</t>
  </si>
  <si>
    <t>02300 - Ωρομίσθιο Προσωπικό</t>
  </si>
  <si>
    <t>03230 - Άλλα Έξοδα</t>
  </si>
  <si>
    <t>06100 - Τόκοι και Χρηματοδοτικά Έξοδα</t>
  </si>
  <si>
    <t>(Άρθρο 12)</t>
  </si>
  <si>
    <t>(Άρθρο 13)</t>
  </si>
  <si>
    <t xml:space="preserve">ΠΑΡΑΡΤΗΜΑ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</si>
</sst>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quot;£&quot;* #,##0.00_-;\-&quot;£&quot;* #,##0.00_-;_-&quot;£&quot;* &quot;-&quot;??_-;_-@_-"/>
    <numFmt numFmtId="165" formatCode="_(* #,##0.00_);_(* \(#,##0.00\);_(* &quot;-&quot;??_);_(@_)"/>
    <numFmt numFmtId="166" formatCode="_-* #,##0.00\ _€_-;\-* #,##0.00\ _€_-;_-* &quot;-&quot;??\ _€_-;_-@_-"/>
    <numFmt numFmtId="167" formatCode="_-* #,##0_-;\-* #,##0_-;_-* &quot;-&quot;??_-;_-@_-"/>
    <numFmt numFmtId="168" formatCode="_-* #,##0.000_-;\-* #,##0.000_-;_-* &quot;-&quot;??_-;_-@_-"/>
    <numFmt numFmtId="169" formatCode="#,##0_ ;[Red]\-#,##0\ "/>
    <numFmt numFmtId="170" formatCode="#,##0.00_ ;[Red]\-#,##0.00\ "/>
    <numFmt numFmtId="171" formatCode="[$€-2]\ #,##0"/>
    <numFmt numFmtId="172" formatCode="0.0%"/>
    <numFmt numFmtId="173" formatCode="#,##0_ ;\-#,##0\ "/>
    <numFmt numFmtId="174" formatCode="0.000"/>
  </numFmts>
  <fonts count="113">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61"/>
      <scheme val="minor"/>
    </font>
    <font>
      <b/>
      <sz val="11"/>
      <color theme="1"/>
      <name val="Calibri"/>
      <family val="2"/>
      <charset val="161"/>
      <scheme val="minor"/>
    </font>
    <font>
      <sz val="8"/>
      <color indexed="81"/>
      <name val="Tahoma"/>
      <family val="2"/>
      <charset val="161"/>
    </font>
    <font>
      <b/>
      <sz val="8"/>
      <color indexed="81"/>
      <name val="Tahoma"/>
      <family val="2"/>
      <charset val="161"/>
    </font>
    <font>
      <sz val="10"/>
      <color theme="1"/>
      <name val="Arial"/>
      <family val="2"/>
      <charset val="161"/>
    </font>
    <font>
      <b/>
      <sz val="10"/>
      <color theme="1"/>
      <name val="Arial"/>
      <family val="2"/>
      <charset val="161"/>
    </font>
    <font>
      <sz val="10"/>
      <name val="Arial"/>
      <family val="2"/>
      <charset val="161"/>
    </font>
    <font>
      <sz val="10"/>
      <color indexed="8"/>
      <name val="MS Sans Serif"/>
      <family val="2"/>
      <charset val="161"/>
    </font>
    <font>
      <sz val="10"/>
      <name val="Arial"/>
      <family val="2"/>
    </font>
    <font>
      <b/>
      <sz val="9"/>
      <color indexed="81"/>
      <name val="Tahoma"/>
      <family val="2"/>
      <charset val="161"/>
    </font>
    <font>
      <sz val="9"/>
      <color indexed="81"/>
      <name val="Tahoma"/>
      <family val="2"/>
      <charset val="161"/>
    </font>
    <font>
      <sz val="11"/>
      <color theme="1"/>
      <name val="Arial"/>
      <family val="2"/>
      <charset val="161"/>
    </font>
    <font>
      <sz val="12"/>
      <color theme="1"/>
      <name val="Calibri"/>
      <family val="2"/>
      <charset val="161"/>
      <scheme val="minor"/>
    </font>
    <font>
      <b/>
      <sz val="11"/>
      <color theme="1"/>
      <name val="Arial"/>
      <family val="2"/>
      <charset val="161"/>
    </font>
    <font>
      <b/>
      <sz val="11"/>
      <color theme="1"/>
      <name val="Arial  "/>
    </font>
    <font>
      <sz val="9"/>
      <color theme="1"/>
      <name val="Arial"/>
      <family val="2"/>
      <charset val="161"/>
    </font>
    <font>
      <b/>
      <vertAlign val="superscript"/>
      <sz val="11"/>
      <color theme="1"/>
      <name val="Arial"/>
      <family val="2"/>
      <charset val="161"/>
    </font>
    <font>
      <b/>
      <sz val="11"/>
      <color rgb="FFFF0000"/>
      <name val="Arial"/>
      <family val="2"/>
      <charset val="161"/>
    </font>
    <font>
      <sz val="11"/>
      <name val="Arial"/>
      <family val="2"/>
      <charset val="161"/>
    </font>
    <font>
      <sz val="8"/>
      <color theme="8" tint="-0.24994659260841701"/>
      <name val="Calibri"/>
      <family val="2"/>
      <scheme val="minor"/>
    </font>
    <font>
      <vertAlign val="superscript"/>
      <sz val="11"/>
      <color theme="1"/>
      <name val="Arial"/>
      <family val="2"/>
      <charset val="161"/>
    </font>
    <font>
      <sz val="11"/>
      <color rgb="FFFF0000"/>
      <name val="Arial"/>
      <family val="2"/>
      <charset val="161"/>
    </font>
    <font>
      <sz val="11"/>
      <color rgb="FF000000"/>
      <name val="Arial"/>
      <family val="2"/>
      <charset val="161"/>
    </font>
    <font>
      <b/>
      <u/>
      <sz val="11"/>
      <color theme="1"/>
      <name val="Arial"/>
      <family val="2"/>
      <charset val="161"/>
    </font>
    <font>
      <b/>
      <sz val="11"/>
      <name val="Arial"/>
      <family val="2"/>
      <charset val="161"/>
    </font>
    <font>
      <b/>
      <sz val="11"/>
      <color theme="0"/>
      <name val="Arial"/>
      <family val="2"/>
      <charset val="161"/>
    </font>
    <font>
      <sz val="11"/>
      <color theme="0"/>
      <name val="Arial"/>
      <family val="2"/>
      <charset val="161"/>
    </font>
    <font>
      <b/>
      <u/>
      <sz val="11"/>
      <name val="Arial"/>
      <family val="2"/>
      <charset val="161"/>
    </font>
    <font>
      <u/>
      <sz val="11"/>
      <color theme="1"/>
      <name val="Arial"/>
      <family val="2"/>
      <charset val="161"/>
    </font>
    <font>
      <i/>
      <sz val="11"/>
      <color theme="1"/>
      <name val="Arial"/>
      <family val="2"/>
      <charset val="161"/>
    </font>
    <font>
      <i/>
      <sz val="11"/>
      <name val="Arial"/>
      <family val="2"/>
      <charset val="161"/>
    </font>
    <font>
      <sz val="11"/>
      <color theme="1"/>
      <name val="Arial  "/>
    </font>
    <font>
      <b/>
      <u/>
      <sz val="11"/>
      <color theme="1"/>
      <name val="Arial  "/>
    </font>
    <font>
      <vertAlign val="subscript"/>
      <sz val="11"/>
      <color theme="1"/>
      <name val="Arial"/>
      <family val="2"/>
      <charset val="161"/>
    </font>
    <font>
      <sz val="12"/>
      <color theme="1"/>
      <name val="Arial"/>
      <family val="2"/>
      <charset val="161"/>
    </font>
    <font>
      <sz val="12"/>
      <color theme="1"/>
      <name val="Calibri"/>
      <family val="2"/>
      <scheme val="minor"/>
    </font>
    <font>
      <b/>
      <sz val="12"/>
      <color theme="1"/>
      <name val="Arial"/>
      <family val="2"/>
      <charset val="161"/>
    </font>
    <font>
      <sz val="9"/>
      <color rgb="FF000000"/>
      <name val="Arial"/>
      <family val="2"/>
      <charset val="161"/>
    </font>
    <font>
      <sz val="11"/>
      <name val="Calibri"/>
      <family val="2"/>
      <scheme val="minor"/>
    </font>
    <font>
      <sz val="11"/>
      <color rgb="FF0070C0"/>
      <name val="Arial"/>
      <family val="2"/>
      <charset val="161"/>
    </font>
    <font>
      <sz val="9"/>
      <color indexed="81"/>
      <name val="Tahoma"/>
      <family val="2"/>
    </font>
    <font>
      <b/>
      <sz val="9"/>
      <color indexed="81"/>
      <name val="Tahoma"/>
      <family val="2"/>
    </font>
    <font>
      <sz val="11"/>
      <color theme="1"/>
      <name val="Calibri"/>
      <family val="2"/>
    </font>
    <font>
      <u/>
      <sz val="11"/>
      <color theme="10"/>
      <name val="Calibri"/>
      <family val="2"/>
      <scheme val="minor"/>
    </font>
    <font>
      <b/>
      <sz val="11"/>
      <color theme="1"/>
      <name val="Arial"/>
      <family val="2"/>
    </font>
    <font>
      <u/>
      <sz val="10"/>
      <color theme="1"/>
      <name val="Arial"/>
      <family val="2"/>
      <charset val="161"/>
    </font>
    <font>
      <sz val="10"/>
      <color rgb="FF000000"/>
      <name val="Arial"/>
      <family val="2"/>
      <charset val="161"/>
    </font>
    <font>
      <b/>
      <sz val="11"/>
      <color indexed="81"/>
      <name val="Tahoma"/>
      <family val="2"/>
      <charset val="161"/>
    </font>
    <font>
      <sz val="11"/>
      <color indexed="81"/>
      <name val="Tahoma"/>
      <family val="2"/>
      <charset val="161"/>
    </font>
    <font>
      <sz val="11"/>
      <color rgb="FF0070C0"/>
      <name val="Arial"/>
      <family val="2"/>
    </font>
    <font>
      <i/>
      <sz val="9"/>
      <color theme="1"/>
      <name val="Arial"/>
      <family val="2"/>
      <charset val="161"/>
    </font>
    <font>
      <b/>
      <sz val="11"/>
      <color rgb="FF000000"/>
      <name val="Arial"/>
      <family val="2"/>
      <charset val="161"/>
    </font>
    <font>
      <vertAlign val="superscript"/>
      <sz val="9"/>
      <color theme="1"/>
      <name val="Arial"/>
      <family val="2"/>
      <charset val="161"/>
    </font>
    <font>
      <strike/>
      <sz val="11"/>
      <color theme="1"/>
      <name val="Arial"/>
      <family val="2"/>
      <charset val="161"/>
    </font>
    <font>
      <b/>
      <sz val="10"/>
      <color theme="1"/>
      <name val="Arial"/>
      <family val="2"/>
    </font>
    <font>
      <sz val="10"/>
      <color theme="1"/>
      <name val="Arial"/>
      <family val="2"/>
    </font>
    <font>
      <b/>
      <sz val="10"/>
      <color rgb="FFFF0000"/>
      <name val="Arial"/>
      <family val="2"/>
    </font>
    <font>
      <sz val="10"/>
      <color rgb="FF0070C0"/>
      <name val="Arial"/>
      <family val="2"/>
    </font>
    <font>
      <b/>
      <sz val="10"/>
      <name val="Arial"/>
      <family val="2"/>
    </font>
    <font>
      <b/>
      <sz val="10"/>
      <color theme="0"/>
      <name val="Arial"/>
      <family val="2"/>
      <charset val="161"/>
    </font>
    <font>
      <sz val="10"/>
      <color theme="0"/>
      <name val="Arial"/>
      <family val="2"/>
      <charset val="161"/>
    </font>
    <font>
      <b/>
      <sz val="9.5"/>
      <color theme="1"/>
      <name val="Arial"/>
      <family val="2"/>
      <charset val="161"/>
    </font>
    <font>
      <sz val="9.5"/>
      <color theme="1"/>
      <name val="Arial"/>
      <family val="2"/>
      <charset val="161"/>
    </font>
    <font>
      <b/>
      <sz val="8"/>
      <color theme="1"/>
      <name val="Arial"/>
      <family val="2"/>
      <charset val="161"/>
    </font>
    <font>
      <sz val="8"/>
      <color theme="1"/>
      <name val="Calibri"/>
      <family val="2"/>
      <charset val="161"/>
      <scheme val="minor"/>
    </font>
    <font>
      <sz val="8"/>
      <color theme="1"/>
      <name val="Calibri"/>
      <family val="2"/>
      <scheme val="minor"/>
    </font>
    <font>
      <sz val="8"/>
      <color theme="1"/>
      <name val="Arial"/>
      <family val="2"/>
      <charset val="161"/>
    </font>
    <font>
      <b/>
      <u/>
      <sz val="8"/>
      <color theme="1"/>
      <name val="Arial"/>
      <family val="2"/>
      <charset val="161"/>
    </font>
    <font>
      <b/>
      <u/>
      <sz val="8"/>
      <name val="Arial"/>
      <family val="2"/>
      <charset val="161"/>
    </font>
    <font>
      <sz val="8"/>
      <color theme="1"/>
      <name val="Calibri"/>
      <family val="2"/>
      <charset val="161"/>
    </font>
    <font>
      <sz val="8"/>
      <name val="Arial"/>
      <family val="2"/>
      <charset val="161"/>
    </font>
    <font>
      <sz val="8"/>
      <color theme="1"/>
      <name val="Arial"/>
      <family val="2"/>
    </font>
    <font>
      <sz val="8"/>
      <color rgb="FF000000"/>
      <name val="Arial"/>
      <family val="2"/>
      <charset val="161"/>
    </font>
    <font>
      <strike/>
      <sz val="8"/>
      <color theme="1"/>
      <name val="Arial"/>
      <family val="2"/>
    </font>
    <font>
      <b/>
      <sz val="8"/>
      <name val="Arial"/>
      <family val="2"/>
      <charset val="161"/>
    </font>
    <font>
      <sz val="8"/>
      <color rgb="FF00000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bgColor auto="1"/>
      </patternFill>
    </fill>
    <fill>
      <patternFill patternType="solid">
        <fgColor rgb="FFD9D9D9"/>
        <bgColor indexed="64"/>
      </patternFill>
    </fill>
    <fill>
      <patternFill patternType="solid">
        <fgColor rgb="FFF2F2F2"/>
        <bgColor indexed="64"/>
      </patternFill>
    </fill>
    <fill>
      <patternFill patternType="solid">
        <fgColor rgb="FFBFBFBF"/>
        <bgColor indexed="64"/>
      </patternFill>
    </fill>
    <fill>
      <patternFill patternType="solid">
        <fgColor rgb="FFA6A6A6"/>
        <bgColor indexed="64"/>
      </patternFill>
    </fill>
  </fills>
  <borders count="5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medium">
        <color theme="0" tint="-0.499984740745262"/>
      </bottom>
      <diagonal/>
    </border>
    <border>
      <left/>
      <right/>
      <top/>
      <bottom style="thin">
        <color theme="8"/>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rgb="FFC4BC96"/>
      </right>
      <top/>
      <bottom style="medium">
        <color rgb="FFC4BC96"/>
      </bottom>
      <diagonal/>
    </border>
    <border>
      <left style="thin">
        <color indexed="64"/>
      </left>
      <right style="medium">
        <color indexed="64"/>
      </right>
      <top/>
      <bottom/>
      <diagonal/>
    </border>
    <border>
      <left style="thin">
        <color auto="1"/>
      </left>
      <right style="medium">
        <color indexed="64"/>
      </right>
      <top/>
      <bottom style="medium">
        <color indexed="64"/>
      </bottom>
      <diagonal/>
    </border>
    <border>
      <left style="thin">
        <color auto="1"/>
      </left>
      <right style="medium">
        <color indexed="64"/>
      </right>
      <top style="thin">
        <color auto="1"/>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s>
  <cellStyleXfs count="209">
    <xf numFmtId="0" fontId="0" fillId="0" borderId="0"/>
    <xf numFmtId="43" fontId="37" fillId="0" borderId="0" applyFont="0" applyFill="0" applyBorder="0" applyAlignment="0" applyProtection="0"/>
    <xf numFmtId="0" fontId="36" fillId="0" borderId="0"/>
    <xf numFmtId="165" fontId="36" fillId="0" borderId="0" applyFont="0" applyFill="0" applyBorder="0" applyAlignment="0" applyProtection="0"/>
    <xf numFmtId="9" fontId="36" fillId="0" borderId="0" applyFont="0" applyFill="0" applyBorder="0" applyAlignment="0" applyProtection="0"/>
    <xf numFmtId="166" fontId="37" fillId="0" borderId="0" applyFont="0" applyFill="0" applyBorder="0" applyAlignment="0" applyProtection="0"/>
    <xf numFmtId="0" fontId="37" fillId="0" borderId="0"/>
    <xf numFmtId="9" fontId="37" fillId="0" borderId="0" applyFont="0" applyFill="0" applyBorder="0" applyAlignment="0" applyProtection="0"/>
    <xf numFmtId="0" fontId="35" fillId="0" borderId="0"/>
    <xf numFmtId="0" fontId="44" fillId="0" borderId="0"/>
    <xf numFmtId="43" fontId="34" fillId="0" borderId="0" applyFont="0" applyFill="0" applyBorder="0" applyAlignment="0" applyProtection="0"/>
    <xf numFmtId="9" fontId="37"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0" fontId="45" fillId="0" borderId="0"/>
    <xf numFmtId="0" fontId="45" fillId="0" borderId="0"/>
    <xf numFmtId="0" fontId="33" fillId="0" borderId="0"/>
    <xf numFmtId="0" fontId="48" fillId="0" borderId="0"/>
    <xf numFmtId="0" fontId="45" fillId="0" borderId="0"/>
    <xf numFmtId="0" fontId="43" fillId="0" borderId="0"/>
    <xf numFmtId="43" fontId="33" fillId="0" borderId="0" applyFont="0" applyFill="0" applyBorder="0" applyAlignment="0" applyProtection="0"/>
    <xf numFmtId="165" fontId="33" fillId="0" borderId="0" applyFont="0" applyFill="0" applyBorder="0" applyAlignment="0" applyProtection="0"/>
    <xf numFmtId="0" fontId="33" fillId="0" borderId="0"/>
    <xf numFmtId="0" fontId="43" fillId="0" borderId="0"/>
    <xf numFmtId="165" fontId="43" fillId="0" borderId="0" applyFont="0" applyFill="0" applyBorder="0" applyAlignment="0" applyProtection="0"/>
    <xf numFmtId="9" fontId="43" fillId="0" borderId="0" applyFont="0" applyFill="0" applyBorder="0" applyAlignment="0" applyProtection="0"/>
    <xf numFmtId="0" fontId="44" fillId="0" borderId="0"/>
    <xf numFmtId="0" fontId="37" fillId="0" borderId="0"/>
    <xf numFmtId="43" fontId="37" fillId="0" borderId="0" applyFont="0" applyFill="0" applyBorder="0" applyAlignment="0" applyProtection="0"/>
    <xf numFmtId="9" fontId="37" fillId="0" borderId="0" applyFont="0" applyFill="0" applyBorder="0" applyAlignment="0" applyProtection="0"/>
    <xf numFmtId="43" fontId="32" fillId="0" borderId="0" applyFont="0" applyFill="0" applyBorder="0" applyAlignment="0" applyProtection="0"/>
    <xf numFmtId="9" fontId="31" fillId="0" borderId="0" applyFont="0" applyFill="0" applyBorder="0" applyAlignment="0" applyProtection="0"/>
    <xf numFmtId="0" fontId="30" fillId="0" borderId="0"/>
    <xf numFmtId="43" fontId="30" fillId="0" borderId="0" applyFont="0" applyFill="0" applyBorder="0" applyAlignment="0" applyProtection="0"/>
    <xf numFmtId="0" fontId="37" fillId="0" borderId="0"/>
    <xf numFmtId="0" fontId="29" fillId="0" borderId="0"/>
    <xf numFmtId="0" fontId="29" fillId="0" borderId="0"/>
    <xf numFmtId="9" fontId="29" fillId="0" borderId="0" applyFont="0" applyFill="0" applyBorder="0" applyAlignment="0" applyProtection="0"/>
    <xf numFmtId="0" fontId="28" fillId="0" borderId="0"/>
    <xf numFmtId="0" fontId="56" fillId="11" borderId="45" applyNumberFormat="0" applyFill="0" applyBorder="0" applyAlignment="0" applyProtection="0">
      <alignment horizontal="left" vertical="center" indent="1"/>
    </xf>
    <xf numFmtId="0" fontId="27" fillId="0" borderId="0"/>
    <xf numFmtId="43" fontId="27" fillId="0" borderId="0" applyFont="0" applyFill="0" applyBorder="0" applyAlignment="0" applyProtection="0"/>
    <xf numFmtId="9" fontId="27" fillId="0" borderId="0" applyFont="0" applyFill="0" applyBorder="0" applyAlignment="0" applyProtection="0"/>
    <xf numFmtId="0" fontId="26" fillId="0" borderId="0"/>
    <xf numFmtId="0" fontId="25" fillId="0" borderId="0"/>
    <xf numFmtId="0" fontId="24" fillId="0" borderId="0"/>
    <xf numFmtId="43" fontId="24" fillId="0" borderId="0" applyFont="0" applyFill="0" applyBorder="0" applyAlignment="0" applyProtection="0"/>
    <xf numFmtId="9" fontId="24" fillId="0" borderId="0" applyFont="0" applyFill="0" applyBorder="0" applyAlignment="0" applyProtection="0"/>
    <xf numFmtId="0" fontId="23" fillId="0" borderId="0"/>
    <xf numFmtId="0" fontId="20" fillId="0" borderId="0"/>
    <xf numFmtId="165" fontId="20" fillId="0" borderId="0" applyFont="0" applyFill="0" applyBorder="0" applyAlignment="0" applyProtection="0"/>
    <xf numFmtId="9" fontId="20" fillId="0" borderId="0" applyFont="0" applyFill="0" applyBorder="0" applyAlignment="0" applyProtection="0"/>
    <xf numFmtId="165" fontId="19" fillId="0" borderId="0" applyFont="0" applyFill="0" applyBorder="0" applyAlignment="0" applyProtection="0"/>
    <xf numFmtId="0" fontId="19" fillId="0" borderId="0"/>
    <xf numFmtId="0" fontId="19" fillId="0" borderId="0"/>
    <xf numFmtId="0" fontId="19" fillId="0" borderId="0"/>
    <xf numFmtId="9" fontId="19" fillId="0" borderId="0" applyFont="0" applyFill="0" applyBorder="0" applyAlignment="0" applyProtection="0"/>
    <xf numFmtId="43" fontId="37"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43"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0" fontId="17" fillId="0" borderId="0"/>
    <xf numFmtId="43" fontId="17" fillId="0" borderId="0" applyFont="0" applyFill="0" applyBorder="0" applyAlignment="0" applyProtection="0"/>
    <xf numFmtId="0" fontId="17" fillId="0" borderId="0"/>
    <xf numFmtId="9" fontId="17" fillId="0" borderId="0" applyFont="0" applyFill="0" applyBorder="0" applyAlignment="0" applyProtection="0"/>
    <xf numFmtId="0" fontId="80" fillId="0" borderId="0" applyNumberFormat="0" applyFill="0" applyBorder="0" applyAlignment="0" applyProtection="0"/>
    <xf numFmtId="0" fontId="17" fillId="0" borderId="0"/>
    <xf numFmtId="43" fontId="37" fillId="0" borderId="0" applyFont="0" applyFill="0" applyBorder="0" applyAlignment="0" applyProtection="0"/>
    <xf numFmtId="0" fontId="16" fillId="0" borderId="0"/>
    <xf numFmtId="165" fontId="16" fillId="0" borderId="0" applyFont="0" applyFill="0" applyBorder="0" applyAlignment="0" applyProtection="0"/>
    <xf numFmtId="9" fontId="16" fillId="0" borderId="0" applyFont="0" applyFill="0" applyBorder="0" applyAlignment="0" applyProtection="0"/>
    <xf numFmtId="0" fontId="16" fillId="0" borderId="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164" fontId="37" fillId="0" borderId="0" applyFont="0" applyFill="0" applyBorder="0" applyAlignment="0" applyProtection="0"/>
    <xf numFmtId="0" fontId="79" fillId="0" borderId="0"/>
    <xf numFmtId="0" fontId="14" fillId="0" borderId="0"/>
    <xf numFmtId="165" fontId="14" fillId="0" borderId="0" applyFont="0" applyFill="0" applyBorder="0" applyAlignment="0" applyProtection="0"/>
    <xf numFmtId="9" fontId="14"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43" fontId="13" fillId="0" borderId="0" applyFont="0" applyFill="0" applyBorder="0" applyAlignment="0" applyProtection="0"/>
    <xf numFmtId="43" fontId="37" fillId="0" borderId="0" applyFont="0" applyFill="0" applyBorder="0" applyAlignment="0" applyProtection="0"/>
    <xf numFmtId="0" fontId="12" fillId="0" borderId="0"/>
    <xf numFmtId="43" fontId="12" fillId="0" borderId="0" applyFont="0" applyFill="0" applyBorder="0" applyAlignment="0" applyProtection="0"/>
    <xf numFmtId="9"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9"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37"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9" fontId="12" fillId="0" borderId="0" applyFont="0" applyFill="0" applyBorder="0" applyAlignment="0" applyProtection="0"/>
    <xf numFmtId="164" fontId="37" fillId="0" borderId="0" applyFont="0" applyFill="0" applyBorder="0" applyAlignment="0" applyProtection="0"/>
    <xf numFmtId="43" fontId="37" fillId="0" borderId="0" applyFont="0" applyFill="0" applyBorder="0" applyAlignment="0" applyProtection="0"/>
    <xf numFmtId="0" fontId="12" fillId="0" borderId="0"/>
    <xf numFmtId="43" fontId="12" fillId="0" borderId="0" applyFont="0" applyFill="0" applyBorder="0" applyAlignment="0" applyProtection="0"/>
    <xf numFmtId="9"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9"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43" fillId="0" borderId="0" applyFont="0" applyFill="0" applyBorder="0" applyAlignment="0" applyProtection="0"/>
    <xf numFmtId="43" fontId="37"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9" fillId="0" borderId="0"/>
    <xf numFmtId="0" fontId="8" fillId="0" borderId="0"/>
    <xf numFmtId="43" fontId="8" fillId="0" borderId="0" applyFont="0" applyFill="0" applyBorder="0" applyAlignment="0" applyProtection="0"/>
    <xf numFmtId="0" fontId="7" fillId="0" borderId="0"/>
    <xf numFmtId="0" fontId="7" fillId="0" borderId="0"/>
    <xf numFmtId="0" fontId="6" fillId="0" borderId="0"/>
    <xf numFmtId="0" fontId="6" fillId="0" borderId="0"/>
    <xf numFmtId="165" fontId="6" fillId="0" borderId="0" applyFont="0" applyFill="0" applyBorder="0" applyAlignment="0" applyProtection="0"/>
    <xf numFmtId="0" fontId="5" fillId="0" borderId="0"/>
    <xf numFmtId="0" fontId="4" fillId="0" borderId="0"/>
    <xf numFmtId="0" fontId="4" fillId="0" borderId="0"/>
    <xf numFmtId="0" fontId="3" fillId="0" borderId="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1112">
    <xf numFmtId="0" fontId="0" fillId="0" borderId="0" xfId="0"/>
    <xf numFmtId="0" fontId="30" fillId="0" borderId="0" xfId="33"/>
    <xf numFmtId="0" fontId="48" fillId="0" borderId="1" xfId="33" applyFont="1" applyBorder="1"/>
    <xf numFmtId="0" fontId="48" fillId="0" borderId="42" xfId="33" applyFont="1" applyBorder="1"/>
    <xf numFmtId="0" fontId="48" fillId="0" borderId="39" xfId="33" applyFont="1" applyBorder="1"/>
    <xf numFmtId="0" fontId="50" fillId="0" borderId="39" xfId="33" applyFont="1" applyBorder="1"/>
    <xf numFmtId="0" fontId="48" fillId="0" borderId="30" xfId="33" applyFont="1" applyBorder="1"/>
    <xf numFmtId="0" fontId="48" fillId="0" borderId="36" xfId="33" applyFont="1" applyBorder="1"/>
    <xf numFmtId="0" fontId="50" fillId="0" borderId="4" xfId="33" applyFont="1" applyBorder="1"/>
    <xf numFmtId="0" fontId="48" fillId="0" borderId="0" xfId="33" applyFont="1" applyAlignment="1">
      <alignment horizontal="justify"/>
    </xf>
    <xf numFmtId="0" fontId="48" fillId="0" borderId="0" xfId="33" applyFont="1" applyAlignment="1">
      <alignment horizontal="justify" wrapText="1"/>
    </xf>
    <xf numFmtId="169" fontId="48" fillId="0" borderId="24" xfId="33" applyNumberFormat="1" applyFont="1" applyBorder="1"/>
    <xf numFmtId="167" fontId="48" fillId="0" borderId="24" xfId="1" applyNumberFormat="1" applyFont="1" applyBorder="1" applyAlignment="1"/>
    <xf numFmtId="167" fontId="48" fillId="0" borderId="36" xfId="1" applyNumberFormat="1" applyFont="1" applyBorder="1" applyAlignment="1"/>
    <xf numFmtId="0" fontId="48" fillId="0" borderId="0" xfId="33" applyFont="1" applyAlignment="1">
      <alignment horizontal="center"/>
    </xf>
    <xf numFmtId="0" fontId="23" fillId="0" borderId="0" xfId="49"/>
    <xf numFmtId="0" fontId="48" fillId="0" borderId="0" xfId="49" applyFont="1" applyAlignment="1">
      <alignment horizontal="justify"/>
    </xf>
    <xf numFmtId="0" fontId="48" fillId="0" borderId="0" xfId="49" applyFont="1"/>
    <xf numFmtId="0" fontId="50" fillId="0" borderId="0" xfId="49" applyFont="1"/>
    <xf numFmtId="0" fontId="48" fillId="0" borderId="24" xfId="33" applyFont="1" applyBorder="1" applyAlignment="1">
      <alignment horizontal="center" vertical="top" wrapText="1"/>
    </xf>
    <xf numFmtId="0" fontId="48" fillId="0" borderId="30" xfId="33" applyFont="1" applyBorder="1" applyAlignment="1">
      <alignment horizontal="center" vertical="top" wrapText="1"/>
    </xf>
    <xf numFmtId="0" fontId="48" fillId="0" borderId="35" xfId="33" applyFont="1" applyBorder="1" applyAlignment="1">
      <alignment horizontal="center" vertical="top" wrapText="1"/>
    </xf>
    <xf numFmtId="0" fontId="48" fillId="0" borderId="0" xfId="33" applyFont="1"/>
    <xf numFmtId="0" fontId="48" fillId="0" borderId="0" xfId="33" applyFont="1" applyAlignment="1">
      <alignment horizontal="centerContinuous"/>
    </xf>
    <xf numFmtId="3" fontId="48" fillId="0" borderId="0" xfId="33" applyNumberFormat="1" applyFont="1"/>
    <xf numFmtId="0" fontId="50" fillId="0" borderId="0" xfId="33" applyFont="1" applyAlignment="1">
      <alignment horizontal="centerContinuous"/>
    </xf>
    <xf numFmtId="0" fontId="48" fillId="0" borderId="36" xfId="33" applyFont="1" applyBorder="1" applyAlignment="1">
      <alignment horizontal="center" vertical="top" wrapText="1"/>
    </xf>
    <xf numFmtId="0" fontId="48" fillId="0" borderId="0" xfId="33" applyFont="1" applyAlignment="1">
      <alignment horizontal="left"/>
    </xf>
    <xf numFmtId="0" fontId="48" fillId="0" borderId="39" xfId="33" applyFont="1" applyBorder="1" applyAlignment="1">
      <alignment horizontal="left" vertical="top" wrapText="1"/>
    </xf>
    <xf numFmtId="0" fontId="50" fillId="0" borderId="29" xfId="33" applyFont="1" applyBorder="1" applyAlignment="1">
      <alignment horizontal="center" vertical="center" wrapText="1"/>
    </xf>
    <xf numFmtId="0" fontId="48" fillId="0" borderId="4" xfId="33" applyFont="1" applyBorder="1" applyAlignment="1">
      <alignment horizontal="center" vertical="top" wrapText="1"/>
    </xf>
    <xf numFmtId="0" fontId="48" fillId="0" borderId="39" xfId="33" applyFont="1" applyBorder="1" applyAlignment="1">
      <alignment horizontal="center" vertical="top" wrapText="1"/>
    </xf>
    <xf numFmtId="0" fontId="50" fillId="0" borderId="39" xfId="33" applyFont="1" applyBorder="1" applyAlignment="1">
      <alignment horizontal="left" vertical="top" wrapText="1"/>
    </xf>
    <xf numFmtId="0" fontId="48" fillId="0" borderId="0" xfId="33" applyFont="1" applyAlignment="1">
      <alignment wrapText="1"/>
    </xf>
    <xf numFmtId="0" fontId="55" fillId="0" borderId="0" xfId="33" applyFont="1"/>
    <xf numFmtId="0" fontId="50" fillId="0" borderId="0" xfId="33" applyFont="1" applyAlignment="1">
      <alignment vertical="center" wrapText="1"/>
    </xf>
    <xf numFmtId="173" fontId="50" fillId="0" borderId="0" xfId="33" applyNumberFormat="1" applyFont="1" applyAlignment="1">
      <alignment vertical="center" wrapText="1"/>
    </xf>
    <xf numFmtId="169" fontId="48" fillId="0" borderId="0" xfId="33" applyNumberFormat="1" applyFont="1"/>
    <xf numFmtId="173" fontId="50" fillId="0" borderId="0" xfId="33" applyNumberFormat="1" applyFont="1"/>
    <xf numFmtId="173" fontId="48" fillId="0" borderId="0" xfId="33" applyNumberFormat="1" applyFont="1"/>
    <xf numFmtId="0" fontId="50" fillId="0" borderId="0" xfId="33" applyFont="1"/>
    <xf numFmtId="173" fontId="48" fillId="0" borderId="0" xfId="33" applyNumberFormat="1" applyFont="1" applyAlignment="1">
      <alignment horizontal="right"/>
    </xf>
    <xf numFmtId="173" fontId="48" fillId="0" borderId="0" xfId="33" quotePrefix="1" applyNumberFormat="1" applyFont="1" applyAlignment="1">
      <alignment horizontal="right"/>
    </xf>
    <xf numFmtId="49" fontId="48" fillId="0" borderId="0" xfId="33" applyNumberFormat="1" applyFont="1" applyAlignment="1">
      <alignment horizontal="right"/>
    </xf>
    <xf numFmtId="0" fontId="48" fillId="0" borderId="0" xfId="33" applyFont="1" applyAlignment="1">
      <alignment horizontal="left" vertical="top"/>
    </xf>
    <xf numFmtId="0" fontId="48" fillId="0" borderId="0" xfId="33" applyFont="1" applyAlignment="1">
      <alignment horizontal="left" vertical="top" wrapText="1"/>
    </xf>
    <xf numFmtId="0" fontId="48" fillId="0" borderId="0" xfId="33" applyFont="1" applyAlignment="1">
      <alignment horizontal="left" wrapText="1"/>
    </xf>
    <xf numFmtId="169" fontId="55" fillId="0" borderId="0" xfId="33" applyNumberFormat="1" applyFont="1"/>
    <xf numFmtId="0" fontId="55" fillId="0" borderId="0" xfId="33" applyFont="1" applyAlignment="1">
      <alignment horizontal="center"/>
    </xf>
    <xf numFmtId="173" fontId="61" fillId="0" borderId="0" xfId="33" applyNumberFormat="1" applyFont="1"/>
    <xf numFmtId="173" fontId="55" fillId="0" borderId="0" xfId="33" applyNumberFormat="1" applyFont="1"/>
    <xf numFmtId="0" fontId="62" fillId="0" borderId="0" xfId="33" applyFont="1"/>
    <xf numFmtId="173" fontId="62" fillId="0" borderId="0" xfId="33" applyNumberFormat="1" applyFont="1"/>
    <xf numFmtId="173" fontId="63" fillId="0" borderId="0" xfId="33" applyNumberFormat="1" applyFont="1"/>
    <xf numFmtId="0" fontId="63" fillId="0" borderId="0" xfId="33" applyFont="1"/>
    <xf numFmtId="0" fontId="63" fillId="0" borderId="0" xfId="33" applyFont="1" applyAlignment="1">
      <alignment horizontal="left" vertical="top"/>
    </xf>
    <xf numFmtId="0" fontId="63" fillId="0" borderId="0" xfId="33" applyFont="1" applyAlignment="1">
      <alignment horizontal="left" vertical="top" wrapText="1"/>
    </xf>
    <xf numFmtId="0" fontId="63" fillId="0" borderId="0" xfId="33" applyFont="1" applyAlignment="1">
      <alignment wrapText="1"/>
    </xf>
    <xf numFmtId="0" fontId="63" fillId="0" borderId="0" xfId="33" applyFont="1" applyAlignment="1">
      <alignment horizontal="left" wrapText="1"/>
    </xf>
    <xf numFmtId="0" fontId="50" fillId="0" borderId="44" xfId="33" applyFont="1" applyBorder="1"/>
    <xf numFmtId="0" fontId="50" fillId="3" borderId="0" xfId="33" applyFont="1" applyFill="1"/>
    <xf numFmtId="0" fontId="48" fillId="3" borderId="0" xfId="33" applyFont="1" applyFill="1"/>
    <xf numFmtId="173" fontId="50" fillId="3" borderId="0" xfId="33" applyNumberFormat="1" applyFont="1" applyFill="1"/>
    <xf numFmtId="173" fontId="48" fillId="3" borderId="0" xfId="33" applyNumberFormat="1" applyFont="1" applyFill="1"/>
    <xf numFmtId="0" fontId="50" fillId="0" borderId="0" xfId="33" applyFont="1" applyAlignment="1">
      <alignment wrapText="1"/>
    </xf>
    <xf numFmtId="43" fontId="48" fillId="0" borderId="0" xfId="33" applyNumberFormat="1" applyFont="1"/>
    <xf numFmtId="169" fontId="50" fillId="0" borderId="0" xfId="33" applyNumberFormat="1" applyFont="1"/>
    <xf numFmtId="0" fontId="48" fillId="0" borderId="0" xfId="33" applyFont="1" applyAlignment="1">
      <alignment vertical="top" wrapText="1"/>
    </xf>
    <xf numFmtId="1" fontId="50" fillId="0" borderId="0" xfId="34" applyNumberFormat="1" applyFont="1" applyFill="1" applyBorder="1" applyAlignment="1">
      <alignment horizontal="right"/>
    </xf>
    <xf numFmtId="1" fontId="48" fillId="0" borderId="0" xfId="34" applyNumberFormat="1" applyFont="1" applyFill="1" applyBorder="1" applyAlignment="1">
      <alignment horizontal="right"/>
    </xf>
    <xf numFmtId="173" fontId="50" fillId="0" borderId="0" xfId="33" applyNumberFormat="1" applyFont="1" applyAlignment="1">
      <alignment horizontal="right"/>
    </xf>
    <xf numFmtId="169" fontId="50" fillId="0" borderId="19" xfId="33" applyNumberFormat="1" applyFont="1" applyBorder="1"/>
    <xf numFmtId="169" fontId="48" fillId="0" borderId="19" xfId="33" applyNumberFormat="1" applyFont="1" applyBorder="1"/>
    <xf numFmtId="169" fontId="50" fillId="0" borderId="13" xfId="33" applyNumberFormat="1" applyFont="1" applyBorder="1"/>
    <xf numFmtId="169" fontId="48" fillId="0" borderId="13" xfId="33" applyNumberFormat="1" applyFont="1" applyBorder="1"/>
    <xf numFmtId="169" fontId="50" fillId="0" borderId="33" xfId="33" applyNumberFormat="1" applyFont="1" applyBorder="1"/>
    <xf numFmtId="169" fontId="48" fillId="0" borderId="33" xfId="33" applyNumberFormat="1" applyFont="1" applyBorder="1"/>
    <xf numFmtId="173" fontId="48" fillId="0" borderId="0" xfId="33" applyNumberFormat="1" applyFont="1" applyAlignment="1">
      <alignment horizontal="left" wrapText="1"/>
    </xf>
    <xf numFmtId="173" fontId="48" fillId="0" borderId="0" xfId="33" applyNumberFormat="1" applyFont="1" applyAlignment="1">
      <alignment wrapText="1"/>
    </xf>
    <xf numFmtId="173" fontId="50" fillId="0" borderId="0" xfId="33" applyNumberFormat="1" applyFont="1" applyAlignment="1">
      <alignment horizontal="center"/>
    </xf>
    <xf numFmtId="169" fontId="50" fillId="0" borderId="0" xfId="33" applyNumberFormat="1" applyFont="1" applyAlignment="1">
      <alignment horizontal="right"/>
    </xf>
    <xf numFmtId="169" fontId="48" fillId="0" borderId="13" xfId="33" applyNumberFormat="1" applyFont="1" applyBorder="1" applyAlignment="1">
      <alignment horizontal="right"/>
    </xf>
    <xf numFmtId="169" fontId="48" fillId="0" borderId="0" xfId="33" applyNumberFormat="1" applyFont="1" applyAlignment="1">
      <alignment horizontal="right"/>
    </xf>
    <xf numFmtId="169" fontId="50" fillId="0" borderId="33" xfId="33" applyNumberFormat="1" applyFont="1" applyBorder="1" applyAlignment="1">
      <alignment horizontal="right"/>
    </xf>
    <xf numFmtId="1" fontId="50" fillId="0" borderId="0" xfId="34" applyNumberFormat="1" applyFont="1" applyFill="1" applyAlignment="1">
      <alignment horizontal="right"/>
    </xf>
    <xf numFmtId="1" fontId="48" fillId="0" borderId="0" xfId="34" applyNumberFormat="1" applyFont="1" applyFill="1" applyAlignment="1">
      <alignment horizontal="right"/>
    </xf>
    <xf numFmtId="0" fontId="50" fillId="0" borderId="0" xfId="33" applyFont="1" applyAlignment="1">
      <alignment horizontal="left"/>
    </xf>
    <xf numFmtId="169" fontId="50" fillId="0" borderId="13" xfId="33" applyNumberFormat="1" applyFont="1" applyBorder="1" applyAlignment="1">
      <alignment horizontal="right"/>
    </xf>
    <xf numFmtId="169" fontId="50" fillId="0" borderId="19" xfId="33" applyNumberFormat="1" applyFont="1" applyBorder="1" applyAlignment="1">
      <alignment horizontal="right"/>
    </xf>
    <xf numFmtId="169" fontId="48" fillId="0" borderId="19" xfId="33" applyNumberFormat="1" applyFont="1" applyBorder="1" applyAlignment="1">
      <alignment horizontal="right"/>
    </xf>
    <xf numFmtId="169" fontId="50" fillId="0" borderId="0" xfId="33" applyNumberFormat="1" applyFont="1" applyAlignment="1">
      <alignment vertical="center"/>
    </xf>
    <xf numFmtId="169" fontId="48" fillId="0" borderId="0" xfId="33" applyNumberFormat="1" applyFont="1" applyAlignment="1">
      <alignment vertical="center"/>
    </xf>
    <xf numFmtId="0" fontId="50" fillId="0" borderId="0" xfId="33" applyFont="1" applyAlignment="1">
      <alignment horizontal="left" wrapText="1"/>
    </xf>
    <xf numFmtId="169" fontId="50" fillId="0" borderId="13" xfId="33" applyNumberFormat="1" applyFont="1" applyBorder="1" applyAlignment="1">
      <alignment horizontal="right" vertical="center"/>
    </xf>
    <xf numFmtId="169" fontId="48" fillId="0" borderId="13" xfId="33" applyNumberFormat="1" applyFont="1" applyBorder="1" applyAlignment="1">
      <alignment horizontal="right" vertical="center"/>
    </xf>
    <xf numFmtId="169" fontId="50" fillId="0" borderId="5" xfId="33" applyNumberFormat="1" applyFont="1" applyBorder="1" applyAlignment="1">
      <alignment vertical="center"/>
    </xf>
    <xf numFmtId="169" fontId="48" fillId="0" borderId="5" xfId="33" applyNumberFormat="1" applyFont="1" applyBorder="1" applyAlignment="1">
      <alignment vertical="center"/>
    </xf>
    <xf numFmtId="169" fontId="50" fillId="0" borderId="0" xfId="33" applyNumberFormat="1" applyFont="1" applyAlignment="1">
      <alignment horizontal="center" vertical="center"/>
    </xf>
    <xf numFmtId="169" fontId="48" fillId="0" borderId="0" xfId="33" applyNumberFormat="1" applyFont="1" applyAlignment="1">
      <alignment horizontal="center" vertical="center"/>
    </xf>
    <xf numFmtId="169" fontId="48" fillId="0" borderId="0" xfId="33" applyNumberFormat="1" applyFont="1" applyAlignment="1">
      <alignment horizontal="left" wrapText="1"/>
    </xf>
    <xf numFmtId="0" fontId="50" fillId="0" borderId="44" xfId="33" applyFont="1" applyBorder="1" applyAlignment="1">
      <alignment horizontal="left" vertical="center" wrapText="1"/>
    </xf>
    <xf numFmtId="173" fontId="50" fillId="0" borderId="44" xfId="33" applyNumberFormat="1" applyFont="1" applyBorder="1" applyAlignment="1">
      <alignment vertical="center" wrapText="1"/>
    </xf>
    <xf numFmtId="0" fontId="50" fillId="0" borderId="0" xfId="33" quotePrefix="1" applyFont="1" applyAlignment="1">
      <alignment horizontal="left"/>
    </xf>
    <xf numFmtId="0" fontId="48" fillId="0" borderId="0" xfId="33" applyFont="1" applyAlignment="1">
      <alignment vertical="top"/>
    </xf>
    <xf numFmtId="0" fontId="61" fillId="0" borderId="0" xfId="33" applyFont="1" applyAlignment="1">
      <alignment horizontal="left"/>
    </xf>
    <xf numFmtId="0" fontId="55" fillId="0" borderId="0" xfId="33" applyFont="1" applyAlignment="1">
      <alignment wrapText="1"/>
    </xf>
    <xf numFmtId="0" fontId="61" fillId="0" borderId="0" xfId="33" applyFont="1"/>
    <xf numFmtId="0" fontId="61" fillId="0" borderId="0" xfId="33" applyFont="1" applyAlignment="1">
      <alignment horizontal="left" wrapText="1"/>
    </xf>
    <xf numFmtId="0" fontId="55" fillId="0" borderId="0" xfId="33" applyFont="1" applyAlignment="1">
      <alignment horizontal="left" wrapText="1"/>
    </xf>
    <xf numFmtId="0" fontId="61" fillId="0" borderId="0" xfId="33" applyFont="1" applyAlignment="1">
      <alignment horizontal="left" vertical="top" wrapText="1"/>
    </xf>
    <xf numFmtId="0" fontId="55" fillId="0" borderId="0" xfId="33" applyFont="1" applyAlignment="1">
      <alignment horizontal="left" vertical="top" wrapText="1"/>
    </xf>
    <xf numFmtId="0" fontId="60" fillId="0" borderId="0" xfId="33" applyFont="1"/>
    <xf numFmtId="0" fontId="64" fillId="0" borderId="0" xfId="33" applyFont="1" applyAlignment="1">
      <alignment horizontal="left" vertical="top" wrapText="1"/>
    </xf>
    <xf numFmtId="0" fontId="64" fillId="0" borderId="0" xfId="33" applyFont="1"/>
    <xf numFmtId="0" fontId="50" fillId="0" borderId="0" xfId="33" applyFont="1" applyAlignment="1">
      <alignment horizontal="left" vertical="center" wrapText="1"/>
    </xf>
    <xf numFmtId="0" fontId="50" fillId="0" borderId="0" xfId="33" applyFont="1" applyAlignment="1">
      <alignment horizontal="left" vertical="top" wrapText="1"/>
    </xf>
    <xf numFmtId="0" fontId="48" fillId="0" borderId="0" xfId="33" applyFont="1" applyAlignment="1">
      <alignment horizontal="justify" vertical="top" wrapText="1"/>
    </xf>
    <xf numFmtId="169" fontId="50" fillId="0" borderId="0" xfId="33" applyNumberFormat="1" applyFont="1" applyAlignment="1">
      <alignment horizontal="right" vertical="top" wrapText="1"/>
    </xf>
    <xf numFmtId="169" fontId="48" fillId="0" borderId="0" xfId="33" applyNumberFormat="1" applyFont="1" applyAlignment="1">
      <alignment horizontal="right" vertical="top" wrapText="1"/>
    </xf>
    <xf numFmtId="169" fontId="50" fillId="0" borderId="33" xfId="33" applyNumberFormat="1" applyFont="1" applyBorder="1" applyAlignment="1">
      <alignment horizontal="right" vertical="top" wrapText="1"/>
    </xf>
    <xf numFmtId="169" fontId="48" fillId="0" borderId="33" xfId="33" applyNumberFormat="1" applyFont="1" applyBorder="1" applyAlignment="1">
      <alignment horizontal="right" vertical="top" wrapText="1"/>
    </xf>
    <xf numFmtId="0" fontId="50" fillId="0" borderId="0" xfId="33" applyFont="1" applyAlignment="1">
      <alignment horizontal="right" vertical="top" wrapText="1"/>
    </xf>
    <xf numFmtId="0" fontId="65" fillId="0" borderId="0" xfId="33" applyFont="1"/>
    <xf numFmtId="0" fontId="48" fillId="0" borderId="0" xfId="33" applyFont="1" applyAlignment="1">
      <alignment horizontal="center" vertical="top" wrapText="1"/>
    </xf>
    <xf numFmtId="169" fontId="48" fillId="0" borderId="0" xfId="33" applyNumberFormat="1" applyFont="1" applyAlignment="1">
      <alignment wrapText="1"/>
    </xf>
    <xf numFmtId="169" fontId="48" fillId="0" borderId="0" xfId="33" applyNumberFormat="1" applyFont="1" applyAlignment="1">
      <alignment horizontal="left" vertical="top" wrapText="1"/>
    </xf>
    <xf numFmtId="0" fontId="50" fillId="0" borderId="0" xfId="33" applyFont="1" applyAlignment="1">
      <alignment horizontal="justify" wrapText="1"/>
    </xf>
    <xf numFmtId="167" fontId="50" fillId="0" borderId="0" xfId="34" applyNumberFormat="1" applyFont="1" applyFill="1"/>
    <xf numFmtId="167" fontId="48" fillId="0" borderId="0" xfId="34" applyNumberFormat="1" applyFont="1" applyFill="1"/>
    <xf numFmtId="169" fontId="48" fillId="0" borderId="33" xfId="33" applyNumberFormat="1" applyFont="1" applyBorder="1" applyAlignment="1">
      <alignment horizontal="right"/>
    </xf>
    <xf numFmtId="0" fontId="50" fillId="0" borderId="0" xfId="33" applyFont="1" applyAlignment="1">
      <alignment vertical="top" wrapText="1"/>
    </xf>
    <xf numFmtId="0" fontId="61" fillId="0" borderId="0" xfId="33" applyFont="1" applyAlignment="1">
      <alignment wrapText="1"/>
    </xf>
    <xf numFmtId="0" fontId="55" fillId="0" borderId="0" xfId="33" applyFont="1" applyAlignment="1">
      <alignment vertical="top" wrapText="1"/>
    </xf>
    <xf numFmtId="0" fontId="50" fillId="0" borderId="0" xfId="33" quotePrefix="1" applyFont="1" applyAlignment="1">
      <alignment horizontal="left" vertical="center" wrapText="1"/>
    </xf>
    <xf numFmtId="1" fontId="50" fillId="0" borderId="0" xfId="34" applyNumberFormat="1" applyFont="1" applyAlignment="1">
      <alignment horizontal="right"/>
    </xf>
    <xf numFmtId="1" fontId="48" fillId="0" borderId="0" xfId="34" applyNumberFormat="1" applyFont="1" applyAlignment="1">
      <alignment horizontal="right"/>
    </xf>
    <xf numFmtId="167" fontId="50" fillId="0" borderId="0" xfId="34" applyNumberFormat="1" applyFont="1" applyFill="1" applyAlignment="1"/>
    <xf numFmtId="169" fontId="50" fillId="0" borderId="32" xfId="33" applyNumberFormat="1" applyFont="1" applyBorder="1"/>
    <xf numFmtId="169" fontId="48" fillId="0" borderId="32" xfId="33" applyNumberFormat="1" applyFont="1" applyBorder="1"/>
    <xf numFmtId="0" fontId="50" fillId="0" borderId="0" xfId="33" quotePrefix="1" applyFont="1" applyAlignment="1">
      <alignment horizontal="right" vertical="center" wrapText="1"/>
    </xf>
    <xf numFmtId="0" fontId="50" fillId="0" borderId="0" xfId="33" applyFont="1" applyAlignment="1">
      <alignment horizontal="right" wrapText="1"/>
    </xf>
    <xf numFmtId="167" fontId="50" fillId="0" borderId="0" xfId="34" applyNumberFormat="1" applyFont="1" applyAlignment="1"/>
    <xf numFmtId="0" fontId="50" fillId="0" borderId="0" xfId="33" quotePrefix="1" applyFont="1" applyAlignment="1">
      <alignment horizontal="center" wrapText="1"/>
    </xf>
    <xf numFmtId="169" fontId="50" fillId="0" borderId="5" xfId="33" applyNumberFormat="1" applyFont="1" applyBorder="1"/>
    <xf numFmtId="169" fontId="48" fillId="0" borderId="5" xfId="33" applyNumberFormat="1" applyFont="1" applyBorder="1"/>
    <xf numFmtId="169" fontId="48" fillId="0" borderId="32" xfId="33" applyNumberFormat="1" applyFont="1" applyBorder="1" applyAlignment="1">
      <alignment wrapText="1"/>
    </xf>
    <xf numFmtId="173" fontId="50" fillId="0" borderId="0" xfId="33" applyNumberFormat="1" applyFont="1" applyAlignment="1">
      <alignment horizontal="center" wrapText="1"/>
    </xf>
    <xf numFmtId="0" fontId="65" fillId="0" borderId="0" xfId="33" applyFont="1" applyAlignment="1">
      <alignment horizontal="left" wrapText="1"/>
    </xf>
    <xf numFmtId="0" fontId="50" fillId="0" borderId="0" xfId="33" applyFont="1" applyAlignment="1">
      <alignment vertical="top"/>
    </xf>
    <xf numFmtId="169" fontId="48" fillId="0" borderId="13" xfId="33" applyNumberFormat="1" applyFont="1" applyBorder="1" applyAlignment="1">
      <alignment horizontal="right" vertical="top" wrapText="1"/>
    </xf>
    <xf numFmtId="49" fontId="50" fillId="0" borderId="0" xfId="33" applyNumberFormat="1" applyFont="1" applyAlignment="1">
      <alignment horizontal="left" vertical="top" wrapText="1"/>
    </xf>
    <xf numFmtId="0" fontId="66" fillId="0" borderId="0" xfId="33" applyFont="1" applyAlignment="1">
      <alignment wrapText="1"/>
    </xf>
    <xf numFmtId="169" fontId="58" fillId="0" borderId="0" xfId="33" applyNumberFormat="1" applyFont="1"/>
    <xf numFmtId="0" fontId="50" fillId="0" borderId="0" xfId="49" applyFont="1" applyAlignment="1">
      <alignment horizontal="center"/>
    </xf>
    <xf numFmtId="0" fontId="48" fillId="0" borderId="0" xfId="49" applyFont="1" applyAlignment="1">
      <alignment vertical="top"/>
    </xf>
    <xf numFmtId="0" fontId="48" fillId="0" borderId="0" xfId="49" applyFont="1" applyAlignment="1">
      <alignment horizontal="justify" vertical="top"/>
    </xf>
    <xf numFmtId="0" fontId="22" fillId="0" borderId="0" xfId="45" applyFont="1"/>
    <xf numFmtId="0" fontId="50" fillId="0" borderId="0" xfId="45" applyFont="1" applyAlignment="1">
      <alignment horizontal="center"/>
    </xf>
    <xf numFmtId="0" fontId="22" fillId="0" borderId="0" xfId="45" applyFont="1" applyAlignment="1">
      <alignment horizontal="center"/>
    </xf>
    <xf numFmtId="3" fontId="22" fillId="0" borderId="0" xfId="45" applyNumberFormat="1" applyFont="1"/>
    <xf numFmtId="0" fontId="50" fillId="15" borderId="10" xfId="45" applyFont="1" applyFill="1" applyBorder="1" applyAlignment="1">
      <alignment horizontal="center" vertical="top"/>
    </xf>
    <xf numFmtId="0" fontId="22" fillId="0" borderId="0" xfId="45" applyFont="1" applyAlignment="1">
      <alignment vertical="center"/>
    </xf>
    <xf numFmtId="0" fontId="69" fillId="0" borderId="0" xfId="49" applyFont="1" applyAlignment="1">
      <alignment horizontal="center"/>
    </xf>
    <xf numFmtId="0" fontId="68" fillId="0" borderId="11" xfId="49" applyFont="1" applyBorder="1" applyAlignment="1">
      <alignment horizontal="center" vertical="top" wrapText="1"/>
    </xf>
    <xf numFmtId="0" fontId="48" fillId="0" borderId="49" xfId="49" applyFont="1" applyBorder="1" applyAlignment="1">
      <alignment horizontal="center" vertical="top"/>
    </xf>
    <xf numFmtId="0" fontId="48" fillId="0" borderId="50" xfId="49" applyFont="1" applyBorder="1" applyAlignment="1">
      <alignment horizontal="center" vertical="top"/>
    </xf>
    <xf numFmtId="0" fontId="48" fillId="0" borderId="47" xfId="49" applyFont="1" applyBorder="1" applyAlignment="1">
      <alignment horizontal="center" vertical="top"/>
    </xf>
    <xf numFmtId="0" fontId="48" fillId="0" borderId="48" xfId="49" applyFont="1" applyBorder="1" applyAlignment="1">
      <alignment horizontal="center" vertical="top"/>
    </xf>
    <xf numFmtId="0" fontId="21" fillId="0" borderId="0" xfId="45" applyFont="1" applyAlignment="1">
      <alignment vertical="center"/>
    </xf>
    <xf numFmtId="0" fontId="48" fillId="0" borderId="0" xfId="33" applyFont="1" applyAlignment="1">
      <alignment vertical="center"/>
    </xf>
    <xf numFmtId="0" fontId="48" fillId="0" borderId="0" xfId="33" applyFont="1" applyAlignment="1">
      <alignment horizontal="center" vertical="center"/>
    </xf>
    <xf numFmtId="0" fontId="72" fillId="0" borderId="0" xfId="49" applyFont="1"/>
    <xf numFmtId="0" fontId="71" fillId="0" borderId="0" xfId="49" applyFont="1"/>
    <xf numFmtId="0" fontId="73" fillId="0" borderId="0" xfId="49" applyFont="1" applyAlignment="1">
      <alignment horizontal="justify"/>
    </xf>
    <xf numFmtId="0" fontId="73" fillId="0" borderId="0" xfId="49" applyFont="1" applyAlignment="1">
      <alignment horizontal="center"/>
    </xf>
    <xf numFmtId="0" fontId="73" fillId="0" borderId="0" xfId="49" applyFont="1"/>
    <xf numFmtId="4" fontId="22" fillId="0" borderId="0" xfId="45" applyNumberFormat="1" applyFont="1"/>
    <xf numFmtId="0" fontId="48" fillId="0" borderId="15" xfId="33" applyFont="1" applyBorder="1" applyAlignment="1">
      <alignment horizontal="justify" vertical="top" wrapText="1"/>
    </xf>
    <xf numFmtId="0" fontId="48" fillId="0" borderId="21" xfId="33" applyFont="1" applyBorder="1" applyAlignment="1">
      <alignment horizontal="justify" vertical="top" wrapText="1"/>
    </xf>
    <xf numFmtId="0" fontId="48" fillId="0" borderId="14" xfId="33" applyFont="1" applyBorder="1" applyAlignment="1">
      <alignment horizontal="justify" vertical="top" wrapText="1"/>
    </xf>
    <xf numFmtId="0" fontId="48" fillId="0" borderId="11" xfId="33" applyFont="1" applyBorder="1" applyAlignment="1">
      <alignment horizontal="center" vertical="top" wrapText="1"/>
    </xf>
    <xf numFmtId="0" fontId="50" fillId="0" borderId="8" xfId="33" applyFont="1" applyBorder="1" applyAlignment="1">
      <alignment horizontal="center" vertical="top" wrapText="1"/>
    </xf>
    <xf numFmtId="3" fontId="48" fillId="0" borderId="11" xfId="33" applyNumberFormat="1" applyFont="1" applyBorder="1" applyAlignment="1">
      <alignment horizontal="center" vertical="top" wrapText="1"/>
    </xf>
    <xf numFmtId="3" fontId="50" fillId="0" borderId="8" xfId="33" applyNumberFormat="1" applyFont="1" applyBorder="1" applyAlignment="1">
      <alignment horizontal="center" vertical="top" wrapText="1"/>
    </xf>
    <xf numFmtId="167" fontId="48" fillId="0" borderId="9" xfId="34" applyNumberFormat="1" applyFont="1" applyBorder="1" applyAlignment="1">
      <alignment horizontal="right" vertical="top" wrapText="1"/>
    </xf>
    <xf numFmtId="0" fontId="48" fillId="0" borderId="15" xfId="33" applyFont="1" applyBorder="1" applyAlignment="1">
      <alignment horizontal="center" vertical="center" wrapText="1"/>
    </xf>
    <xf numFmtId="0" fontId="48" fillId="0" borderId="14" xfId="33" applyFont="1" applyBorder="1" applyAlignment="1">
      <alignment vertical="top" wrapText="1"/>
    </xf>
    <xf numFmtId="0" fontId="48" fillId="0" borderId="15" xfId="33" applyFont="1" applyBorder="1" applyAlignment="1">
      <alignment horizontal="center" vertical="top" wrapText="1"/>
    </xf>
    <xf numFmtId="0" fontId="48" fillId="0" borderId="14" xfId="33" applyFont="1" applyBorder="1" applyAlignment="1">
      <alignment horizontal="center" vertical="top" wrapText="1"/>
    </xf>
    <xf numFmtId="0" fontId="48" fillId="0" borderId="10" xfId="33" applyFont="1" applyBorder="1" applyAlignment="1">
      <alignment vertical="top" wrapText="1"/>
    </xf>
    <xf numFmtId="0" fontId="48" fillId="0" borderId="10" xfId="33" applyFont="1" applyBorder="1" applyAlignment="1">
      <alignment horizontal="justify" vertical="center" wrapText="1"/>
    </xf>
    <xf numFmtId="0" fontId="48" fillId="0" borderId="8" xfId="33" applyFont="1" applyBorder="1" applyAlignment="1">
      <alignment horizontal="justify" vertical="center" wrapText="1"/>
    </xf>
    <xf numFmtId="0" fontId="48" fillId="0" borderId="11" xfId="33" applyFont="1" applyBorder="1" applyAlignment="1">
      <alignment horizontal="justify" vertical="top" wrapText="1"/>
    </xf>
    <xf numFmtId="0" fontId="48" fillId="0" borderId="10" xfId="33" applyFont="1" applyBorder="1" applyAlignment="1">
      <alignment horizontal="left" vertical="center" wrapText="1"/>
    </xf>
    <xf numFmtId="0" fontId="48" fillId="0" borderId="8" xfId="33" applyFont="1" applyBorder="1" applyAlignment="1">
      <alignment horizontal="justify" vertical="top" wrapText="1"/>
    </xf>
    <xf numFmtId="0" fontId="50" fillId="0" borderId="11" xfId="33" applyFont="1" applyBorder="1" applyAlignment="1">
      <alignment horizontal="justify" vertical="top" wrapText="1"/>
    </xf>
    <xf numFmtId="0" fontId="50" fillId="0" borderId="10" xfId="33" applyFont="1" applyBorder="1" applyAlignment="1">
      <alignment horizontal="justify" vertical="top" wrapText="1"/>
    </xf>
    <xf numFmtId="0" fontId="48" fillId="0" borderId="8" xfId="33" applyFont="1" applyBorder="1" applyAlignment="1">
      <alignment vertical="top" wrapText="1"/>
    </xf>
    <xf numFmtId="0" fontId="48" fillId="0" borderId="10" xfId="33" applyFont="1" applyBorder="1" applyAlignment="1">
      <alignment horizontal="center" vertical="top" wrapText="1"/>
    </xf>
    <xf numFmtId="3" fontId="55" fillId="0" borderId="10" xfId="0" applyNumberFormat="1" applyFont="1" applyBorder="1" applyAlignment="1">
      <alignment vertical="top" wrapText="1"/>
    </xf>
    <xf numFmtId="167" fontId="48" fillId="0" borderId="8" xfId="34" applyNumberFormat="1" applyFont="1" applyBorder="1" applyAlignment="1">
      <alignment horizontal="right" vertical="center" wrapText="1"/>
    </xf>
    <xf numFmtId="167" fontId="48" fillId="0" borderId="11" xfId="34" applyNumberFormat="1" applyFont="1" applyBorder="1" applyAlignment="1">
      <alignment horizontal="right" vertical="top" wrapText="1"/>
    </xf>
    <xf numFmtId="167" fontId="48" fillId="0" borderId="10" xfId="34" applyNumberFormat="1" applyFont="1" applyBorder="1" applyAlignment="1">
      <alignment horizontal="right" vertical="center" wrapText="1"/>
    </xf>
    <xf numFmtId="167" fontId="48" fillId="0" borderId="8" xfId="34" applyNumberFormat="1" applyFont="1" applyBorder="1" applyAlignment="1">
      <alignment vertical="top" wrapText="1"/>
    </xf>
    <xf numFmtId="167" fontId="50" fillId="0" borderId="11" xfId="34" applyNumberFormat="1" applyFont="1" applyBorder="1" applyAlignment="1">
      <alignment horizontal="right" vertical="top" wrapText="1"/>
    </xf>
    <xf numFmtId="167" fontId="50" fillId="0" borderId="10" xfId="34" applyNumberFormat="1" applyFont="1" applyBorder="1" applyAlignment="1">
      <alignment horizontal="right" vertical="top" wrapText="1"/>
    </xf>
    <xf numFmtId="0" fontId="48" fillId="0" borderId="17" xfId="33" applyFont="1" applyBorder="1" applyAlignment="1">
      <alignment horizontal="center" vertical="top" wrapText="1"/>
    </xf>
    <xf numFmtId="167" fontId="50" fillId="0" borderId="7" xfId="34" applyNumberFormat="1" applyFont="1" applyBorder="1" applyAlignment="1">
      <alignment horizontal="right" vertical="top" wrapText="1"/>
    </xf>
    <xf numFmtId="0" fontId="70" fillId="0" borderId="8" xfId="33" applyFont="1" applyBorder="1" applyAlignment="1">
      <alignment horizontal="center" vertical="top" wrapText="1"/>
    </xf>
    <xf numFmtId="3" fontId="48" fillId="0" borderId="17" xfId="33" applyNumberFormat="1" applyFont="1" applyBorder="1" applyAlignment="1">
      <alignment horizontal="right" vertical="top" wrapText="1"/>
    </xf>
    <xf numFmtId="3" fontId="48" fillId="0" borderId="13" xfId="34" applyNumberFormat="1" applyFont="1" applyBorder="1" applyAlignment="1">
      <alignment horizontal="right" vertical="top" wrapText="1"/>
    </xf>
    <xf numFmtId="0" fontId="48" fillId="0" borderId="8" xfId="33" applyFont="1" applyBorder="1" applyAlignment="1">
      <alignment horizontal="center" vertical="top" wrapText="1"/>
    </xf>
    <xf numFmtId="0" fontId="48" fillId="0" borderId="11" xfId="33" applyFont="1" applyBorder="1" applyAlignment="1">
      <alignment horizontal="center" vertical="center" wrapText="1"/>
    </xf>
    <xf numFmtId="0" fontId="48" fillId="0" borderId="15" xfId="33" applyFont="1" applyBorder="1" applyAlignment="1">
      <alignment vertical="top" wrapText="1"/>
    </xf>
    <xf numFmtId="0" fontId="48" fillId="0" borderId="11" xfId="33" applyFont="1" applyBorder="1" applyAlignment="1">
      <alignment vertical="top" wrapText="1"/>
    </xf>
    <xf numFmtId="0" fontId="48" fillId="0" borderId="8" xfId="33" applyFont="1" applyBorder="1" applyAlignment="1">
      <alignment horizontal="left" vertical="top" wrapText="1"/>
    </xf>
    <xf numFmtId="0" fontId="50" fillId="0" borderId="8" xfId="33" applyFont="1" applyBorder="1" applyAlignment="1">
      <alignment horizontal="justify" vertical="top" wrapText="1"/>
    </xf>
    <xf numFmtId="0" fontId="48" fillId="0" borderId="13" xfId="33" applyFont="1" applyBorder="1" applyAlignment="1">
      <alignment horizontal="center" vertical="top" wrapText="1"/>
    </xf>
    <xf numFmtId="0" fontId="48" fillId="0" borderId="17" xfId="33" applyFont="1" applyBorder="1" applyAlignment="1">
      <alignment horizontal="center" vertical="center" wrapText="1"/>
    </xf>
    <xf numFmtId="0" fontId="50" fillId="0" borderId="17" xfId="33" applyFont="1" applyBorder="1" applyAlignment="1">
      <alignment horizontal="center" vertical="top" wrapText="1"/>
    </xf>
    <xf numFmtId="3" fontId="48" fillId="0" borderId="13" xfId="33" applyNumberFormat="1" applyFont="1" applyBorder="1" applyAlignment="1">
      <alignment horizontal="right" vertical="top" wrapText="1"/>
    </xf>
    <xf numFmtId="3" fontId="48" fillId="0" borderId="17" xfId="34" applyNumberFormat="1" applyFont="1" applyBorder="1" applyAlignment="1">
      <alignment vertical="top" wrapText="1"/>
    </xf>
    <xf numFmtId="3" fontId="48" fillId="0" borderId="17" xfId="34" applyNumberFormat="1" applyFont="1" applyBorder="1" applyAlignment="1">
      <alignment horizontal="right" vertical="top" wrapText="1"/>
    </xf>
    <xf numFmtId="3" fontId="50" fillId="0" borderId="17" xfId="34" applyNumberFormat="1" applyFont="1" applyBorder="1" applyAlignment="1">
      <alignment horizontal="right" vertical="top" wrapText="1"/>
    </xf>
    <xf numFmtId="3" fontId="50" fillId="0" borderId="13" xfId="34" applyNumberFormat="1" applyFont="1" applyBorder="1" applyAlignment="1">
      <alignment horizontal="right" vertical="top" wrapText="1"/>
    </xf>
    <xf numFmtId="0" fontId="48" fillId="0" borderId="8" xfId="33" applyFont="1" applyBorder="1" applyAlignment="1">
      <alignment horizontal="center" vertical="center" wrapText="1"/>
    </xf>
    <xf numFmtId="0" fontId="48" fillId="0" borderId="10" xfId="33" applyFont="1" applyBorder="1" applyAlignment="1">
      <alignment horizontal="center" vertical="center" wrapText="1"/>
    </xf>
    <xf numFmtId="0" fontId="48" fillId="0" borderId="10" xfId="33" applyFont="1" applyBorder="1" applyAlignment="1">
      <alignment horizontal="justify" vertical="top" wrapText="1"/>
    </xf>
    <xf numFmtId="167" fontId="48" fillId="0" borderId="10" xfId="34" applyNumberFormat="1" applyFont="1" applyBorder="1" applyAlignment="1">
      <alignment horizontal="right" vertical="top" wrapText="1"/>
    </xf>
    <xf numFmtId="0" fontId="48" fillId="0" borderId="22" xfId="33" applyFont="1" applyBorder="1" applyAlignment="1">
      <alignment horizontal="center" vertical="center" wrapText="1"/>
    </xf>
    <xf numFmtId="0" fontId="48" fillId="0" borderId="22" xfId="33" applyFont="1" applyBorder="1" applyAlignment="1">
      <alignment vertical="center" wrapText="1"/>
    </xf>
    <xf numFmtId="0" fontId="48" fillId="0" borderId="20" xfId="33" applyFont="1" applyBorder="1" applyAlignment="1">
      <alignment horizontal="center" vertical="center" wrapText="1"/>
    </xf>
    <xf numFmtId="0" fontId="48" fillId="0" borderId="18" xfId="33" applyFont="1" applyBorder="1" applyAlignment="1">
      <alignment horizontal="center" vertical="center" wrapText="1"/>
    </xf>
    <xf numFmtId="0" fontId="48" fillId="0" borderId="0" xfId="49" applyFont="1" applyAlignment="1">
      <alignment vertical="top" wrapText="1"/>
    </xf>
    <xf numFmtId="1" fontId="50" fillId="0" borderId="23" xfId="34" applyNumberFormat="1" applyFont="1" applyFill="1" applyBorder="1" applyAlignment="1">
      <alignment horizontal="center" vertical="top" wrapText="1"/>
    </xf>
    <xf numFmtId="1" fontId="50" fillId="0" borderId="26" xfId="34" applyNumberFormat="1" applyFont="1" applyFill="1" applyBorder="1" applyAlignment="1">
      <alignment horizontal="center" vertical="top" wrapText="1"/>
    </xf>
    <xf numFmtId="0" fontId="50" fillId="2" borderId="27" xfId="33" applyFont="1" applyFill="1" applyBorder="1" applyAlignment="1">
      <alignment horizontal="left" vertical="top" wrapText="1"/>
    </xf>
    <xf numFmtId="167" fontId="48" fillId="0" borderId="0" xfId="1" applyNumberFormat="1" applyFont="1"/>
    <xf numFmtId="169" fontId="50" fillId="0" borderId="35" xfId="33" applyNumberFormat="1" applyFont="1" applyBorder="1"/>
    <xf numFmtId="167" fontId="48" fillId="0" borderId="0" xfId="1" applyNumberFormat="1" applyFont="1" applyBorder="1" applyAlignment="1"/>
    <xf numFmtId="169" fontId="50" fillId="0" borderId="34" xfId="33" applyNumberFormat="1" applyFont="1" applyBorder="1"/>
    <xf numFmtId="169" fontId="50" fillId="0" borderId="4" xfId="33" applyNumberFormat="1" applyFont="1" applyBorder="1"/>
    <xf numFmtId="169" fontId="55" fillId="0" borderId="24" xfId="33" applyNumberFormat="1" applyFont="1" applyBorder="1"/>
    <xf numFmtId="167" fontId="50" fillId="0" borderId="25" xfId="1" applyNumberFormat="1" applyFont="1" applyBorder="1" applyAlignment="1"/>
    <xf numFmtId="167" fontId="48" fillId="0" borderId="0" xfId="1" applyNumberFormat="1" applyFont="1" applyBorder="1"/>
    <xf numFmtId="167" fontId="48" fillId="0" borderId="0" xfId="1" applyNumberFormat="1" applyFont="1" applyBorder="1" applyAlignment="1">
      <alignment horizontal="right"/>
    </xf>
    <xf numFmtId="167" fontId="48" fillId="0" borderId="0" xfId="1" applyNumberFormat="1" applyFont="1" applyFill="1"/>
    <xf numFmtId="167" fontId="48" fillId="0" borderId="0" xfId="1" applyNumberFormat="1" applyFont="1" applyFill="1" applyAlignment="1">
      <alignment horizontal="right"/>
    </xf>
    <xf numFmtId="167" fontId="48" fillId="0" borderId="0" xfId="1" applyNumberFormat="1" applyFont="1" applyFill="1" applyAlignment="1">
      <alignment wrapText="1"/>
    </xf>
    <xf numFmtId="167" fontId="55" fillId="0" borderId="0" xfId="1" applyNumberFormat="1" applyFont="1" applyFill="1"/>
    <xf numFmtId="167" fontId="63" fillId="0" borderId="0" xfId="1" applyNumberFormat="1" applyFont="1"/>
    <xf numFmtId="167" fontId="63" fillId="0" borderId="0" xfId="1" applyNumberFormat="1" applyFont="1" applyFill="1" applyAlignment="1">
      <alignment wrapText="1"/>
    </xf>
    <xf numFmtId="167" fontId="63" fillId="0" borderId="0" xfId="1" applyNumberFormat="1" applyFont="1" applyFill="1"/>
    <xf numFmtId="167" fontId="50" fillId="0" borderId="0" xfId="1" applyNumberFormat="1" applyFont="1" applyAlignment="1"/>
    <xf numFmtId="167" fontId="48" fillId="0" borderId="0" xfId="1" applyNumberFormat="1" applyFont="1" applyAlignment="1">
      <alignment wrapText="1"/>
    </xf>
    <xf numFmtId="167" fontId="48" fillId="0" borderId="0" xfId="1" applyNumberFormat="1" applyFont="1" applyFill="1" applyAlignment="1">
      <alignment horizontal="left" wrapText="1"/>
    </xf>
    <xf numFmtId="167" fontId="50" fillId="0" borderId="44" xfId="1" applyNumberFormat="1" applyFont="1" applyBorder="1"/>
    <xf numFmtId="167" fontId="50" fillId="3" borderId="0" xfId="1" applyNumberFormat="1" applyFont="1" applyFill="1" applyBorder="1"/>
    <xf numFmtId="167" fontId="48" fillId="3" borderId="0" xfId="1" applyNumberFormat="1" applyFont="1" applyFill="1" applyBorder="1"/>
    <xf numFmtId="167" fontId="48" fillId="0" borderId="0" xfId="1" applyNumberFormat="1" applyFont="1" applyAlignment="1">
      <alignment vertical="top" wrapText="1"/>
    </xf>
    <xf numFmtId="167" fontId="48" fillId="0" borderId="0" xfId="1" applyNumberFormat="1" applyFont="1" applyFill="1" applyBorder="1" applyAlignment="1">
      <alignment horizontal="right"/>
    </xf>
    <xf numFmtId="167" fontId="48" fillId="0" borderId="19" xfId="1" applyNumberFormat="1" applyFont="1" applyFill="1" applyBorder="1" applyAlignment="1"/>
    <xf numFmtId="167" fontId="48" fillId="0" borderId="13" xfId="1" applyNumberFormat="1" applyFont="1" applyFill="1" applyBorder="1" applyAlignment="1"/>
    <xf numFmtId="167" fontId="48" fillId="0" borderId="19" xfId="1" applyNumberFormat="1" applyFont="1" applyBorder="1"/>
    <xf numFmtId="167" fontId="48" fillId="0" borderId="19" xfId="1" applyNumberFormat="1" applyFont="1" applyBorder="1" applyAlignment="1"/>
    <xf numFmtId="167" fontId="48" fillId="0" borderId="33" xfId="1" applyNumberFormat="1" applyFont="1" applyBorder="1" applyAlignment="1"/>
    <xf numFmtId="167" fontId="48" fillId="0" borderId="0" xfId="1" applyNumberFormat="1" applyFont="1" applyAlignment="1">
      <alignment horizontal="left" wrapText="1"/>
    </xf>
    <xf numFmtId="167" fontId="48" fillId="0" borderId="0" xfId="1" applyNumberFormat="1" applyFont="1" applyAlignment="1">
      <alignment horizontal="right"/>
    </xf>
    <xf numFmtId="167" fontId="48" fillId="0" borderId="0" xfId="1" applyNumberFormat="1" applyFont="1" applyFill="1" applyAlignment="1"/>
    <xf numFmtId="167" fontId="48" fillId="0" borderId="13" xfId="1" applyNumberFormat="1" applyFont="1" applyBorder="1"/>
    <xf numFmtId="167" fontId="48" fillId="0" borderId="13" xfId="1" applyNumberFormat="1" applyFont="1" applyBorder="1" applyAlignment="1">
      <alignment horizontal="right"/>
    </xf>
    <xf numFmtId="167" fontId="48" fillId="0" borderId="19" xfId="1" applyNumberFormat="1" applyFont="1" applyBorder="1" applyAlignment="1">
      <alignment horizontal="right"/>
    </xf>
    <xf numFmtId="167" fontId="48" fillId="0" borderId="0" xfId="1" applyNumberFormat="1" applyFont="1" applyBorder="1" applyAlignment="1">
      <alignment vertical="center"/>
    </xf>
    <xf numFmtId="167" fontId="48" fillId="0" borderId="13" xfId="1" applyNumberFormat="1" applyFont="1" applyBorder="1" applyAlignment="1">
      <alignment horizontal="right" vertical="center"/>
    </xf>
    <xf numFmtId="167" fontId="48" fillId="0" borderId="5" xfId="1" applyNumberFormat="1" applyFont="1" applyBorder="1" applyAlignment="1">
      <alignment vertical="center"/>
    </xf>
    <xf numFmtId="167" fontId="48" fillId="0" borderId="0" xfId="1" applyNumberFormat="1" applyFont="1" applyBorder="1" applyAlignment="1">
      <alignment horizontal="center" vertical="center"/>
    </xf>
    <xf numFmtId="167" fontId="50" fillId="0" borderId="44" xfId="1" applyNumberFormat="1" applyFont="1" applyBorder="1" applyAlignment="1">
      <alignment vertical="center" wrapText="1"/>
    </xf>
    <xf numFmtId="167" fontId="48" fillId="0" borderId="0" xfId="1" applyNumberFormat="1" applyFont="1" applyAlignment="1">
      <alignment horizontal="left" vertical="top" wrapText="1"/>
    </xf>
    <xf numFmtId="167" fontId="48" fillId="0" borderId="0" xfId="1" applyNumberFormat="1" applyFont="1" applyAlignment="1">
      <alignment vertical="top"/>
    </xf>
    <xf numFmtId="167" fontId="55" fillId="0" borderId="0" xfId="1" applyNumberFormat="1" applyFont="1" applyFill="1" applyAlignment="1">
      <alignment wrapText="1"/>
    </xf>
    <xf numFmtId="167" fontId="55" fillId="0" borderId="0" xfId="1" applyNumberFormat="1" applyFont="1" applyFill="1" applyAlignment="1">
      <alignment horizontal="left" wrapText="1"/>
    </xf>
    <xf numFmtId="167" fontId="50" fillId="0" borderId="0" xfId="1" applyNumberFormat="1" applyFont="1" applyBorder="1" applyAlignment="1">
      <alignment vertical="center" wrapText="1"/>
    </xf>
    <xf numFmtId="167" fontId="55" fillId="0" borderId="0" xfId="1" applyNumberFormat="1" applyFont="1" applyFill="1" applyAlignment="1">
      <alignment horizontal="left" vertical="top" wrapText="1"/>
    </xf>
    <xf numFmtId="167" fontId="50" fillId="0" borderId="0" xfId="1" applyNumberFormat="1" applyFont="1" applyAlignment="1">
      <alignment horizontal="left" vertical="top" wrapText="1"/>
    </xf>
    <xf numFmtId="167" fontId="48" fillId="0" borderId="0" xfId="1" applyNumberFormat="1" applyFont="1" applyAlignment="1">
      <alignment horizontal="left"/>
    </xf>
    <xf numFmtId="167" fontId="48" fillId="0" borderId="0" xfId="1" applyNumberFormat="1" applyFont="1" applyFill="1" applyAlignment="1">
      <alignment horizontal="right" vertical="top" wrapText="1"/>
    </xf>
    <xf numFmtId="167" fontId="48" fillId="0" borderId="33" xfId="1" applyNumberFormat="1" applyFont="1" applyBorder="1" applyAlignment="1">
      <alignment horizontal="right" vertical="top" wrapText="1"/>
    </xf>
    <xf numFmtId="167" fontId="48" fillId="0" borderId="0" xfId="1" applyNumberFormat="1" applyFont="1" applyFill="1" applyAlignment="1">
      <alignment vertical="top" wrapText="1"/>
    </xf>
    <xf numFmtId="167" fontId="48" fillId="0" borderId="0" xfId="1" applyNumberFormat="1" applyFont="1" applyBorder="1" applyAlignment="1">
      <alignment horizontal="left" vertical="top" wrapText="1"/>
    </xf>
    <xf numFmtId="167" fontId="50" fillId="0" borderId="0" xfId="1" applyNumberFormat="1" applyFont="1" applyAlignment="1">
      <alignment horizontal="right"/>
    </xf>
    <xf numFmtId="167" fontId="48" fillId="0" borderId="0" xfId="1" applyNumberFormat="1" applyFont="1" applyAlignment="1">
      <alignment horizontal="center" vertical="top" wrapText="1"/>
    </xf>
    <xf numFmtId="167" fontId="48" fillId="0" borderId="0" xfId="1" applyNumberFormat="1" applyFont="1" applyAlignment="1">
      <alignment horizontal="right" vertical="top" wrapText="1"/>
    </xf>
    <xf numFmtId="167" fontId="48" fillId="0" borderId="33" xfId="1" applyNumberFormat="1" applyFont="1" applyBorder="1" applyAlignment="1">
      <alignment horizontal="right"/>
    </xf>
    <xf numFmtId="167" fontId="48" fillId="0" borderId="0" xfId="1" applyNumberFormat="1" applyFont="1" applyFill="1" applyAlignment="1">
      <alignment horizontal="left" vertical="top" wrapText="1"/>
    </xf>
    <xf numFmtId="167" fontId="55" fillId="0" borderId="0" xfId="1" applyNumberFormat="1" applyFont="1" applyFill="1" applyAlignment="1">
      <alignment vertical="top" wrapText="1"/>
    </xf>
    <xf numFmtId="167" fontId="48" fillId="0" borderId="32" xfId="1" applyNumberFormat="1" applyFont="1" applyBorder="1" applyAlignment="1"/>
    <xf numFmtId="167" fontId="48" fillId="0" borderId="32" xfId="1" applyNumberFormat="1" applyFont="1" applyBorder="1"/>
    <xf numFmtId="167" fontId="48" fillId="0" borderId="5" xfId="1" applyNumberFormat="1" applyFont="1" applyBorder="1" applyAlignment="1"/>
    <xf numFmtId="167" fontId="48" fillId="0" borderId="33" xfId="1" applyNumberFormat="1" applyFont="1" applyBorder="1"/>
    <xf numFmtId="167" fontId="48" fillId="0" borderId="32" xfId="1" applyNumberFormat="1" applyFont="1" applyBorder="1" applyAlignment="1">
      <alignment wrapText="1"/>
    </xf>
    <xf numFmtId="167" fontId="50" fillId="0" borderId="0" xfId="1" applyNumberFormat="1" applyFont="1" applyAlignment="1">
      <alignment horizontal="center"/>
    </xf>
    <xf numFmtId="167" fontId="48" fillId="0" borderId="13" xfId="1" applyNumberFormat="1" applyFont="1" applyFill="1" applyBorder="1" applyAlignment="1">
      <alignment horizontal="right" vertical="top" wrapText="1"/>
    </xf>
    <xf numFmtId="0" fontId="71" fillId="0" borderId="0" xfId="49" applyFont="1" applyAlignment="1">
      <alignment horizontal="left" indent="15"/>
    </xf>
    <xf numFmtId="0" fontId="71" fillId="0" borderId="0" xfId="49" applyFont="1" applyAlignment="1">
      <alignment horizontal="center"/>
    </xf>
    <xf numFmtId="0" fontId="71" fillId="0" borderId="0" xfId="49" applyFont="1" applyAlignment="1">
      <alignment horizontal="justify"/>
    </xf>
    <xf numFmtId="167" fontId="48" fillId="0" borderId="0" xfId="1" applyNumberFormat="1" applyFont="1" applyAlignment="1"/>
    <xf numFmtId="167" fontId="48" fillId="0" borderId="13" xfId="1" applyNumberFormat="1" applyFont="1" applyBorder="1" applyAlignment="1"/>
    <xf numFmtId="167" fontId="50" fillId="0" borderId="0" xfId="1" applyNumberFormat="1" applyFont="1" applyBorder="1" applyAlignment="1"/>
    <xf numFmtId="167" fontId="50" fillId="0" borderId="29" xfId="1" applyNumberFormat="1" applyFont="1" applyBorder="1" applyAlignment="1">
      <alignment horizontal="center" vertical="center" wrapText="1"/>
    </xf>
    <xf numFmtId="167" fontId="55" fillId="0" borderId="0" xfId="1" applyNumberFormat="1" applyFont="1" applyFill="1" applyBorder="1" applyAlignment="1">
      <alignment vertical="top" wrapText="1"/>
    </xf>
    <xf numFmtId="0" fontId="50" fillId="0" borderId="15" xfId="33" applyFont="1" applyBorder="1" applyAlignment="1">
      <alignment horizontal="center" vertical="top" wrapText="1"/>
    </xf>
    <xf numFmtId="0" fontId="50" fillId="0" borderId="21" xfId="33" applyFont="1" applyBorder="1" applyAlignment="1">
      <alignment horizontal="center" vertical="top" wrapText="1"/>
    </xf>
    <xf numFmtId="0" fontId="50" fillId="0" borderId="14" xfId="33" applyFont="1" applyBorder="1" applyAlignment="1">
      <alignment horizontal="center" vertical="top" wrapText="1"/>
    </xf>
    <xf numFmtId="0" fontId="48" fillId="0" borderId="21" xfId="33" applyFont="1" applyBorder="1" applyAlignment="1">
      <alignment horizontal="center" vertical="top" wrapText="1"/>
    </xf>
    <xf numFmtId="0" fontId="48" fillId="0" borderId="21" xfId="33" quotePrefix="1" applyFont="1" applyBorder="1" applyAlignment="1">
      <alignment horizontal="center" vertical="top" wrapText="1"/>
    </xf>
    <xf numFmtId="0" fontId="48" fillId="0" borderId="14" xfId="33" quotePrefix="1" applyFont="1" applyBorder="1" applyAlignment="1">
      <alignment horizontal="center" vertical="top" wrapText="1"/>
    </xf>
    <xf numFmtId="3" fontId="48" fillId="0" borderId="24" xfId="33" applyNumberFormat="1" applyFont="1" applyBorder="1" applyAlignment="1">
      <alignment horizontal="right" vertical="top" wrapText="1"/>
    </xf>
    <xf numFmtId="3" fontId="22" fillId="5" borderId="0" xfId="45" applyNumberFormat="1" applyFont="1" applyFill="1"/>
    <xf numFmtId="43" fontId="50" fillId="15" borderId="11" xfId="1" applyFont="1" applyFill="1" applyBorder="1" applyAlignment="1">
      <alignment horizontal="center" vertical="top"/>
    </xf>
    <xf numFmtId="0" fontId="75" fillId="0" borderId="0" xfId="45" applyFont="1"/>
    <xf numFmtId="167" fontId="50" fillId="15" borderId="10" xfId="1" applyNumberFormat="1" applyFont="1" applyFill="1" applyBorder="1" applyAlignment="1">
      <alignment horizontal="center" vertical="top"/>
    </xf>
    <xf numFmtId="167" fontId="22" fillId="15" borderId="10" xfId="1" applyNumberFormat="1" applyFont="1" applyFill="1" applyBorder="1" applyAlignment="1">
      <alignment vertical="top"/>
    </xf>
    <xf numFmtId="0" fontId="48" fillId="0" borderId="0" xfId="49" applyFont="1" applyAlignment="1">
      <alignment horizontal="justify" vertical="top" wrapText="1"/>
    </xf>
    <xf numFmtId="0" fontId="48" fillId="0" borderId="9" xfId="33" applyFont="1" applyBorder="1" applyAlignment="1">
      <alignment horizontal="center" vertical="top" wrapText="1"/>
    </xf>
    <xf numFmtId="0" fontId="48" fillId="0" borderId="9" xfId="33" applyFont="1" applyBorder="1" applyAlignment="1">
      <alignment vertical="top" wrapText="1"/>
    </xf>
    <xf numFmtId="167" fontId="48" fillId="0" borderId="7" xfId="34" applyNumberFormat="1" applyFont="1" applyBorder="1" applyAlignment="1">
      <alignment vertical="top" wrapText="1"/>
    </xf>
    <xf numFmtId="167" fontId="48" fillId="0" borderId="0" xfId="33" applyNumberFormat="1" applyFont="1"/>
    <xf numFmtId="167" fontId="55" fillId="0" borderId="7" xfId="34" applyNumberFormat="1" applyFont="1" applyBorder="1" applyAlignment="1">
      <alignment horizontal="right" vertical="center" wrapText="1"/>
    </xf>
    <xf numFmtId="167" fontId="55" fillId="0" borderId="12" xfId="34" applyNumberFormat="1" applyFont="1" applyBorder="1" applyAlignment="1">
      <alignment horizontal="right" vertical="top" wrapText="1"/>
    </xf>
    <xf numFmtId="167" fontId="55" fillId="0" borderId="7" xfId="34" applyNumberFormat="1" applyFont="1" applyBorder="1" applyAlignment="1">
      <alignment horizontal="right" vertical="top" wrapText="1"/>
    </xf>
    <xf numFmtId="0" fontId="55" fillId="0" borderId="12" xfId="33" applyFont="1" applyBorder="1"/>
    <xf numFmtId="3" fontId="48" fillId="0" borderId="10" xfId="1" applyNumberFormat="1" applyFont="1" applyBorder="1" applyAlignment="1">
      <alignment horizontal="right" vertical="top" wrapText="1"/>
    </xf>
    <xf numFmtId="167" fontId="61" fillId="0" borderId="25" xfId="1" applyNumberFormat="1" applyFont="1" applyFill="1" applyBorder="1" applyAlignment="1"/>
    <xf numFmtId="167" fontId="61" fillId="0" borderId="36" xfId="1" applyNumberFormat="1" applyFont="1" applyFill="1" applyBorder="1" applyAlignment="1"/>
    <xf numFmtId="167" fontId="22" fillId="0" borderId="0" xfId="1" applyNumberFormat="1" applyFont="1" applyFill="1"/>
    <xf numFmtId="167" fontId="50" fillId="15" borderId="11" xfId="1" applyNumberFormat="1" applyFont="1" applyFill="1" applyBorder="1" applyAlignment="1">
      <alignment horizontal="center" vertical="top"/>
    </xf>
    <xf numFmtId="167" fontId="48" fillId="0" borderId="11" xfId="1" applyNumberFormat="1" applyFont="1" applyBorder="1" applyAlignment="1">
      <alignment horizontal="right" vertical="top" wrapText="1"/>
    </xf>
    <xf numFmtId="43" fontId="48" fillId="0" borderId="0" xfId="1" applyFont="1"/>
    <xf numFmtId="0" fontId="0" fillId="0" borderId="0" xfId="0" applyAlignment="1">
      <alignment horizontal="center"/>
    </xf>
    <xf numFmtId="0" fontId="38" fillId="0" borderId="0" xfId="0" applyFont="1"/>
    <xf numFmtId="0" fontId="18" fillId="0" borderId="0" xfId="49" applyFont="1"/>
    <xf numFmtId="167" fontId="50" fillId="0" borderId="25" xfId="1" applyNumberFormat="1" applyFont="1" applyFill="1" applyBorder="1" applyAlignment="1"/>
    <xf numFmtId="0" fontId="48" fillId="0" borderId="10" xfId="33" applyFont="1" applyBorder="1" applyAlignment="1">
      <alignment horizontal="left" vertical="top" wrapText="1"/>
    </xf>
    <xf numFmtId="0" fontId="48" fillId="0" borderId="21" xfId="33" applyFont="1" applyBorder="1" applyAlignment="1">
      <alignment vertical="top" wrapText="1"/>
    </xf>
    <xf numFmtId="167" fontId="48" fillId="0" borderId="10" xfId="34" applyNumberFormat="1" applyFont="1" applyBorder="1" applyAlignment="1">
      <alignment vertical="top" wrapText="1"/>
    </xf>
    <xf numFmtId="167" fontId="55" fillId="0" borderId="9" xfId="34" applyNumberFormat="1" applyFont="1" applyBorder="1" applyAlignment="1">
      <alignment horizontal="right" vertical="top" wrapText="1"/>
    </xf>
    <xf numFmtId="167" fontId="48" fillId="0" borderId="11" xfId="34" applyNumberFormat="1" applyFont="1" applyFill="1" applyBorder="1" applyAlignment="1">
      <alignment horizontal="right" vertical="top" wrapText="1"/>
    </xf>
    <xf numFmtId="167" fontId="48" fillId="0" borderId="8" xfId="34" applyNumberFormat="1" applyFont="1" applyFill="1" applyBorder="1" applyAlignment="1">
      <alignment vertical="top" wrapText="1"/>
    </xf>
    <xf numFmtId="167" fontId="48" fillId="0" borderId="10" xfId="34" applyNumberFormat="1" applyFont="1" applyFill="1" applyBorder="1" applyAlignment="1">
      <alignment vertical="top" wrapText="1"/>
    </xf>
    <xf numFmtId="168" fontId="50" fillId="0" borderId="0" xfId="1" applyNumberFormat="1" applyFont="1" applyAlignment="1"/>
    <xf numFmtId="168" fontId="50" fillId="0" borderId="0" xfId="1" applyNumberFormat="1" applyFont="1" applyBorder="1" applyAlignment="1"/>
    <xf numFmtId="168" fontId="48" fillId="0" borderId="0" xfId="1" applyNumberFormat="1" applyFont="1" applyFill="1" applyAlignment="1">
      <alignment wrapText="1"/>
    </xf>
    <xf numFmtId="168" fontId="50" fillId="0" borderId="0" xfId="1" applyNumberFormat="1" applyFont="1" applyFill="1" applyAlignment="1"/>
    <xf numFmtId="168" fontId="61" fillId="0" borderId="0" xfId="1" applyNumberFormat="1" applyFont="1" applyFill="1" applyAlignment="1"/>
    <xf numFmtId="168" fontId="62" fillId="0" borderId="0" xfId="1" applyNumberFormat="1" applyFont="1" applyAlignment="1"/>
    <xf numFmtId="168" fontId="63" fillId="0" borderId="0" xfId="1" applyNumberFormat="1" applyFont="1" applyFill="1" applyAlignment="1">
      <alignment wrapText="1"/>
    </xf>
    <xf numFmtId="168" fontId="62" fillId="0" borderId="0" xfId="1" applyNumberFormat="1" applyFont="1" applyFill="1" applyAlignment="1"/>
    <xf numFmtId="168" fontId="48" fillId="0" borderId="0" xfId="1" applyNumberFormat="1" applyFont="1" applyAlignment="1">
      <alignment horizontal="center"/>
    </xf>
    <xf numFmtId="168" fontId="48" fillId="0" borderId="0" xfId="1" applyNumberFormat="1" applyFont="1" applyAlignment="1">
      <alignment wrapText="1"/>
    </xf>
    <xf numFmtId="168" fontId="48" fillId="0" borderId="0" xfId="1" applyNumberFormat="1" applyFont="1" applyFill="1" applyAlignment="1">
      <alignment horizontal="left" wrapText="1"/>
    </xf>
    <xf numFmtId="168" fontId="48" fillId="0" borderId="0" xfId="1" applyNumberFormat="1" applyFont="1"/>
    <xf numFmtId="168" fontId="50" fillId="0" borderId="44" xfId="1" applyNumberFormat="1" applyFont="1" applyBorder="1"/>
    <xf numFmtId="168" fontId="50" fillId="3" borderId="0" xfId="1" applyNumberFormat="1" applyFont="1" applyFill="1" applyBorder="1"/>
    <xf numFmtId="168" fontId="48" fillId="3" borderId="0" xfId="1" applyNumberFormat="1" applyFont="1" applyFill="1" applyBorder="1"/>
    <xf numFmtId="168" fontId="50" fillId="3" borderId="0" xfId="1" applyNumberFormat="1" applyFont="1" applyFill="1" applyBorder="1" applyAlignment="1"/>
    <xf numFmtId="168" fontId="48" fillId="0" borderId="0" xfId="1" applyNumberFormat="1" applyFont="1" applyAlignment="1">
      <alignment vertical="top" wrapText="1"/>
    </xf>
    <xf numFmtId="168" fontId="50" fillId="0" borderId="0" xfId="1" applyNumberFormat="1" applyFont="1" applyFill="1" applyBorder="1" applyAlignment="1">
      <alignment horizontal="right"/>
    </xf>
    <xf numFmtId="168" fontId="50" fillId="0" borderId="0" xfId="1" applyNumberFormat="1" applyFont="1" applyBorder="1" applyAlignment="1">
      <alignment horizontal="right"/>
    </xf>
    <xf numFmtId="168" fontId="50" fillId="0" borderId="0" xfId="1" applyNumberFormat="1" applyFont="1" applyFill="1" applyBorder="1" applyAlignment="1"/>
    <xf numFmtId="168" fontId="50" fillId="0" borderId="19" xfId="1" applyNumberFormat="1" applyFont="1" applyFill="1" applyBorder="1" applyAlignment="1"/>
    <xf numFmtId="168" fontId="50" fillId="0" borderId="13" xfId="1" applyNumberFormat="1" applyFont="1" applyFill="1" applyBorder="1" applyAlignment="1"/>
    <xf numFmtId="168" fontId="50" fillId="0" borderId="19" xfId="1" applyNumberFormat="1" applyFont="1" applyBorder="1" applyAlignment="1"/>
    <xf numFmtId="168" fontId="50" fillId="0" borderId="33" xfId="1" applyNumberFormat="1" applyFont="1" applyBorder="1" applyAlignment="1"/>
    <xf numFmtId="168" fontId="48" fillId="0" borderId="0" xfId="1" applyNumberFormat="1" applyFont="1" applyAlignment="1">
      <alignment horizontal="left" wrapText="1"/>
    </xf>
    <xf numFmtId="168" fontId="50" fillId="0" borderId="0" xfId="1" applyNumberFormat="1" applyFont="1" applyAlignment="1">
      <alignment horizontal="center"/>
    </xf>
    <xf numFmtId="168" fontId="50" fillId="0" borderId="0" xfId="1" applyNumberFormat="1" applyFont="1" applyFill="1" applyAlignment="1">
      <alignment horizontal="center"/>
    </xf>
    <xf numFmtId="168" fontId="50" fillId="0" borderId="0" xfId="1" applyNumberFormat="1" applyFont="1" applyFill="1" applyAlignment="1">
      <alignment horizontal="right"/>
    </xf>
    <xf numFmtId="168" fontId="50" fillId="0" borderId="0" xfId="1" applyNumberFormat="1" applyFont="1" applyAlignment="1">
      <alignment horizontal="right"/>
    </xf>
    <xf numFmtId="168" fontId="48" fillId="0" borderId="13" xfId="1" applyNumberFormat="1" applyFont="1" applyBorder="1" applyAlignment="1">
      <alignment horizontal="right"/>
    </xf>
    <xf numFmtId="168" fontId="48" fillId="0" borderId="0" xfId="1" applyNumberFormat="1" applyFont="1" applyFill="1" applyBorder="1" applyAlignment="1">
      <alignment horizontal="right"/>
    </xf>
    <xf numFmtId="168" fontId="48" fillId="0" borderId="0" xfId="1" applyNumberFormat="1" applyFont="1" applyFill="1" applyAlignment="1">
      <alignment horizontal="right"/>
    </xf>
    <xf numFmtId="168" fontId="50" fillId="0" borderId="33" xfId="1" applyNumberFormat="1" applyFont="1" applyFill="1" applyBorder="1" applyAlignment="1">
      <alignment horizontal="right"/>
    </xf>
    <xf numFmtId="168" fontId="48" fillId="0" borderId="0" xfId="1" applyNumberFormat="1" applyFont="1" applyAlignment="1">
      <alignment horizontal="right"/>
    </xf>
    <xf numFmtId="168" fontId="50" fillId="0" borderId="13" xfId="1" applyNumberFormat="1" applyFont="1" applyBorder="1" applyAlignment="1"/>
    <xf numFmtId="168" fontId="50" fillId="0" borderId="13" xfId="1" applyNumberFormat="1" applyFont="1" applyBorder="1" applyAlignment="1">
      <alignment horizontal="right"/>
    </xf>
    <xf numFmtId="168" fontId="50" fillId="0" borderId="19" xfId="1" applyNumberFormat="1" applyFont="1" applyBorder="1" applyAlignment="1">
      <alignment horizontal="right"/>
    </xf>
    <xf numFmtId="168" fontId="50" fillId="0" borderId="0" xfId="1" applyNumberFormat="1" applyFont="1" applyBorder="1" applyAlignment="1">
      <alignment vertical="center"/>
    </xf>
    <xf numFmtId="168" fontId="50" fillId="0" borderId="13" xfId="1" applyNumberFormat="1" applyFont="1" applyBorder="1" applyAlignment="1">
      <alignment horizontal="right" vertical="center"/>
    </xf>
    <xf numFmtId="168" fontId="50" fillId="0" borderId="5" xfId="1" applyNumberFormat="1" applyFont="1" applyBorder="1" applyAlignment="1">
      <alignment vertical="center"/>
    </xf>
    <xf numFmtId="168" fontId="50" fillId="0" borderId="0" xfId="1" applyNumberFormat="1" applyFont="1" applyBorder="1" applyAlignment="1">
      <alignment horizontal="center" vertical="center"/>
    </xf>
    <xf numFmtId="168" fontId="50" fillId="0" borderId="44" xfId="1" applyNumberFormat="1" applyFont="1" applyBorder="1" applyAlignment="1">
      <alignment vertical="center" wrapText="1"/>
    </xf>
    <xf numFmtId="168" fontId="48" fillId="0" borderId="0" xfId="1" applyNumberFormat="1" applyFont="1" applyAlignment="1">
      <alignment horizontal="left" vertical="top" wrapText="1"/>
    </xf>
    <xf numFmtId="168" fontId="48" fillId="0" borderId="0" xfId="1" applyNumberFormat="1" applyFont="1" applyAlignment="1">
      <alignment vertical="top"/>
    </xf>
    <xf numFmtId="168" fontId="55" fillId="0" borderId="0" xfId="1" applyNumberFormat="1" applyFont="1" applyFill="1" applyAlignment="1">
      <alignment wrapText="1"/>
    </xf>
    <xf numFmtId="168" fontId="55" fillId="0" borderId="0" xfId="1" applyNumberFormat="1" applyFont="1" applyFill="1" applyAlignment="1">
      <alignment horizontal="left" wrapText="1"/>
    </xf>
    <xf numFmtId="168" fontId="50" fillId="0" borderId="0" xfId="1" applyNumberFormat="1" applyFont="1" applyBorder="1" applyAlignment="1">
      <alignment vertical="center" wrapText="1"/>
    </xf>
    <xf numFmtId="168" fontId="55" fillId="0" borderId="0" xfId="1" applyNumberFormat="1" applyFont="1" applyFill="1"/>
    <xf numFmtId="168" fontId="55" fillId="0" borderId="0" xfId="1" applyNumberFormat="1" applyFont="1" applyFill="1" applyAlignment="1">
      <alignment horizontal="left" vertical="top" wrapText="1"/>
    </xf>
    <xf numFmtId="168" fontId="50" fillId="0" borderId="0" xfId="1" applyNumberFormat="1" applyFont="1" applyAlignment="1">
      <alignment horizontal="left" vertical="top" wrapText="1"/>
    </xf>
    <xf numFmtId="168" fontId="48" fillId="0" borderId="0" xfId="1" applyNumberFormat="1" applyFont="1" applyAlignment="1">
      <alignment horizontal="left"/>
    </xf>
    <xf numFmtId="168" fontId="50" fillId="0" borderId="0" xfId="1" applyNumberFormat="1" applyFont="1" applyFill="1" applyAlignment="1">
      <alignment horizontal="right" vertical="top" wrapText="1"/>
    </xf>
    <xf numFmtId="168" fontId="50" fillId="0" borderId="33" xfId="1" applyNumberFormat="1" applyFont="1" applyBorder="1" applyAlignment="1">
      <alignment horizontal="right" vertical="top" wrapText="1"/>
    </xf>
    <xf numFmtId="168" fontId="50" fillId="0" borderId="0" xfId="1" applyNumberFormat="1" applyFont="1" applyAlignment="1">
      <alignment horizontal="right" vertical="top" wrapText="1"/>
    </xf>
    <xf numFmtId="168" fontId="48" fillId="0" borderId="0" xfId="1" applyNumberFormat="1" applyFont="1" applyAlignment="1">
      <alignment horizontal="center" vertical="top" wrapText="1"/>
    </xf>
    <xf numFmtId="168" fontId="48" fillId="0" borderId="0" xfId="1" applyNumberFormat="1" applyFont="1" applyFill="1" applyAlignment="1">
      <alignment horizontal="center" vertical="top" wrapText="1"/>
    </xf>
    <xf numFmtId="168" fontId="48" fillId="0" borderId="0" xfId="1" applyNumberFormat="1" applyFont="1" applyFill="1" applyAlignment="1">
      <alignment vertical="top" wrapText="1"/>
    </xf>
    <xf numFmtId="168" fontId="48" fillId="0" borderId="0" xfId="1" applyNumberFormat="1" applyFont="1" applyBorder="1" applyAlignment="1">
      <alignment horizontal="left" vertical="top" wrapText="1"/>
    </xf>
    <xf numFmtId="168" fontId="50" fillId="0" borderId="0" xfId="1" applyNumberFormat="1" applyFont="1" applyFill="1"/>
    <xf numFmtId="168" fontId="50" fillId="0" borderId="0" xfId="1" applyNumberFormat="1" applyFont="1"/>
    <xf numFmtId="168" fontId="50" fillId="0" borderId="33" xfId="1" applyNumberFormat="1" applyFont="1" applyBorder="1" applyAlignment="1">
      <alignment horizontal="right"/>
    </xf>
    <xf numFmtId="168" fontId="48" fillId="0" borderId="0" xfId="1" applyNumberFormat="1" applyFont="1" applyBorder="1" applyAlignment="1">
      <alignment horizontal="right"/>
    </xf>
    <xf numFmtId="168" fontId="48" fillId="0" borderId="0" xfId="1" applyNumberFormat="1" applyFont="1" applyFill="1" applyAlignment="1">
      <alignment horizontal="left" vertical="top" wrapText="1"/>
    </xf>
    <xf numFmtId="168" fontId="55" fillId="0" borderId="0" xfId="1" applyNumberFormat="1" applyFont="1" applyFill="1" applyAlignment="1">
      <alignment vertical="top" wrapText="1"/>
    </xf>
    <xf numFmtId="168" fontId="50" fillId="0" borderId="32" xfId="1" applyNumberFormat="1" applyFont="1" applyBorder="1" applyAlignment="1"/>
    <xf numFmtId="168" fontId="50" fillId="0" borderId="32" xfId="1" applyNumberFormat="1" applyFont="1" applyFill="1" applyBorder="1" applyAlignment="1"/>
    <xf numFmtId="168" fontId="50" fillId="0" borderId="5" xfId="1" applyNumberFormat="1" applyFont="1" applyBorder="1" applyAlignment="1"/>
    <xf numFmtId="168" fontId="50" fillId="0" borderId="33" xfId="1" applyNumberFormat="1" applyFont="1" applyFill="1" applyBorder="1" applyAlignment="1"/>
    <xf numFmtId="168" fontId="48" fillId="0" borderId="0" xfId="1" applyNumberFormat="1" applyFont="1" applyFill="1" applyAlignment="1"/>
    <xf numFmtId="168" fontId="48" fillId="0" borderId="19" xfId="1" applyNumberFormat="1" applyFont="1" applyBorder="1" applyAlignment="1"/>
    <xf numFmtId="168" fontId="48" fillId="0" borderId="0" xfId="1" applyNumberFormat="1" applyFont="1" applyFill="1"/>
    <xf numFmtId="3" fontId="41" fillId="0" borderId="0" xfId="0" applyNumberFormat="1" applyFont="1" applyAlignment="1">
      <alignment horizontal="right" vertical="center" wrapText="1"/>
    </xf>
    <xf numFmtId="0" fontId="41" fillId="0" borderId="0" xfId="0" applyFont="1" applyAlignment="1">
      <alignment horizontal="right" vertical="center" wrapText="1"/>
    </xf>
    <xf numFmtId="43" fontId="50" fillId="0" borderId="11" xfId="1" applyFont="1" applyBorder="1" applyAlignment="1">
      <alignment horizontal="right" vertical="top" wrapText="1"/>
    </xf>
    <xf numFmtId="167" fontId="48" fillId="0" borderId="11" xfId="1" applyNumberFormat="1" applyFont="1" applyFill="1" applyBorder="1" applyAlignment="1">
      <alignment horizontal="right" vertical="top" wrapText="1"/>
    </xf>
    <xf numFmtId="3" fontId="48" fillId="0" borderId="21" xfId="34" applyNumberFormat="1" applyFont="1" applyBorder="1" applyAlignment="1">
      <alignment horizontal="right" vertical="top" wrapText="1"/>
    </xf>
    <xf numFmtId="3" fontId="48" fillId="0" borderId="9" xfId="34" applyNumberFormat="1" applyFont="1" applyBorder="1" applyAlignment="1">
      <alignment horizontal="right" vertical="top" wrapText="1"/>
    </xf>
    <xf numFmtId="167" fontId="48" fillId="0" borderId="12" xfId="34" applyNumberFormat="1" applyFont="1" applyFill="1" applyBorder="1" applyAlignment="1">
      <alignment horizontal="right" vertical="top" wrapText="1"/>
    </xf>
    <xf numFmtId="167" fontId="48" fillId="0" borderId="7" xfId="34" applyNumberFormat="1" applyFont="1" applyFill="1" applyBorder="1" applyAlignment="1">
      <alignment vertical="top" wrapText="1"/>
    </xf>
    <xf numFmtId="3" fontId="48" fillId="0" borderId="10" xfId="34" applyNumberFormat="1" applyFont="1" applyBorder="1" applyAlignment="1">
      <alignment horizontal="right" vertical="top" wrapText="1"/>
    </xf>
    <xf numFmtId="3" fontId="48" fillId="0" borderId="10" xfId="34" applyNumberFormat="1" applyFont="1" applyBorder="1" applyAlignment="1">
      <alignment horizontal="right" vertical="center" wrapText="1"/>
    </xf>
    <xf numFmtId="3" fontId="48" fillId="0" borderId="9" xfId="34" applyNumberFormat="1" applyFont="1" applyBorder="1" applyAlignment="1">
      <alignment horizontal="right" vertical="center" wrapText="1"/>
    </xf>
    <xf numFmtId="167" fontId="61" fillId="0" borderId="26" xfId="1" applyNumberFormat="1" applyFont="1" applyFill="1" applyBorder="1" applyAlignment="1"/>
    <xf numFmtId="43" fontId="48" fillId="0" borderId="0" xfId="1" applyFont="1" applyBorder="1"/>
    <xf numFmtId="167" fontId="22" fillId="0" borderId="8" xfId="1" applyNumberFormat="1" applyFont="1" applyBorder="1" applyAlignment="1">
      <alignment vertical="top" wrapText="1"/>
    </xf>
    <xf numFmtId="167" fontId="22" fillId="0" borderId="13" xfId="1" applyNumberFormat="1" applyFont="1" applyBorder="1" applyAlignment="1">
      <alignment vertical="top" wrapText="1"/>
    </xf>
    <xf numFmtId="167" fontId="55" fillId="0" borderId="10" xfId="1" applyNumberFormat="1" applyFont="1" applyFill="1" applyBorder="1" applyAlignment="1">
      <alignment horizontal="right" vertical="top" wrapText="1"/>
    </xf>
    <xf numFmtId="167" fontId="48" fillId="0" borderId="10" xfId="1" applyNumberFormat="1" applyFont="1" applyFill="1" applyBorder="1" applyAlignment="1">
      <alignment horizontal="right" vertical="top" wrapText="1"/>
    </xf>
    <xf numFmtId="167" fontId="48" fillId="0" borderId="13" xfId="1" applyNumberFormat="1" applyFont="1" applyFill="1" applyBorder="1" applyAlignment="1">
      <alignment horizontal="justify" vertical="top" wrapText="1"/>
    </xf>
    <xf numFmtId="167" fontId="48" fillId="0" borderId="8" xfId="1" applyNumberFormat="1" applyFont="1" applyFill="1" applyBorder="1" applyAlignment="1">
      <alignment horizontal="right" vertical="top" wrapText="1"/>
    </xf>
    <xf numFmtId="167" fontId="48" fillId="0" borderId="17" xfId="1" applyNumberFormat="1" applyFont="1" applyFill="1" applyBorder="1" applyAlignment="1">
      <alignment horizontal="justify" vertical="top" wrapText="1"/>
    </xf>
    <xf numFmtId="172" fontId="48" fillId="0" borderId="0" xfId="11" applyNumberFormat="1" applyFont="1"/>
    <xf numFmtId="0" fontId="68" fillId="0" borderId="10" xfId="49" applyFont="1" applyBorder="1" applyAlignment="1">
      <alignment horizontal="center" vertical="top" wrapText="1"/>
    </xf>
    <xf numFmtId="0" fontId="23" fillId="0" borderId="0" xfId="49" applyAlignment="1">
      <alignment horizontal="center"/>
    </xf>
    <xf numFmtId="167" fontId="50" fillId="15" borderId="10" xfId="1" quotePrefix="1" applyNumberFormat="1" applyFont="1" applyFill="1" applyBorder="1" applyAlignment="1">
      <alignment horizontal="center" vertical="top"/>
    </xf>
    <xf numFmtId="170" fontId="22" fillId="0" borderId="0" xfId="45" applyNumberFormat="1" applyFont="1" applyAlignment="1">
      <alignment vertical="center"/>
    </xf>
    <xf numFmtId="0" fontId="11" fillId="0" borderId="0" xfId="45" applyFont="1"/>
    <xf numFmtId="167" fontId="48" fillId="0" borderId="17" xfId="1" applyNumberFormat="1" applyFont="1" applyBorder="1" applyAlignment="1">
      <alignment horizontal="justify" vertical="top" wrapText="1"/>
    </xf>
    <xf numFmtId="167" fontId="22" fillId="0" borderId="8" xfId="1" applyNumberFormat="1" applyFont="1" applyFill="1" applyBorder="1" applyAlignment="1">
      <alignment vertical="top" wrapText="1"/>
    </xf>
    <xf numFmtId="167" fontId="30" fillId="0" borderId="0" xfId="1" applyNumberFormat="1" applyFont="1"/>
    <xf numFmtId="167" fontId="22" fillId="0" borderId="0" xfId="1" applyNumberFormat="1" applyFont="1"/>
    <xf numFmtId="0" fontId="37" fillId="0" borderId="0" xfId="0" applyFont="1"/>
    <xf numFmtId="0" fontId="50" fillId="0" borderId="11" xfId="33" applyFont="1" applyBorder="1" applyAlignment="1">
      <alignment horizontal="center" vertical="top" wrapText="1"/>
    </xf>
    <xf numFmtId="3" fontId="48" fillId="0" borderId="0" xfId="34" applyNumberFormat="1" applyFont="1" applyBorder="1" applyAlignment="1">
      <alignment horizontal="right" vertical="top" wrapText="1"/>
    </xf>
    <xf numFmtId="3" fontId="48" fillId="0" borderId="10" xfId="33" applyNumberFormat="1" applyFont="1" applyBorder="1" applyAlignment="1">
      <alignment horizontal="right" vertical="center" wrapText="1"/>
    </xf>
    <xf numFmtId="3" fontId="48" fillId="0" borderId="11" xfId="33" applyNumberFormat="1" applyFont="1" applyBorder="1" applyAlignment="1">
      <alignment horizontal="right" vertical="center" wrapText="1"/>
    </xf>
    <xf numFmtId="3" fontId="48" fillId="0" borderId="8" xfId="33" applyNumberFormat="1" applyFont="1" applyBorder="1" applyAlignment="1">
      <alignment horizontal="right" vertical="center" wrapText="1"/>
    </xf>
    <xf numFmtId="3" fontId="50" fillId="0" borderId="8" xfId="33" applyNumberFormat="1" applyFont="1" applyBorder="1" applyAlignment="1">
      <alignment horizontal="right" vertical="center" wrapText="1"/>
    </xf>
    <xf numFmtId="167" fontId="61" fillId="0" borderId="0" xfId="1" applyNumberFormat="1" applyFont="1" applyBorder="1" applyAlignment="1">
      <alignment horizontal="center" vertical="center" wrapText="1"/>
    </xf>
    <xf numFmtId="167" fontId="48" fillId="0" borderId="0" xfId="1" applyNumberFormat="1" applyFont="1" applyBorder="1" applyAlignment="1">
      <alignment horizontal="center" vertical="top" wrapText="1"/>
    </xf>
    <xf numFmtId="167" fontId="61" fillId="0" borderId="0" xfId="1" applyNumberFormat="1" applyFont="1" applyBorder="1" applyAlignment="1">
      <alignment horizontal="right" vertical="center" wrapText="1"/>
    </xf>
    <xf numFmtId="43" fontId="48" fillId="7" borderId="0" xfId="33" applyNumberFormat="1" applyFont="1" applyFill="1"/>
    <xf numFmtId="167" fontId="61" fillId="0" borderId="24" xfId="1" applyNumberFormat="1" applyFont="1" applyFill="1" applyBorder="1" applyAlignment="1"/>
    <xf numFmtId="43" fontId="50" fillId="0" borderId="0" xfId="1" applyFont="1" applyFill="1" applyBorder="1" applyAlignment="1"/>
    <xf numFmtId="0" fontId="55" fillId="0" borderId="0" xfId="49" applyFont="1"/>
    <xf numFmtId="0" fontId="55" fillId="0" borderId="10" xfId="33" applyFont="1" applyBorder="1" applyAlignment="1">
      <alignment horizontal="center" vertical="top" wrapText="1"/>
    </xf>
    <xf numFmtId="0" fontId="50" fillId="0" borderId="0" xfId="33" applyFont="1" applyAlignment="1">
      <alignment horizontal="center"/>
    </xf>
    <xf numFmtId="0" fontId="48" fillId="0" borderId="0" xfId="0" applyFont="1" applyAlignment="1">
      <alignment horizontal="center"/>
    </xf>
    <xf numFmtId="167" fontId="48" fillId="0" borderId="0" xfId="0" applyNumberFormat="1" applyFont="1" applyAlignment="1">
      <alignment horizontal="center"/>
    </xf>
    <xf numFmtId="0" fontId="48" fillId="0" borderId="22" xfId="33" applyFont="1" applyBorder="1" applyAlignment="1">
      <alignment horizontal="center" vertical="top" wrapText="1"/>
    </xf>
    <xf numFmtId="0" fontId="48" fillId="0" borderId="22" xfId="33" applyFont="1" applyBorder="1" applyAlignment="1">
      <alignment horizontal="center" wrapText="1"/>
    </xf>
    <xf numFmtId="3" fontId="48" fillId="0" borderId="11" xfId="33" applyNumberFormat="1" applyFont="1" applyBorder="1" applyAlignment="1">
      <alignment horizontal="right" vertical="top" wrapText="1"/>
    </xf>
    <xf numFmtId="167" fontId="55" fillId="0" borderId="10" xfId="1" applyNumberFormat="1" applyFont="1" applyFill="1" applyBorder="1" applyAlignment="1">
      <alignment vertical="top" wrapText="1"/>
    </xf>
    <xf numFmtId="3" fontId="48" fillId="0" borderId="11" xfId="33" applyNumberFormat="1" applyFont="1" applyBorder="1" applyAlignment="1">
      <alignment vertical="top" wrapText="1"/>
    </xf>
    <xf numFmtId="0" fontId="48" fillId="0" borderId="10" xfId="33" quotePrefix="1" applyFont="1" applyBorder="1" applyAlignment="1">
      <alignment horizontal="center" vertical="top" wrapText="1"/>
    </xf>
    <xf numFmtId="3" fontId="48" fillId="0" borderId="10" xfId="33" applyNumberFormat="1" applyFont="1" applyBorder="1" applyAlignment="1">
      <alignment vertical="top" wrapText="1"/>
    </xf>
    <xf numFmtId="167" fontId="48" fillId="0" borderId="10" xfId="1" applyNumberFormat="1" applyFont="1" applyFill="1" applyBorder="1" applyAlignment="1">
      <alignment vertical="top" wrapText="1"/>
    </xf>
    <xf numFmtId="3" fontId="48" fillId="0" borderId="8" xfId="33" applyNumberFormat="1" applyFont="1" applyBorder="1" applyAlignment="1">
      <alignment vertical="top" wrapText="1"/>
    </xf>
    <xf numFmtId="167" fontId="48" fillId="0" borderId="8" xfId="1" applyNumberFormat="1" applyFont="1" applyFill="1" applyBorder="1" applyAlignment="1">
      <alignment vertical="top" wrapText="1"/>
    </xf>
    <xf numFmtId="3" fontId="48" fillId="0" borderId="10" xfId="33" applyNumberFormat="1" applyFont="1" applyBorder="1" applyAlignment="1">
      <alignment horizontal="right" vertical="top" wrapText="1"/>
    </xf>
    <xf numFmtId="3" fontId="48" fillId="0" borderId="8" xfId="33" applyNumberFormat="1" applyFont="1" applyBorder="1" applyAlignment="1">
      <alignment horizontal="right" vertical="top" wrapText="1"/>
    </xf>
    <xf numFmtId="167" fontId="48" fillId="0" borderId="11" xfId="1" applyNumberFormat="1" applyFont="1" applyFill="1" applyBorder="1" applyAlignment="1">
      <alignment vertical="top" wrapText="1"/>
    </xf>
    <xf numFmtId="3" fontId="48" fillId="0" borderId="10" xfId="33" applyNumberFormat="1" applyFont="1" applyBorder="1" applyAlignment="1">
      <alignment vertical="center" wrapText="1"/>
    </xf>
    <xf numFmtId="3" fontId="50" fillId="0" borderId="10" xfId="33" applyNumberFormat="1" applyFont="1" applyBorder="1" applyAlignment="1">
      <alignment horizontal="right" vertical="top" wrapText="1"/>
    </xf>
    <xf numFmtId="167" fontId="50" fillId="0" borderId="10" xfId="1" applyNumberFormat="1" applyFont="1" applyFill="1" applyBorder="1" applyAlignment="1">
      <alignment vertical="top" wrapText="1"/>
    </xf>
    <xf numFmtId="167" fontId="50" fillId="0" borderId="10" xfId="1" applyNumberFormat="1" applyFont="1" applyFill="1" applyBorder="1" applyAlignment="1">
      <alignment horizontal="right" vertical="top" wrapText="1"/>
    </xf>
    <xf numFmtId="3" fontId="48" fillId="0" borderId="0" xfId="33" applyNumberFormat="1" applyFont="1" applyAlignment="1">
      <alignment vertical="top" wrapText="1"/>
    </xf>
    <xf numFmtId="167" fontId="48" fillId="0" borderId="0" xfId="33" applyNumberFormat="1" applyFont="1" applyAlignment="1">
      <alignment vertical="top" wrapText="1"/>
    </xf>
    <xf numFmtId="3" fontId="48" fillId="0" borderId="0" xfId="33" applyNumberFormat="1" applyFont="1" applyAlignment="1">
      <alignment horizontal="center" vertical="top" wrapText="1"/>
    </xf>
    <xf numFmtId="0" fontId="60" fillId="0" borderId="36" xfId="33" applyFont="1" applyBorder="1" applyAlignment="1">
      <alignment horizontal="center" vertical="top" wrapText="1"/>
    </xf>
    <xf numFmtId="0" fontId="60" fillId="0" borderId="0" xfId="33" applyFont="1" applyAlignment="1">
      <alignment horizontal="center"/>
    </xf>
    <xf numFmtId="43" fontId="48" fillId="0" borderId="0" xfId="34" applyFont="1" applyFill="1"/>
    <xf numFmtId="0" fontId="48" fillId="0" borderId="30" xfId="33" applyFont="1" applyBorder="1" applyAlignment="1">
      <alignment horizontal="right" vertical="top" wrapText="1"/>
    </xf>
    <xf numFmtId="0" fontId="48" fillId="0" borderId="38" xfId="33" applyFont="1" applyBorder="1" applyAlignment="1">
      <alignment horizontal="right" vertical="top" wrapText="1"/>
    </xf>
    <xf numFmtId="0" fontId="48" fillId="0" borderId="0" xfId="33" applyFont="1" applyAlignment="1">
      <alignment horizontal="right" vertical="top" wrapText="1"/>
    </xf>
    <xf numFmtId="3" fontId="48" fillId="0" borderId="35" xfId="33" applyNumberFormat="1" applyFont="1" applyBorder="1" applyAlignment="1">
      <alignment horizontal="right" vertical="top" wrapText="1"/>
    </xf>
    <xf numFmtId="3" fontId="48" fillId="0" borderId="34" xfId="33" applyNumberFormat="1" applyFont="1" applyBorder="1" applyAlignment="1">
      <alignment horizontal="right" vertical="top" wrapText="1"/>
    </xf>
    <xf numFmtId="3" fontId="48" fillId="0" borderId="0" xfId="33" applyNumberFormat="1" applyFont="1" applyAlignment="1">
      <alignment horizontal="right" vertical="top" wrapText="1"/>
    </xf>
    <xf numFmtId="0" fontId="48" fillId="0" borderId="24" xfId="33" applyFont="1" applyBorder="1" applyAlignment="1">
      <alignment horizontal="right" vertical="top" wrapText="1"/>
    </xf>
    <xf numFmtId="0" fontId="48" fillId="0" borderId="36" xfId="33" applyFont="1" applyBorder="1" applyAlignment="1">
      <alignment horizontal="right" vertical="top" wrapText="1"/>
    </xf>
    <xf numFmtId="3" fontId="48" fillId="0" borderId="36" xfId="33" applyNumberFormat="1" applyFont="1" applyBorder="1" applyAlignment="1">
      <alignment horizontal="right" vertical="top" wrapText="1"/>
    </xf>
    <xf numFmtId="0" fontId="48" fillId="0" borderId="35" xfId="33" applyFont="1" applyBorder="1" applyAlignment="1">
      <alignment vertical="top" wrapText="1"/>
    </xf>
    <xf numFmtId="0" fontId="48" fillId="0" borderId="34" xfId="33" applyFont="1" applyBorder="1" applyAlignment="1">
      <alignment vertical="top" wrapText="1"/>
    </xf>
    <xf numFmtId="0" fontId="48" fillId="0" borderId="34" xfId="33" applyFont="1" applyBorder="1" applyAlignment="1">
      <alignment horizontal="right" vertical="top" wrapText="1"/>
    </xf>
    <xf numFmtId="0" fontId="50" fillId="0" borderId="24" xfId="33" applyFont="1" applyBorder="1" applyAlignment="1">
      <alignment horizontal="right" vertical="top" wrapText="1"/>
    </xf>
    <xf numFmtId="0" fontId="50" fillId="0" borderId="36" xfId="33" applyFont="1" applyBorder="1" applyAlignment="1">
      <alignment horizontal="right" vertical="top" wrapText="1"/>
    </xf>
    <xf numFmtId="3" fontId="50" fillId="0" borderId="35" xfId="33" applyNumberFormat="1" applyFont="1" applyBorder="1" applyAlignment="1">
      <alignment horizontal="right" vertical="top" wrapText="1"/>
    </xf>
    <xf numFmtId="3" fontId="50" fillId="0" borderId="34" xfId="33" applyNumberFormat="1" applyFont="1" applyBorder="1" applyAlignment="1">
      <alignment horizontal="right" vertical="top" wrapText="1"/>
    </xf>
    <xf numFmtId="3" fontId="50" fillId="0" borderId="0" xfId="33" applyNumberFormat="1" applyFont="1" applyAlignment="1">
      <alignment horizontal="right" vertical="top" wrapText="1"/>
    </xf>
    <xf numFmtId="3" fontId="81" fillId="0" borderId="10" xfId="33" applyNumberFormat="1" applyFont="1" applyBorder="1" applyAlignment="1">
      <alignment horizontal="right" vertical="top" wrapText="1"/>
    </xf>
    <xf numFmtId="0" fontId="22" fillId="6" borderId="0" xfId="45" applyFont="1" applyFill="1"/>
    <xf numFmtId="170" fontId="22" fillId="6" borderId="0" xfId="45" applyNumberFormat="1" applyFont="1" applyFill="1" applyAlignment="1">
      <alignment vertical="center"/>
    </xf>
    <xf numFmtId="167" fontId="48" fillId="0" borderId="0" xfId="1" applyNumberFormat="1" applyFont="1" applyFill="1" applyBorder="1" applyAlignment="1">
      <alignment horizontal="left" vertical="top" wrapText="1"/>
    </xf>
    <xf numFmtId="43" fontId="55" fillId="0" borderId="0" xfId="1" applyFont="1" applyFill="1" applyBorder="1" applyAlignment="1">
      <alignment vertical="top" wrapText="1"/>
    </xf>
    <xf numFmtId="167" fontId="61" fillId="0" borderId="0" xfId="1" applyNumberFormat="1" applyFont="1" applyFill="1" applyBorder="1" applyAlignment="1"/>
    <xf numFmtId="167" fontId="30" fillId="0" borderId="0" xfId="33" applyNumberFormat="1"/>
    <xf numFmtId="0" fontId="81" fillId="0" borderId="0" xfId="33" applyFont="1" applyAlignment="1">
      <alignment horizontal="center"/>
    </xf>
    <xf numFmtId="167" fontId="48" fillId="0" borderId="9" xfId="34" applyNumberFormat="1" applyFont="1" applyFill="1" applyBorder="1" applyAlignment="1">
      <alignment vertical="top" wrapText="1"/>
    </xf>
    <xf numFmtId="173" fontId="48" fillId="0" borderId="24" xfId="1" applyNumberFormat="1" applyFont="1" applyFill="1" applyBorder="1" applyAlignment="1">
      <alignment horizontal="right" vertical="top" wrapText="1"/>
    </xf>
    <xf numFmtId="173" fontId="48" fillId="2" borderId="50" xfId="1" applyNumberFormat="1" applyFont="1" applyFill="1" applyBorder="1" applyAlignment="1">
      <alignment horizontal="right" vertical="top" wrapText="1"/>
    </xf>
    <xf numFmtId="173" fontId="48" fillId="2" borderId="50" xfId="33" applyNumberFormat="1" applyFont="1" applyFill="1" applyBorder="1" applyAlignment="1">
      <alignment horizontal="right" vertical="top" wrapText="1"/>
    </xf>
    <xf numFmtId="173" fontId="55" fillId="2" borderId="50" xfId="33" applyNumberFormat="1" applyFont="1" applyFill="1" applyBorder="1" applyAlignment="1">
      <alignment horizontal="right" vertical="top" wrapText="1"/>
    </xf>
    <xf numFmtId="173" fontId="48" fillId="0" borderId="30" xfId="1" applyNumberFormat="1" applyFont="1" applyFill="1" applyBorder="1" applyAlignment="1">
      <alignment horizontal="right" vertical="top" wrapText="1"/>
    </xf>
    <xf numFmtId="173" fontId="48" fillId="0" borderId="24" xfId="33" applyNumberFormat="1" applyFont="1" applyBorder="1" applyAlignment="1">
      <alignment horizontal="right" vertical="top" wrapText="1"/>
    </xf>
    <xf numFmtId="173" fontId="86" fillId="3" borderId="24" xfId="45" applyNumberFormat="1" applyFont="1" applyFill="1" applyBorder="1" applyAlignment="1">
      <alignment horizontal="right" vertical="center" wrapText="1"/>
    </xf>
    <xf numFmtId="173" fontId="55" fillId="0" borderId="24" xfId="33" applyNumberFormat="1" applyFont="1" applyBorder="1" applyAlignment="1">
      <alignment horizontal="right" vertical="top" wrapText="1"/>
    </xf>
    <xf numFmtId="173" fontId="48" fillId="0" borderId="35" xfId="1" applyNumberFormat="1" applyFont="1" applyFill="1" applyBorder="1" applyAlignment="1">
      <alignment horizontal="right" vertical="top" wrapText="1"/>
    </xf>
    <xf numFmtId="173" fontId="48" fillId="2" borderId="29" xfId="33" applyNumberFormat="1" applyFont="1" applyFill="1" applyBorder="1" applyAlignment="1">
      <alignment horizontal="right" vertical="top" wrapText="1"/>
    </xf>
    <xf numFmtId="173" fontId="48" fillId="2" borderId="57" xfId="33" applyNumberFormat="1" applyFont="1" applyFill="1" applyBorder="1" applyAlignment="1">
      <alignment horizontal="right" vertical="top" wrapText="1"/>
    </xf>
    <xf numFmtId="173" fontId="48" fillId="0" borderId="36" xfId="33" applyNumberFormat="1" applyFont="1" applyBorder="1" applyAlignment="1">
      <alignment horizontal="right" vertical="top" wrapText="1"/>
    </xf>
    <xf numFmtId="173" fontId="55" fillId="0" borderId="35" xfId="1" applyNumberFormat="1" applyFont="1" applyFill="1" applyBorder="1" applyAlignment="1">
      <alignment vertical="top" wrapText="1"/>
    </xf>
    <xf numFmtId="173" fontId="55" fillId="0" borderId="0" xfId="0" applyNumberFormat="1" applyFont="1" applyAlignment="1">
      <alignment vertical="top" wrapText="1"/>
    </xf>
    <xf numFmtId="173" fontId="55" fillId="0" borderId="36" xfId="0" applyNumberFormat="1" applyFont="1" applyBorder="1" applyAlignment="1">
      <alignment vertical="top" wrapText="1"/>
    </xf>
    <xf numFmtId="173" fontId="55" fillId="2" borderId="29" xfId="1" applyNumberFormat="1" applyFont="1" applyFill="1" applyBorder="1" applyAlignment="1">
      <alignment vertical="top" wrapText="1"/>
    </xf>
    <xf numFmtId="173" fontId="55" fillId="2" borderId="28" xfId="0" applyNumberFormat="1" applyFont="1" applyFill="1" applyBorder="1" applyAlignment="1">
      <alignment vertical="top" wrapText="1"/>
    </xf>
    <xf numFmtId="173" fontId="55" fillId="0" borderId="24" xfId="1" applyNumberFormat="1" applyFont="1" applyFill="1" applyBorder="1" applyAlignment="1">
      <alignment vertical="top" wrapText="1"/>
    </xf>
    <xf numFmtId="173" fontId="76" fillId="0" borderId="24" xfId="1" applyNumberFormat="1" applyFont="1" applyFill="1" applyBorder="1" applyAlignment="1">
      <alignment horizontal="right" vertical="top" wrapText="1"/>
    </xf>
    <xf numFmtId="0" fontId="50" fillId="2" borderId="28" xfId="33" applyFont="1" applyFill="1" applyBorder="1" applyAlignment="1">
      <alignment horizontal="left" vertical="top" wrapText="1"/>
    </xf>
    <xf numFmtId="0" fontId="54" fillId="0" borderId="0" xfId="33" applyFont="1" applyAlignment="1">
      <alignment horizontal="center"/>
    </xf>
    <xf numFmtId="0" fontId="51" fillId="0" borderId="46" xfId="49" applyFont="1" applyBorder="1" applyAlignment="1">
      <alignment horizontal="center" vertical="top" wrapText="1"/>
    </xf>
    <xf numFmtId="0" fontId="51" fillId="0" borderId="2" xfId="49" applyFont="1" applyBorder="1" applyAlignment="1">
      <alignment horizontal="center" vertical="top" wrapText="1"/>
    </xf>
    <xf numFmtId="0" fontId="60" fillId="0" borderId="0" xfId="49" applyFont="1" applyAlignment="1">
      <alignment horizontal="center"/>
    </xf>
    <xf numFmtId="0" fontId="42" fillId="0" borderId="0" xfId="49" applyFont="1" applyAlignment="1">
      <alignment horizontal="center" wrapText="1"/>
    </xf>
    <xf numFmtId="0" fontId="48" fillId="0" borderId="0" xfId="49" quotePrefix="1" applyFont="1"/>
    <xf numFmtId="0" fontId="50" fillId="0" borderId="0" xfId="49" applyFont="1" applyAlignment="1">
      <alignment horizontal="left" wrapText="1"/>
    </xf>
    <xf numFmtId="0" fontId="52" fillId="0" borderId="35" xfId="0" applyFont="1" applyBorder="1" applyAlignment="1">
      <alignment vertical="center" wrapText="1"/>
    </xf>
    <xf numFmtId="0" fontId="52" fillId="0" borderId="34" xfId="0" applyFont="1" applyBorder="1" applyAlignment="1">
      <alignment horizontal="right" vertical="center" wrapText="1"/>
    </xf>
    <xf numFmtId="0" fontId="52" fillId="0" borderId="34" xfId="0" applyFont="1" applyBorder="1" applyAlignment="1">
      <alignment vertical="center" wrapText="1"/>
    </xf>
    <xf numFmtId="0" fontId="52" fillId="0" borderId="30" xfId="0" applyFont="1" applyBorder="1" applyAlignment="1">
      <alignment horizontal="right" vertical="center" wrapText="1"/>
    </xf>
    <xf numFmtId="0" fontId="52" fillId="0" borderId="24" xfId="0" applyFont="1" applyBorder="1" applyAlignment="1">
      <alignment horizontal="right" vertical="center" wrapText="1"/>
    </xf>
    <xf numFmtId="0" fontId="74" fillId="0" borderId="34" xfId="0" applyFont="1" applyBorder="1" applyAlignment="1">
      <alignment horizontal="right" vertical="center" wrapText="1"/>
    </xf>
    <xf numFmtId="0" fontId="74" fillId="0" borderId="34" xfId="0" applyFont="1" applyBorder="1" applyAlignment="1">
      <alignment vertical="center" wrapText="1"/>
    </xf>
    <xf numFmtId="0" fontId="74" fillId="0" borderId="34" xfId="0" applyFont="1" applyBorder="1" applyAlignment="1">
      <alignment horizontal="center" vertical="center" wrapText="1"/>
    </xf>
    <xf numFmtId="0" fontId="52" fillId="0" borderId="35" xfId="0" applyFont="1" applyBorder="1" applyAlignment="1">
      <alignment horizontal="justify" vertical="center" wrapText="1"/>
    </xf>
    <xf numFmtId="0" fontId="52" fillId="0" borderId="34" xfId="0" applyFont="1" applyBorder="1" applyAlignment="1">
      <alignment horizontal="center" vertical="center" wrapText="1"/>
    </xf>
    <xf numFmtId="174" fontId="52" fillId="0" borderId="34" xfId="0" applyNumberFormat="1" applyFont="1" applyBorder="1" applyAlignment="1">
      <alignment horizontal="center" vertical="center" wrapText="1"/>
    </xf>
    <xf numFmtId="0" fontId="87" fillId="0" borderId="30" xfId="0" applyFont="1" applyBorder="1" applyAlignment="1">
      <alignment horizontal="right" vertical="center" wrapText="1"/>
    </xf>
    <xf numFmtId="0" fontId="68" fillId="0" borderId="58" xfId="49" applyFont="1" applyBorder="1" applyAlignment="1">
      <alignment horizontal="right" vertical="top" wrapText="1"/>
    </xf>
    <xf numFmtId="0" fontId="68" fillId="0" borderId="55" xfId="49" applyFont="1" applyBorder="1" applyAlignment="1">
      <alignment horizontal="center" vertical="top" wrapText="1"/>
    </xf>
    <xf numFmtId="0" fontId="68" fillId="0" borderId="56" xfId="49" applyFont="1" applyBorder="1" applyAlignment="1">
      <alignment horizontal="center" vertical="top" wrapText="1"/>
    </xf>
    <xf numFmtId="0" fontId="68" fillId="0" borderId="53" xfId="49" quotePrefix="1" applyFont="1" applyBorder="1" applyAlignment="1">
      <alignment horizontal="center" vertical="top" wrapText="1"/>
    </xf>
    <xf numFmtId="0" fontId="68" fillId="0" borderId="53" xfId="49" applyFont="1" applyBorder="1" applyAlignment="1">
      <alignment horizontal="center" vertical="top" wrapText="1"/>
    </xf>
    <xf numFmtId="0" fontId="68" fillId="0" borderId="47" xfId="49" applyFont="1" applyBorder="1" applyAlignment="1">
      <alignment horizontal="left" vertical="top" wrapText="1"/>
    </xf>
    <xf numFmtId="3" fontId="68" fillId="0" borderId="48" xfId="49" applyNumberFormat="1" applyFont="1" applyBorder="1" applyAlignment="1">
      <alignment horizontal="center" vertical="top" wrapText="1"/>
    </xf>
    <xf numFmtId="0" fontId="68" fillId="0" borderId="48" xfId="49" applyFont="1" applyBorder="1" applyAlignment="1">
      <alignment horizontal="center" vertical="top" wrapText="1"/>
    </xf>
    <xf numFmtId="0" fontId="68" fillId="0" borderId="54" xfId="49" quotePrefix="1" applyFont="1" applyBorder="1" applyAlignment="1">
      <alignment horizontal="center" vertical="top" wrapText="1"/>
    </xf>
    <xf numFmtId="0" fontId="50" fillId="0" borderId="0" xfId="49" applyFont="1" applyAlignment="1">
      <alignment horizontal="center" vertical="center" wrapText="1"/>
    </xf>
    <xf numFmtId="0" fontId="58" fillId="0" borderId="0" xfId="49" applyFont="1"/>
    <xf numFmtId="3" fontId="68" fillId="0" borderId="10" xfId="49" applyNumberFormat="1" applyFont="1" applyBorder="1" applyAlignment="1">
      <alignment horizontal="center" vertical="top" wrapText="1"/>
    </xf>
    <xf numFmtId="3" fontId="68" fillId="0" borderId="10" xfId="49" applyNumberFormat="1" applyFont="1" applyBorder="1" applyAlignment="1">
      <alignment horizontal="center" vertical="center" wrapText="1"/>
    </xf>
    <xf numFmtId="0" fontId="1" fillId="0" borderId="0" xfId="45" applyFont="1"/>
    <xf numFmtId="167" fontId="48" fillId="7" borderId="0" xfId="1" applyNumberFormat="1" applyFont="1" applyFill="1"/>
    <xf numFmtId="167" fontId="50" fillId="0" borderId="0" xfId="1" applyNumberFormat="1" applyFont="1"/>
    <xf numFmtId="167" fontId="48" fillId="9" borderId="0" xfId="1" applyNumberFormat="1" applyFont="1" applyFill="1"/>
    <xf numFmtId="0" fontId="48" fillId="9" borderId="0" xfId="33" applyFont="1" applyFill="1"/>
    <xf numFmtId="167" fontId="48" fillId="9" borderId="0" xfId="33" applyNumberFormat="1" applyFont="1" applyFill="1"/>
    <xf numFmtId="167" fontId="61" fillId="9" borderId="26" xfId="1" applyNumberFormat="1" applyFont="1" applyFill="1" applyBorder="1" applyAlignment="1"/>
    <xf numFmtId="167" fontId="61" fillId="9" borderId="0" xfId="1" applyNumberFormat="1" applyFont="1" applyFill="1" applyBorder="1" applyAlignment="1"/>
    <xf numFmtId="167" fontId="50" fillId="9" borderId="25" xfId="1" applyNumberFormat="1" applyFont="1" applyFill="1" applyBorder="1" applyAlignment="1"/>
    <xf numFmtId="167" fontId="81" fillId="9" borderId="22" xfId="1" applyNumberFormat="1" applyFont="1" applyFill="1" applyBorder="1" applyAlignment="1"/>
    <xf numFmtId="167" fontId="81" fillId="9" borderId="0" xfId="1" applyNumberFormat="1" applyFont="1" applyFill="1" applyBorder="1" applyAlignment="1"/>
    <xf numFmtId="167" fontId="81" fillId="9" borderId="26" xfId="1" applyNumberFormat="1" applyFont="1" applyFill="1" applyBorder="1" applyAlignment="1"/>
    <xf numFmtId="167" fontId="61" fillId="9" borderId="25" xfId="1" applyNumberFormat="1" applyFont="1" applyFill="1" applyBorder="1" applyAlignment="1"/>
    <xf numFmtId="167" fontId="61" fillId="9" borderId="24" xfId="1" applyNumberFormat="1" applyFont="1" applyFill="1" applyBorder="1" applyAlignment="1"/>
    <xf numFmtId="167" fontId="50" fillId="9" borderId="26" xfId="1" applyNumberFormat="1" applyFont="1" applyFill="1" applyBorder="1" applyAlignment="1"/>
    <xf numFmtId="167" fontId="50" fillId="9" borderId="0" xfId="1" applyNumberFormat="1" applyFont="1" applyFill="1" applyBorder="1" applyAlignment="1"/>
    <xf numFmtId="0" fontId="55" fillId="0" borderId="0" xfId="49" applyFont="1" applyAlignment="1">
      <alignment horizontal="justify" vertical="top"/>
    </xf>
    <xf numFmtId="0" fontId="52" fillId="0" borderId="34" xfId="0" quotePrefix="1" applyFont="1" applyBorder="1" applyAlignment="1">
      <alignment horizontal="right" vertical="center" wrapText="1"/>
    </xf>
    <xf numFmtId="0" fontId="74" fillId="0" borderId="34" xfId="0" quotePrefix="1" applyFont="1" applyBorder="1" applyAlignment="1">
      <alignment horizontal="right" vertical="center" wrapText="1"/>
    </xf>
    <xf numFmtId="0" fontId="90" fillId="0" borderId="0" xfId="49" applyFont="1" applyAlignment="1">
      <alignment horizontal="justify" vertical="top" wrapText="1"/>
    </xf>
    <xf numFmtId="43" fontId="48" fillId="0" borderId="0" xfId="1" applyFont="1" applyBorder="1" applyAlignment="1">
      <alignment horizontal="right" vertical="top" wrapText="1"/>
    </xf>
    <xf numFmtId="43" fontId="82" fillId="0" borderId="0" xfId="1" applyFont="1" applyBorder="1" applyAlignment="1">
      <alignment horizontal="right" vertical="center" wrapText="1"/>
    </xf>
    <xf numFmtId="43" fontId="41" fillId="0" borderId="0" xfId="1" applyFont="1" applyBorder="1" applyAlignment="1">
      <alignment horizontal="right" vertical="center" wrapText="1"/>
    </xf>
    <xf numFmtId="3" fontId="83" fillId="0" borderId="0" xfId="0" applyNumberFormat="1" applyFont="1" applyAlignment="1">
      <alignment horizontal="right" vertical="center" wrapText="1"/>
    </xf>
    <xf numFmtId="3" fontId="48" fillId="0" borderId="0" xfId="33" applyNumberFormat="1" applyFont="1" applyAlignment="1">
      <alignment horizontal="right" vertical="center" wrapText="1"/>
    </xf>
    <xf numFmtId="3" fontId="42" fillId="0" borderId="0" xfId="0" applyNumberFormat="1" applyFont="1" applyAlignment="1">
      <alignment horizontal="right" vertical="center" wrapText="1"/>
    </xf>
    <xf numFmtId="0" fontId="92" fillId="0" borderId="1" xfId="33" applyFont="1" applyBorder="1"/>
    <xf numFmtId="1" fontId="91" fillId="0" borderId="23" xfId="34" applyNumberFormat="1" applyFont="1" applyFill="1" applyBorder="1" applyAlignment="1">
      <alignment horizontal="center" vertical="top" wrapText="1"/>
    </xf>
    <xf numFmtId="1" fontId="91" fillId="2" borderId="23" xfId="34" applyNumberFormat="1" applyFont="1" applyFill="1" applyBorder="1" applyAlignment="1">
      <alignment horizontal="center" vertical="top" wrapText="1"/>
    </xf>
    <xf numFmtId="173" fontId="91" fillId="0" borderId="0" xfId="33" applyNumberFormat="1" applyFont="1"/>
    <xf numFmtId="1" fontId="91" fillId="8" borderId="23" xfId="34" applyNumberFormat="1" applyFont="1" applyFill="1" applyBorder="1" applyAlignment="1">
      <alignment horizontal="center" vertical="top" wrapText="1"/>
    </xf>
    <xf numFmtId="0" fontId="92" fillId="0" borderId="42" xfId="33" applyFont="1" applyBorder="1"/>
    <xf numFmtId="1" fontId="91" fillId="0" borderId="26" xfId="34" applyNumberFormat="1" applyFont="1" applyFill="1" applyBorder="1" applyAlignment="1">
      <alignment horizontal="center" vertical="top" wrapText="1"/>
    </xf>
    <xf numFmtId="1" fontId="91" fillId="2" borderId="26" xfId="34" applyNumberFormat="1" applyFont="1" applyFill="1" applyBorder="1" applyAlignment="1">
      <alignment horizontal="center" vertical="top" wrapText="1"/>
    </xf>
    <xf numFmtId="1" fontId="91" fillId="8" borderId="26" xfId="34" applyNumberFormat="1" applyFont="1" applyFill="1" applyBorder="1" applyAlignment="1">
      <alignment horizontal="center" vertical="top" wrapText="1"/>
    </xf>
    <xf numFmtId="0" fontId="92" fillId="0" borderId="39" xfId="33" applyFont="1" applyBorder="1"/>
    <xf numFmtId="0" fontId="92" fillId="0" borderId="35" xfId="33" applyFont="1" applyBorder="1" applyAlignment="1">
      <alignment horizontal="center" vertical="top" wrapText="1"/>
    </xf>
    <xf numFmtId="168" fontId="92" fillId="0" borderId="35" xfId="1" applyNumberFormat="1" applyFont="1" applyBorder="1" applyAlignment="1">
      <alignment horizontal="center" vertical="top" wrapText="1"/>
    </xf>
    <xf numFmtId="0" fontId="92" fillId="2" borderId="35" xfId="33" applyFont="1" applyFill="1" applyBorder="1" applyAlignment="1">
      <alignment horizontal="center" vertical="top" wrapText="1"/>
    </xf>
    <xf numFmtId="0" fontId="92" fillId="8" borderId="35" xfId="33" applyFont="1" applyFill="1" applyBorder="1" applyAlignment="1">
      <alignment horizontal="center" vertical="top" wrapText="1"/>
    </xf>
    <xf numFmtId="167" fontId="92" fillId="0" borderId="35" xfId="1" applyNumberFormat="1" applyFont="1" applyBorder="1" applyAlignment="1">
      <alignment horizontal="center" vertical="top" wrapText="1"/>
    </xf>
    <xf numFmtId="0" fontId="91" fillId="0" borderId="39" xfId="33" applyFont="1" applyBorder="1"/>
    <xf numFmtId="0" fontId="92" fillId="0" borderId="30" xfId="33" applyFont="1" applyBorder="1"/>
    <xf numFmtId="168" fontId="92" fillId="0" borderId="30" xfId="1" applyNumberFormat="1" applyFont="1" applyBorder="1"/>
    <xf numFmtId="0" fontId="92" fillId="0" borderId="36" xfId="33" applyFont="1" applyBorder="1"/>
    <xf numFmtId="0" fontId="92" fillId="2" borderId="36" xfId="33" applyFont="1" applyFill="1" applyBorder="1"/>
    <xf numFmtId="0" fontId="92" fillId="8" borderId="36" xfId="33" applyFont="1" applyFill="1" applyBorder="1"/>
    <xf numFmtId="167" fontId="92" fillId="0" borderId="36" xfId="1" applyNumberFormat="1" applyFont="1" applyBorder="1"/>
    <xf numFmtId="0" fontId="92" fillId="0" borderId="24" xfId="33" applyFont="1" applyBorder="1"/>
    <xf numFmtId="168" fontId="92" fillId="0" borderId="24" xfId="1" applyNumberFormat="1" applyFont="1" applyBorder="1"/>
    <xf numFmtId="167" fontId="92" fillId="8" borderId="36" xfId="1" applyNumberFormat="1" applyFont="1" applyFill="1" applyBorder="1"/>
    <xf numFmtId="173" fontId="92" fillId="0" borderId="24" xfId="1" applyNumberFormat="1" applyFont="1" applyBorder="1" applyAlignment="1"/>
    <xf numFmtId="43" fontId="92" fillId="0" borderId="36" xfId="1" applyFont="1" applyBorder="1" applyAlignment="1"/>
    <xf numFmtId="43" fontId="92" fillId="2" borderId="36" xfId="1" applyFont="1" applyFill="1" applyBorder="1" applyAlignment="1"/>
    <xf numFmtId="167" fontId="92" fillId="8" borderId="36" xfId="1" applyNumberFormat="1" applyFont="1" applyFill="1" applyBorder="1" applyAlignment="1"/>
    <xf numFmtId="167" fontId="45" fillId="0" borderId="36" xfId="1" applyNumberFormat="1" applyFont="1" applyBorder="1" applyAlignment="1"/>
    <xf numFmtId="173" fontId="91" fillId="0" borderId="22" xfId="1" applyNumberFormat="1" applyFont="1" applyBorder="1" applyAlignment="1"/>
    <xf numFmtId="43" fontId="91" fillId="0" borderId="31" xfId="1" applyFont="1" applyBorder="1" applyAlignment="1"/>
    <xf numFmtId="43" fontId="91" fillId="8" borderId="25" xfId="1" applyFont="1" applyFill="1" applyBorder="1" applyAlignment="1"/>
    <xf numFmtId="167" fontId="91" fillId="8" borderId="25" xfId="1" applyNumberFormat="1" applyFont="1" applyFill="1" applyBorder="1" applyAlignment="1"/>
    <xf numFmtId="167" fontId="91" fillId="0" borderId="25" xfId="1" applyNumberFormat="1" applyFont="1" applyBorder="1" applyAlignment="1"/>
    <xf numFmtId="43" fontId="91" fillId="0" borderId="24" xfId="1" applyFont="1" applyBorder="1" applyAlignment="1"/>
    <xf numFmtId="43" fontId="91" fillId="0" borderId="36" xfId="1" applyFont="1" applyBorder="1" applyAlignment="1"/>
    <xf numFmtId="43" fontId="91" fillId="2" borderId="36" xfId="1" applyFont="1" applyFill="1" applyBorder="1" applyAlignment="1"/>
    <xf numFmtId="167" fontId="91" fillId="8" borderId="36" xfId="1" applyNumberFormat="1" applyFont="1" applyFill="1" applyBorder="1" applyAlignment="1"/>
    <xf numFmtId="167" fontId="93" fillId="0" borderId="36" xfId="1" applyNumberFormat="1" applyFont="1" applyBorder="1" applyAlignment="1"/>
    <xf numFmtId="167" fontId="92" fillId="2" borderId="36" xfId="1" applyNumberFormat="1" applyFont="1" applyFill="1" applyBorder="1" applyAlignment="1"/>
    <xf numFmtId="167" fontId="94" fillId="8" borderId="36" xfId="1" applyNumberFormat="1" applyFont="1" applyFill="1" applyBorder="1" applyAlignment="1"/>
    <xf numFmtId="43" fontId="91" fillId="0" borderId="25" xfId="1" applyFont="1" applyBorder="1" applyAlignment="1"/>
    <xf numFmtId="167" fontId="91" fillId="0" borderId="22" xfId="1" applyNumberFormat="1" applyFont="1" applyBorder="1" applyAlignment="1"/>
    <xf numFmtId="43" fontId="91" fillId="8" borderId="24" xfId="1" applyFont="1" applyFill="1" applyBorder="1" applyAlignment="1"/>
    <xf numFmtId="167" fontId="91" fillId="8" borderId="24" xfId="1" applyNumberFormat="1" applyFont="1" applyFill="1" applyBorder="1" applyAlignment="1"/>
    <xf numFmtId="167" fontId="95" fillId="0" borderId="36" xfId="1" applyNumberFormat="1" applyFont="1" applyBorder="1" applyAlignment="1"/>
    <xf numFmtId="173" fontId="91" fillId="0" borderId="26" xfId="1" applyNumberFormat="1" applyFont="1" applyBorder="1" applyAlignment="1"/>
    <xf numFmtId="43" fontId="91" fillId="0" borderId="26" xfId="1" applyFont="1" applyBorder="1" applyAlignment="1"/>
    <xf numFmtId="43" fontId="91" fillId="8" borderId="26" xfId="1" applyFont="1" applyFill="1" applyBorder="1" applyAlignment="1"/>
    <xf numFmtId="167" fontId="91" fillId="8" borderId="26" xfId="1" applyNumberFormat="1" applyFont="1" applyFill="1" applyBorder="1" applyAlignment="1"/>
    <xf numFmtId="167" fontId="91" fillId="0" borderId="26" xfId="1" applyNumberFormat="1" applyFont="1" applyBorder="1" applyAlignment="1"/>
    <xf numFmtId="43" fontId="91" fillId="0" borderId="25" xfId="1" applyFont="1" applyFill="1" applyBorder="1" applyAlignment="1"/>
    <xf numFmtId="167" fontId="95" fillId="0" borderId="26" xfId="1" applyNumberFormat="1" applyFont="1" applyFill="1" applyBorder="1" applyAlignment="1"/>
    <xf numFmtId="43" fontId="91" fillId="0" borderId="24" xfId="1" applyFont="1" applyFill="1" applyBorder="1" applyAlignment="1"/>
    <xf numFmtId="43" fontId="91" fillId="0" borderId="36" xfId="1" applyFont="1" applyFill="1" applyBorder="1" applyAlignment="1"/>
    <xf numFmtId="167" fontId="95" fillId="0" borderId="36" xfId="1" applyNumberFormat="1" applyFont="1" applyFill="1" applyBorder="1" applyAlignment="1"/>
    <xf numFmtId="0" fontId="92" fillId="0" borderId="39" xfId="33" applyFont="1" applyBorder="1" applyAlignment="1">
      <alignment wrapText="1"/>
    </xf>
    <xf numFmtId="167" fontId="95" fillId="0" borderId="25" xfId="1" applyNumberFormat="1" applyFont="1" applyBorder="1" applyAlignment="1"/>
    <xf numFmtId="43" fontId="91" fillId="2" borderId="24" xfId="1" applyFont="1" applyFill="1" applyBorder="1" applyAlignment="1"/>
    <xf numFmtId="167" fontId="95" fillId="0" borderId="24" xfId="1" applyNumberFormat="1" applyFont="1" applyBorder="1" applyAlignment="1"/>
    <xf numFmtId="0" fontId="91" fillId="0" borderId="4" xfId="33" applyFont="1" applyBorder="1"/>
    <xf numFmtId="167" fontId="91" fillId="0" borderId="26" xfId="1" applyNumberFormat="1" applyFont="1" applyFill="1" applyBorder="1" applyAlignment="1"/>
    <xf numFmtId="0" fontId="91" fillId="0" borderId="0" xfId="33" applyFont="1"/>
    <xf numFmtId="173" fontId="91" fillId="0" borderId="0" xfId="1" applyNumberFormat="1" applyFont="1" applyBorder="1" applyAlignment="1"/>
    <xf numFmtId="167" fontId="91" fillId="0" borderId="0" xfId="1" applyNumberFormat="1" applyFont="1" applyFill="1" applyBorder="1" applyAlignment="1"/>
    <xf numFmtId="167" fontId="91" fillId="8" borderId="0" xfId="1" applyNumberFormat="1" applyFont="1" applyFill="1" applyBorder="1" applyAlignment="1"/>
    <xf numFmtId="0" fontId="92" fillId="0" borderId="0" xfId="33" applyFont="1"/>
    <xf numFmtId="43" fontId="91" fillId="0" borderId="0" xfId="1" applyFont="1" applyBorder="1" applyAlignment="1"/>
    <xf numFmtId="43" fontId="91" fillId="8" borderId="0" xfId="1" applyFont="1" applyFill="1" applyBorder="1" applyAlignment="1"/>
    <xf numFmtId="167" fontId="95" fillId="0" borderId="0" xfId="1" applyNumberFormat="1" applyFont="1" applyFill="1" applyBorder="1" applyAlignment="1"/>
    <xf numFmtId="167" fontId="95" fillId="0" borderId="0" xfId="1" applyNumberFormat="1" applyFont="1" applyBorder="1" applyAlignment="1"/>
    <xf numFmtId="167" fontId="91" fillId="0" borderId="0" xfId="1" applyNumberFormat="1" applyFont="1" applyBorder="1" applyAlignment="1"/>
    <xf numFmtId="168" fontId="91" fillId="0" borderId="0" xfId="1" applyNumberFormat="1" applyFont="1" applyBorder="1" applyAlignment="1"/>
    <xf numFmtId="167" fontId="92" fillId="0" borderId="0" xfId="1" applyNumberFormat="1" applyFont="1" applyBorder="1"/>
    <xf numFmtId="43" fontId="92" fillId="0" borderId="0" xfId="1" applyFont="1" applyBorder="1"/>
    <xf numFmtId="168" fontId="91" fillId="0" borderId="0" xfId="1" applyNumberFormat="1" applyFont="1" applyAlignment="1"/>
    <xf numFmtId="167" fontId="92" fillId="0" borderId="0" xfId="1" applyNumberFormat="1" applyFont="1"/>
    <xf numFmtId="167" fontId="92" fillId="0" borderId="0" xfId="1" applyNumberFormat="1" applyFont="1" applyBorder="1" applyAlignment="1">
      <alignment horizontal="right"/>
    </xf>
    <xf numFmtId="167" fontId="92" fillId="0" borderId="0" xfId="1" applyNumberFormat="1" applyFont="1" applyFill="1"/>
    <xf numFmtId="167" fontId="92" fillId="0" borderId="0" xfId="1" quotePrefix="1" applyNumberFormat="1" applyFont="1" applyFill="1" applyAlignment="1">
      <alignment horizontal="right"/>
    </xf>
    <xf numFmtId="167" fontId="92" fillId="0" borderId="0" xfId="1" applyNumberFormat="1" applyFont="1" applyFill="1" applyAlignment="1">
      <alignment horizontal="right"/>
    </xf>
    <xf numFmtId="0" fontId="92" fillId="0" borderId="0" xfId="33" applyFont="1" applyAlignment="1">
      <alignment horizontal="left" vertical="top"/>
    </xf>
    <xf numFmtId="173" fontId="91" fillId="0" borderId="24" xfId="1" applyNumberFormat="1" applyFont="1" applyBorder="1" applyAlignment="1"/>
    <xf numFmtId="43" fontId="91" fillId="8" borderId="36" xfId="1" applyFont="1" applyFill="1" applyBorder="1" applyAlignment="1"/>
    <xf numFmtId="167" fontId="91" fillId="0" borderId="36" xfId="1" applyNumberFormat="1" applyFont="1" applyBorder="1" applyAlignment="1"/>
    <xf numFmtId="167" fontId="50" fillId="0" borderId="0" xfId="1" applyNumberFormat="1" applyFont="1" applyFill="1" applyBorder="1" applyAlignment="1"/>
    <xf numFmtId="0" fontId="42" fillId="0" borderId="0" xfId="33" applyFont="1"/>
    <xf numFmtId="0" fontId="41" fillId="0" borderId="0" xfId="33" applyFont="1"/>
    <xf numFmtId="173" fontId="42" fillId="0" borderId="0" xfId="33" applyNumberFormat="1" applyFont="1"/>
    <xf numFmtId="173" fontId="41" fillId="0" borderId="0" xfId="33" applyNumberFormat="1" applyFont="1"/>
    <xf numFmtId="43" fontId="96" fillId="0" borderId="0" xfId="33" applyNumberFormat="1" applyFont="1"/>
    <xf numFmtId="173" fontId="96" fillId="0" borderId="0" xfId="33" applyNumberFormat="1" applyFont="1"/>
    <xf numFmtId="173" fontId="97" fillId="0" borderId="0" xfId="33" applyNumberFormat="1" applyFont="1"/>
    <xf numFmtId="0" fontId="96" fillId="0" borderId="0" xfId="33" applyFont="1"/>
    <xf numFmtId="0" fontId="97" fillId="0" borderId="0" xfId="33" applyFont="1"/>
    <xf numFmtId="0" fontId="97" fillId="0" borderId="0" xfId="33" applyFont="1" applyAlignment="1">
      <alignment horizontal="left" vertical="top"/>
    </xf>
    <xf numFmtId="0" fontId="97" fillId="0" borderId="0" xfId="33" applyFont="1" applyAlignment="1">
      <alignment horizontal="left" vertical="top" wrapText="1"/>
    </xf>
    <xf numFmtId="0" fontId="97" fillId="0" borderId="0" xfId="33" applyFont="1" applyAlignment="1">
      <alignment wrapText="1"/>
    </xf>
    <xf numFmtId="0" fontId="97" fillId="0" borderId="0" xfId="33" applyFont="1" applyAlignment="1">
      <alignment horizontal="left" wrapText="1"/>
    </xf>
    <xf numFmtId="0" fontId="43" fillId="0" borderId="0" xfId="33" applyFont="1"/>
    <xf numFmtId="0" fontId="41" fillId="0" borderId="0" xfId="33" applyFont="1" applyAlignment="1">
      <alignment horizontal="center"/>
    </xf>
    <xf numFmtId="0" fontId="41" fillId="0" borderId="0" xfId="33" applyFont="1" applyAlignment="1">
      <alignment horizontal="left" wrapText="1"/>
    </xf>
    <xf numFmtId="0" fontId="41" fillId="0" borderId="0" xfId="33" applyFont="1" applyAlignment="1">
      <alignment wrapText="1"/>
    </xf>
    <xf numFmtId="0" fontId="41" fillId="0" borderId="0" xfId="33" applyFont="1" applyAlignment="1">
      <alignment horizontal="left"/>
    </xf>
    <xf numFmtId="0" fontId="42" fillId="0" borderId="44" xfId="33" applyFont="1" applyBorder="1"/>
    <xf numFmtId="0" fontId="99" fillId="0" borderId="1" xfId="33" applyFont="1" applyBorder="1"/>
    <xf numFmtId="1" fontId="98" fillId="0" borderId="23" xfId="34" applyNumberFormat="1" applyFont="1" applyFill="1" applyBorder="1" applyAlignment="1">
      <alignment horizontal="center" wrapText="1"/>
    </xf>
    <xf numFmtId="0" fontId="99" fillId="0" borderId="42" xfId="33" applyFont="1" applyBorder="1"/>
    <xf numFmtId="1" fontId="98" fillId="0" borderId="26" xfId="34" applyNumberFormat="1" applyFont="1" applyFill="1" applyBorder="1" applyAlignment="1">
      <alignment horizontal="center" wrapText="1"/>
    </xf>
    <xf numFmtId="0" fontId="99" fillId="0" borderId="39" xfId="33" applyFont="1" applyBorder="1"/>
    <xf numFmtId="0" fontId="99" fillId="0" borderId="24" xfId="33" applyFont="1" applyBorder="1" applyAlignment="1">
      <alignment horizontal="center" vertical="top" wrapText="1"/>
    </xf>
    <xf numFmtId="173" fontId="98" fillId="0" borderId="30" xfId="33" applyNumberFormat="1" applyFont="1" applyBorder="1"/>
    <xf numFmtId="173" fontId="98" fillId="0" borderId="38" xfId="33" applyNumberFormat="1" applyFont="1" applyBorder="1"/>
    <xf numFmtId="0" fontId="98" fillId="0" borderId="39" xfId="33" applyFont="1" applyBorder="1"/>
    <xf numFmtId="169" fontId="99" fillId="0" borderId="24" xfId="33" applyNumberFormat="1" applyFont="1" applyBorder="1"/>
    <xf numFmtId="173" fontId="98" fillId="0" borderId="24" xfId="33" applyNumberFormat="1" applyFont="1" applyBorder="1"/>
    <xf numFmtId="173" fontId="98" fillId="0" borderId="36" xfId="33" applyNumberFormat="1" applyFont="1" applyBorder="1"/>
    <xf numFmtId="37" fontId="99" fillId="0" borderId="24" xfId="33" applyNumberFormat="1" applyFont="1" applyBorder="1"/>
    <xf numFmtId="37" fontId="99" fillId="0" borderId="24" xfId="1" applyNumberFormat="1" applyFont="1" applyBorder="1" applyAlignment="1"/>
    <xf numFmtId="37" fontId="99" fillId="0" borderId="43" xfId="33" applyNumberFormat="1" applyFont="1" applyBorder="1"/>
    <xf numFmtId="37" fontId="99" fillId="0" borderId="22" xfId="33" applyNumberFormat="1" applyFont="1" applyBorder="1"/>
    <xf numFmtId="37" fontId="99" fillId="0" borderId="25" xfId="33" applyNumberFormat="1" applyFont="1" applyBorder="1"/>
    <xf numFmtId="0" fontId="98" fillId="0" borderId="4" xfId="33" applyFont="1" applyBorder="1"/>
    <xf numFmtId="37" fontId="99" fillId="0" borderId="26" xfId="33" applyNumberFormat="1" applyFont="1" applyBorder="1"/>
    <xf numFmtId="37" fontId="99" fillId="0" borderId="35" xfId="33" applyNumberFormat="1" applyFont="1" applyBorder="1"/>
    <xf numFmtId="0" fontId="99" fillId="0" borderId="0" xfId="33" applyFont="1"/>
    <xf numFmtId="43" fontId="98" fillId="0" borderId="0" xfId="33" applyNumberFormat="1" applyFont="1"/>
    <xf numFmtId="173" fontId="98" fillId="0" borderId="0" xfId="33" applyNumberFormat="1" applyFont="1"/>
    <xf numFmtId="173" fontId="99" fillId="0" borderId="0" xfId="33" applyNumberFormat="1" applyFont="1"/>
    <xf numFmtId="0" fontId="100" fillId="0" borderId="0" xfId="45" applyFont="1" applyAlignment="1">
      <alignment horizontal="center"/>
    </xf>
    <xf numFmtId="0" fontId="101" fillId="0" borderId="0" xfId="0" applyFont="1" applyAlignment="1">
      <alignment horizontal="center"/>
    </xf>
    <xf numFmtId="0" fontId="102" fillId="0" borderId="0" xfId="45" applyFont="1" applyAlignment="1">
      <alignment horizontal="center"/>
    </xf>
    <xf numFmtId="0" fontId="102" fillId="0" borderId="0" xfId="45" applyFont="1"/>
    <xf numFmtId="3" fontId="102" fillId="0" borderId="0" xfId="45" applyNumberFormat="1" applyFont="1"/>
    <xf numFmtId="4" fontId="102" fillId="0" borderId="0" xfId="45" applyNumberFormat="1" applyFont="1"/>
    <xf numFmtId="167" fontId="102" fillId="0" borderId="0" xfId="1" applyNumberFormat="1" applyFont="1" applyFill="1"/>
    <xf numFmtId="167" fontId="100" fillId="0" borderId="0" xfId="1" applyNumberFormat="1" applyFont="1" applyAlignment="1">
      <alignment horizontal="center"/>
    </xf>
    <xf numFmtId="167" fontId="102" fillId="0" borderId="0" xfId="1" applyNumberFormat="1" applyFont="1"/>
    <xf numFmtId="3" fontId="102" fillId="6" borderId="0" xfId="45" applyNumberFormat="1" applyFont="1" applyFill="1" applyAlignment="1">
      <alignment horizontal="center"/>
    </xf>
    <xf numFmtId="0" fontId="100" fillId="15" borderId="17" xfId="45" applyFont="1" applyFill="1" applyBorder="1" applyAlignment="1">
      <alignment horizontal="center" vertical="top"/>
    </xf>
    <xf numFmtId="3" fontId="100" fillId="15" borderId="11" xfId="45" applyNumberFormat="1" applyFont="1" applyFill="1" applyBorder="1" applyAlignment="1">
      <alignment horizontal="center" vertical="top" wrapText="1"/>
    </xf>
    <xf numFmtId="3" fontId="100" fillId="15" borderId="17" xfId="45" applyNumberFormat="1" applyFont="1" applyFill="1" applyBorder="1" applyAlignment="1">
      <alignment horizontal="center" vertical="top" wrapText="1"/>
    </xf>
    <xf numFmtId="4" fontId="100" fillId="15" borderId="11" xfId="45" applyNumberFormat="1" applyFont="1" applyFill="1" applyBorder="1" applyAlignment="1">
      <alignment horizontal="center" vertical="top"/>
    </xf>
    <xf numFmtId="3" fontId="100" fillId="15" borderId="16" xfId="45" applyNumberFormat="1" applyFont="1" applyFill="1" applyBorder="1" applyAlignment="1">
      <alignment horizontal="center" vertical="top"/>
    </xf>
    <xf numFmtId="3" fontId="100" fillId="15" borderId="17" xfId="45" applyNumberFormat="1" applyFont="1" applyFill="1" applyBorder="1" applyAlignment="1">
      <alignment horizontal="center" vertical="top"/>
    </xf>
    <xf numFmtId="167" fontId="100" fillId="15" borderId="11" xfId="1" applyNumberFormat="1" applyFont="1" applyFill="1" applyBorder="1" applyAlignment="1">
      <alignment horizontal="center" vertical="top"/>
    </xf>
    <xf numFmtId="3" fontId="100" fillId="15" borderId="11" xfId="45" applyNumberFormat="1" applyFont="1" applyFill="1" applyBorder="1" applyAlignment="1">
      <alignment horizontal="center" vertical="top"/>
    </xf>
    <xf numFmtId="0" fontId="100" fillId="15" borderId="0" xfId="45" applyFont="1" applyFill="1" applyAlignment="1">
      <alignment horizontal="center" vertical="top" wrapText="1"/>
    </xf>
    <xf numFmtId="0" fontId="100" fillId="15" borderId="0" xfId="45" applyFont="1" applyFill="1" applyAlignment="1">
      <alignment horizontal="center" vertical="top"/>
    </xf>
    <xf numFmtId="0" fontId="100" fillId="15" borderId="10" xfId="45" applyFont="1" applyFill="1" applyBorder="1" applyAlignment="1">
      <alignment horizontal="center" vertical="top" wrapText="1"/>
    </xf>
    <xf numFmtId="0" fontId="100" fillId="15" borderId="10" xfId="45" applyFont="1" applyFill="1" applyBorder="1" applyAlignment="1">
      <alignment horizontal="center" vertical="top"/>
    </xf>
    <xf numFmtId="0" fontId="100" fillId="15" borderId="36" xfId="45" applyFont="1" applyFill="1" applyBorder="1" applyAlignment="1">
      <alignment horizontal="center" vertical="top"/>
    </xf>
    <xf numFmtId="167" fontId="100" fillId="15" borderId="10" xfId="1" quotePrefix="1" applyNumberFormat="1" applyFont="1" applyFill="1" applyBorder="1" applyAlignment="1">
      <alignment horizontal="center" vertical="top"/>
    </xf>
    <xf numFmtId="167" fontId="100" fillId="15" borderId="10" xfId="1" applyNumberFormat="1" applyFont="1" applyFill="1" applyBorder="1" applyAlignment="1">
      <alignment horizontal="center" vertical="top"/>
    </xf>
    <xf numFmtId="3" fontId="100" fillId="15" borderId="10" xfId="45" applyNumberFormat="1" applyFont="1" applyFill="1" applyBorder="1" applyAlignment="1">
      <alignment horizontal="center" vertical="top"/>
    </xf>
    <xf numFmtId="3" fontId="100" fillId="15" borderId="10" xfId="45" applyNumberFormat="1" applyFont="1" applyFill="1" applyBorder="1" applyAlignment="1">
      <alignment horizontal="center" vertical="top" wrapText="1"/>
    </xf>
    <xf numFmtId="3" fontId="100" fillId="15" borderId="0" xfId="45" applyNumberFormat="1" applyFont="1" applyFill="1" applyAlignment="1">
      <alignment horizontal="center" vertical="top" wrapText="1"/>
    </xf>
    <xf numFmtId="4" fontId="100" fillId="15" borderId="10" xfId="45" applyNumberFormat="1" applyFont="1" applyFill="1" applyBorder="1" applyAlignment="1">
      <alignment horizontal="center" vertical="top"/>
    </xf>
    <xf numFmtId="3" fontId="100" fillId="15" borderId="36" xfId="45" applyNumberFormat="1" applyFont="1" applyFill="1" applyBorder="1" applyAlignment="1">
      <alignment horizontal="center" vertical="top"/>
    </xf>
    <xf numFmtId="3" fontId="100" fillId="15" borderId="0" xfId="45" applyNumberFormat="1" applyFont="1" applyFill="1" applyAlignment="1">
      <alignment horizontal="center" vertical="top"/>
    </xf>
    <xf numFmtId="0" fontId="102" fillId="15" borderId="0" xfId="45" applyFont="1" applyFill="1" applyAlignment="1">
      <alignment vertical="top"/>
    </xf>
    <xf numFmtId="3" fontId="102" fillId="15" borderId="0" xfId="45" applyNumberFormat="1" applyFont="1" applyFill="1" applyAlignment="1">
      <alignment vertical="top" wrapText="1"/>
    </xf>
    <xf numFmtId="167" fontId="102" fillId="15" borderId="10" xfId="1" applyNumberFormat="1" applyFont="1" applyFill="1" applyBorder="1" applyAlignment="1">
      <alignment vertical="top"/>
    </xf>
    <xf numFmtId="3" fontId="102" fillId="15" borderId="10" xfId="45" applyNumberFormat="1" applyFont="1" applyFill="1" applyBorder="1" applyAlignment="1">
      <alignment vertical="top"/>
    </xf>
    <xf numFmtId="3" fontId="102" fillId="15" borderId="10" xfId="45" applyNumberFormat="1" applyFont="1" applyFill="1" applyBorder="1" applyAlignment="1">
      <alignment vertical="top" wrapText="1"/>
    </xf>
    <xf numFmtId="3" fontId="102" fillId="15" borderId="8" xfId="45" applyNumberFormat="1" applyFont="1" applyFill="1" applyBorder="1" applyAlignment="1">
      <alignment vertical="top" wrapText="1"/>
    </xf>
    <xf numFmtId="3" fontId="102" fillId="15" borderId="5" xfId="45" applyNumberFormat="1" applyFont="1" applyFill="1" applyBorder="1" applyAlignment="1">
      <alignment vertical="top" wrapText="1"/>
    </xf>
    <xf numFmtId="4" fontId="102" fillId="15" borderId="8" xfId="45" applyNumberFormat="1" applyFont="1" applyFill="1" applyBorder="1" applyAlignment="1">
      <alignment vertical="top"/>
    </xf>
    <xf numFmtId="3" fontId="100" fillId="15" borderId="34" xfId="45" applyNumberFormat="1" applyFont="1" applyFill="1" applyBorder="1" applyAlignment="1">
      <alignment horizontal="center" vertical="top"/>
    </xf>
    <xf numFmtId="3" fontId="100" fillId="15" borderId="5" xfId="45" applyNumberFormat="1" applyFont="1" applyFill="1" applyBorder="1" applyAlignment="1">
      <alignment horizontal="center" vertical="top"/>
    </xf>
    <xf numFmtId="167" fontId="102" fillId="15" borderId="8" xfId="1" applyNumberFormat="1" applyFont="1" applyFill="1" applyBorder="1" applyAlignment="1">
      <alignment vertical="top"/>
    </xf>
    <xf numFmtId="3" fontId="102" fillId="15" borderId="8" xfId="45" applyNumberFormat="1" applyFont="1" applyFill="1" applyBorder="1" applyAlignment="1">
      <alignment vertical="top"/>
    </xf>
    <xf numFmtId="0" fontId="100" fillId="15" borderId="22" xfId="45" applyFont="1" applyFill="1" applyBorder="1" applyAlignment="1">
      <alignment horizontal="center" vertical="center" textRotation="90" wrapText="1"/>
    </xf>
    <xf numFmtId="0" fontId="100" fillId="15" borderId="22" xfId="45" applyFont="1" applyFill="1" applyBorder="1" applyAlignment="1">
      <alignment horizontal="center" vertical="top" wrapText="1"/>
    </xf>
    <xf numFmtId="3" fontId="100" fillId="15" borderId="22" xfId="45" applyNumberFormat="1" applyFont="1" applyFill="1" applyBorder="1" applyAlignment="1">
      <alignment horizontal="center" vertical="center" wrapText="1"/>
    </xf>
    <xf numFmtId="3" fontId="100" fillId="15" borderId="5" xfId="45" applyNumberFormat="1" applyFont="1" applyFill="1" applyBorder="1" applyAlignment="1">
      <alignment horizontal="center" vertical="center" wrapText="1"/>
    </xf>
    <xf numFmtId="3" fontId="100" fillId="15" borderId="34" xfId="45" applyNumberFormat="1" applyFont="1" applyFill="1" applyBorder="1" applyAlignment="1">
      <alignment horizontal="center" vertical="center" wrapText="1"/>
    </xf>
    <xf numFmtId="167" fontId="100" fillId="15" borderId="22" xfId="1" applyNumberFormat="1" applyFont="1" applyFill="1" applyBorder="1" applyAlignment="1">
      <alignment horizontal="center" vertical="center" wrapText="1"/>
    </xf>
    <xf numFmtId="0" fontId="103" fillId="14" borderId="8" xfId="45" applyFont="1" applyFill="1" applyBorder="1" applyAlignment="1">
      <alignment horizontal="left" vertical="center" wrapText="1"/>
    </xf>
    <xf numFmtId="0" fontId="103" fillId="14" borderId="0" xfId="45" applyFont="1" applyFill="1" applyAlignment="1">
      <alignment horizontal="center" vertical="center" wrapText="1"/>
    </xf>
    <xf numFmtId="0" fontId="100" fillId="14" borderId="8" xfId="45" applyFont="1" applyFill="1" applyBorder="1" applyAlignment="1">
      <alignment horizontal="center" vertical="center" wrapText="1"/>
    </xf>
    <xf numFmtId="3" fontId="104" fillId="8" borderId="22" xfId="45" applyNumberFormat="1" applyFont="1" applyFill="1" applyBorder="1" applyAlignment="1">
      <alignment horizontal="left" vertical="center" wrapText="1"/>
    </xf>
    <xf numFmtId="3" fontId="104" fillId="8" borderId="10" xfId="45" applyNumberFormat="1" applyFont="1" applyFill="1" applyBorder="1" applyAlignment="1">
      <alignment horizontal="left" vertical="center" wrapText="1"/>
    </xf>
    <xf numFmtId="3" fontId="104" fillId="8" borderId="10" xfId="45" applyNumberFormat="1" applyFont="1" applyFill="1" applyBorder="1" applyAlignment="1">
      <alignment horizontal="right" vertical="center" wrapText="1"/>
    </xf>
    <xf numFmtId="3" fontId="104" fillId="14" borderId="36" xfId="45" applyNumberFormat="1" applyFont="1" applyFill="1" applyBorder="1" applyAlignment="1">
      <alignment horizontal="right" vertical="center" wrapText="1"/>
    </xf>
    <xf numFmtId="167" fontId="105" fillId="8" borderId="10" xfId="1" applyNumberFormat="1" applyFont="1" applyFill="1" applyBorder="1" applyAlignment="1">
      <alignment horizontal="right" vertical="center" wrapText="1"/>
    </xf>
    <xf numFmtId="3" fontId="100" fillId="14" borderId="9" xfId="45" applyNumberFormat="1" applyFont="1" applyFill="1" applyBorder="1" applyAlignment="1">
      <alignment horizontal="center" vertical="center" wrapText="1"/>
    </xf>
    <xf numFmtId="0" fontId="100" fillId="12" borderId="8" xfId="45" applyFont="1" applyFill="1" applyBorder="1" applyAlignment="1">
      <alignment horizontal="left" vertical="center" wrapText="1"/>
    </xf>
    <xf numFmtId="0" fontId="103" fillId="12" borderId="22" xfId="45" applyFont="1" applyFill="1" applyBorder="1" applyAlignment="1">
      <alignment horizontal="center" vertical="center"/>
    </xf>
    <xf numFmtId="0" fontId="104" fillId="2" borderId="22" xfId="45" applyFont="1" applyFill="1" applyBorder="1" applyAlignment="1">
      <alignment horizontal="center" vertical="center"/>
    </xf>
    <xf numFmtId="0" fontId="100" fillId="12" borderId="13" xfId="45" applyFont="1" applyFill="1" applyBorder="1" applyAlignment="1">
      <alignment horizontal="left" vertical="center"/>
    </xf>
    <xf numFmtId="0" fontId="100" fillId="12" borderId="22" xfId="45" applyFont="1" applyFill="1" applyBorder="1" applyAlignment="1">
      <alignment horizontal="center" vertical="center"/>
    </xf>
    <xf numFmtId="3" fontId="104" fillId="2" borderId="22" xfId="45" applyNumberFormat="1" applyFont="1" applyFill="1" applyBorder="1" applyAlignment="1">
      <alignment horizontal="right" vertical="center" wrapText="1"/>
    </xf>
    <xf numFmtId="167" fontId="105" fillId="2" borderId="22" xfId="1" applyNumberFormat="1" applyFont="1" applyFill="1" applyBorder="1" applyAlignment="1">
      <alignment horizontal="right" vertical="center" wrapText="1"/>
    </xf>
    <xf numFmtId="3" fontId="100" fillId="2" borderId="22" xfId="45" applyNumberFormat="1" applyFont="1" applyFill="1" applyBorder="1" applyAlignment="1">
      <alignment horizontal="left" vertical="center" wrapText="1"/>
    </xf>
    <xf numFmtId="0" fontId="100" fillId="12" borderId="22" xfId="45" applyFont="1" applyFill="1" applyBorder="1" applyAlignment="1">
      <alignment horizontal="left" vertical="center"/>
    </xf>
    <xf numFmtId="0" fontId="100" fillId="13" borderId="22" xfId="45" applyFont="1" applyFill="1" applyBorder="1" applyAlignment="1">
      <alignment horizontal="left" vertical="top" wrapText="1"/>
    </xf>
    <xf numFmtId="0" fontId="100" fillId="13" borderId="22" xfId="45" quotePrefix="1" applyFont="1" applyFill="1" applyBorder="1" applyAlignment="1">
      <alignment horizontal="center" vertical="top" wrapText="1"/>
    </xf>
    <xf numFmtId="3" fontId="104" fillId="10" borderId="22" xfId="45" applyNumberFormat="1" applyFont="1" applyFill="1" applyBorder="1" applyAlignment="1">
      <alignment horizontal="right" vertical="center" wrapText="1"/>
    </xf>
    <xf numFmtId="167" fontId="105" fillId="10" borderId="22" xfId="1" applyNumberFormat="1" applyFont="1" applyFill="1" applyBorder="1" applyAlignment="1">
      <alignment horizontal="right" vertical="center" wrapText="1"/>
    </xf>
    <xf numFmtId="4" fontId="100" fillId="0" borderId="22" xfId="45" applyNumberFormat="1" applyFont="1" applyBorder="1" applyAlignment="1">
      <alignment horizontal="right" vertical="center" wrapText="1"/>
    </xf>
    <xf numFmtId="0" fontId="103" fillId="0" borderId="22" xfId="45" applyFont="1" applyBorder="1" applyAlignment="1">
      <alignment horizontal="left" vertical="top" wrapText="1"/>
    </xf>
    <xf numFmtId="49" fontId="103" fillId="0" borderId="22" xfId="45" quotePrefix="1" applyNumberFormat="1" applyFont="1" applyBorder="1" applyAlignment="1">
      <alignment horizontal="center" vertical="top" wrapText="1"/>
    </xf>
    <xf numFmtId="49" fontId="103" fillId="0" borderId="22" xfId="45" quotePrefix="1" applyNumberFormat="1" applyFont="1" applyBorder="1" applyAlignment="1">
      <alignment horizontal="center" wrapText="1"/>
    </xf>
    <xf numFmtId="0" fontId="103" fillId="0" borderId="22" xfId="45" applyFont="1" applyBorder="1" applyAlignment="1">
      <alignment horizontal="center" vertical="top" wrapText="1"/>
    </xf>
    <xf numFmtId="3" fontId="103" fillId="0" borderId="22" xfId="45" applyNumberFormat="1" applyFont="1" applyBorder="1" applyAlignment="1">
      <alignment horizontal="right" vertical="center" wrapText="1"/>
    </xf>
    <xf numFmtId="3" fontId="103" fillId="0" borderId="22" xfId="1" applyNumberFormat="1" applyFont="1" applyFill="1" applyBorder="1" applyAlignment="1">
      <alignment horizontal="right" vertical="center" wrapText="1"/>
    </xf>
    <xf numFmtId="167" fontId="107" fillId="0" borderId="22" xfId="1" applyNumberFormat="1" applyFont="1" applyFill="1" applyBorder="1" applyAlignment="1">
      <alignment horizontal="right" vertical="center" wrapText="1"/>
    </xf>
    <xf numFmtId="3" fontId="108" fillId="3" borderId="22" xfId="45" applyNumberFormat="1" applyFont="1" applyFill="1" applyBorder="1" applyAlignment="1">
      <alignment horizontal="right" vertical="center" wrapText="1"/>
    </xf>
    <xf numFmtId="171" fontId="103" fillId="0" borderId="22" xfId="45" applyNumberFormat="1" applyFont="1" applyBorder="1" applyAlignment="1">
      <alignment horizontal="right" vertical="center" wrapText="1"/>
    </xf>
    <xf numFmtId="4" fontId="103" fillId="0" borderId="22" xfId="45" applyNumberFormat="1" applyFont="1" applyBorder="1" applyAlignment="1">
      <alignment horizontal="right" vertical="center" wrapText="1"/>
    </xf>
    <xf numFmtId="0" fontId="103" fillId="0" borderId="8" xfId="45" applyFont="1" applyBorder="1" applyAlignment="1">
      <alignment horizontal="left" vertical="top" wrapText="1"/>
    </xf>
    <xf numFmtId="167" fontId="104" fillId="10" borderId="22" xfId="1" applyNumberFormat="1" applyFont="1" applyFill="1" applyBorder="1" applyAlignment="1">
      <alignment horizontal="right" vertical="center" wrapText="1"/>
    </xf>
    <xf numFmtId="0" fontId="103" fillId="0" borderId="13" xfId="45" applyFont="1" applyBorder="1" applyAlignment="1">
      <alignment horizontal="left" vertical="top" wrapText="1"/>
    </xf>
    <xf numFmtId="0" fontId="103" fillId="6" borderId="8" xfId="45" applyFont="1" applyFill="1" applyBorder="1" applyAlignment="1">
      <alignment horizontal="left" vertical="top" wrapText="1"/>
    </xf>
    <xf numFmtId="0" fontId="100" fillId="6" borderId="22" xfId="45" quotePrefix="1" applyFont="1" applyFill="1" applyBorder="1" applyAlignment="1">
      <alignment horizontal="center" vertical="top" wrapText="1"/>
    </xf>
    <xf numFmtId="49" fontId="103" fillId="6" borderId="22" xfId="45" quotePrefix="1" applyNumberFormat="1" applyFont="1" applyFill="1" applyBorder="1" applyAlignment="1">
      <alignment horizontal="center" vertical="top" wrapText="1"/>
    </xf>
    <xf numFmtId="0" fontId="103" fillId="6" borderId="22" xfId="45" applyFont="1" applyFill="1" applyBorder="1" applyAlignment="1">
      <alignment horizontal="center" vertical="top" wrapText="1"/>
    </xf>
    <xf numFmtId="0" fontId="100" fillId="6" borderId="22" xfId="45" applyFont="1" applyFill="1" applyBorder="1" applyAlignment="1">
      <alignment horizontal="left" vertical="top" wrapText="1"/>
    </xf>
    <xf numFmtId="0" fontId="103" fillId="6" borderId="22" xfId="45" applyFont="1" applyFill="1" applyBorder="1" applyAlignment="1">
      <alignment horizontal="left" vertical="top" wrapText="1"/>
    </xf>
    <xf numFmtId="3" fontId="103" fillId="6" borderId="22" xfId="45" applyNumberFormat="1" applyFont="1" applyFill="1" applyBorder="1" applyAlignment="1">
      <alignment horizontal="right" vertical="center" wrapText="1"/>
    </xf>
    <xf numFmtId="3" fontId="104" fillId="6" borderId="22" xfId="45" applyNumberFormat="1" applyFont="1" applyFill="1" applyBorder="1" applyAlignment="1">
      <alignment horizontal="right" vertical="center" wrapText="1"/>
    </xf>
    <xf numFmtId="167" fontId="104" fillId="6" borderId="22" xfId="1" applyNumberFormat="1" applyFont="1" applyFill="1" applyBorder="1" applyAlignment="1">
      <alignment horizontal="right" vertical="center" wrapText="1"/>
    </xf>
    <xf numFmtId="4" fontId="103" fillId="6" borderId="22" xfId="45" applyNumberFormat="1" applyFont="1" applyFill="1" applyBorder="1" applyAlignment="1">
      <alignment horizontal="right" vertical="center" wrapText="1"/>
    </xf>
    <xf numFmtId="167" fontId="103" fillId="6" borderId="22" xfId="1" applyNumberFormat="1" applyFont="1" applyFill="1" applyBorder="1" applyAlignment="1">
      <alignment horizontal="right" vertical="center" wrapText="1"/>
    </xf>
    <xf numFmtId="167" fontId="104" fillId="2" borderId="22" xfId="1" applyNumberFormat="1" applyFont="1" applyFill="1" applyBorder="1" applyAlignment="1">
      <alignment horizontal="right" vertical="center" wrapText="1"/>
    </xf>
    <xf numFmtId="0" fontId="103" fillId="13" borderId="22" xfId="45" applyFont="1" applyFill="1" applyBorder="1" applyAlignment="1">
      <alignment horizontal="left" vertical="center" wrapText="1"/>
    </xf>
    <xf numFmtId="49" fontId="100" fillId="13" borderId="22" xfId="45" quotePrefix="1" applyNumberFormat="1" applyFont="1" applyFill="1" applyBorder="1" applyAlignment="1">
      <alignment horizontal="center" vertical="center" wrapText="1"/>
    </xf>
    <xf numFmtId="0" fontId="103" fillId="13" borderId="22" xfId="45" applyFont="1" applyFill="1" applyBorder="1" applyAlignment="1">
      <alignment horizontal="center" vertical="center" wrapText="1"/>
    </xf>
    <xf numFmtId="0" fontId="100" fillId="13" borderId="22" xfId="45" applyFont="1" applyFill="1" applyBorder="1" applyAlignment="1">
      <alignment horizontal="left" vertical="center" wrapText="1"/>
    </xf>
    <xf numFmtId="3" fontId="100" fillId="10" borderId="22" xfId="45" applyNumberFormat="1" applyFont="1" applyFill="1" applyBorder="1" applyAlignment="1">
      <alignment horizontal="right" vertical="center" wrapText="1"/>
    </xf>
    <xf numFmtId="167" fontId="100" fillId="10" borderId="22" xfId="1" applyNumberFormat="1" applyFont="1" applyFill="1" applyBorder="1" applyAlignment="1">
      <alignment horizontal="right" vertical="center" wrapText="1"/>
    </xf>
    <xf numFmtId="3" fontId="100" fillId="10" borderId="36" xfId="45" applyNumberFormat="1" applyFont="1" applyFill="1" applyBorder="1" applyAlignment="1">
      <alignment horizontal="left" vertical="center" wrapText="1"/>
    </xf>
    <xf numFmtId="167" fontId="103" fillId="0" borderId="22" xfId="1" applyNumberFormat="1" applyFont="1" applyBorder="1" applyAlignment="1">
      <alignment horizontal="right" vertical="center" wrapText="1"/>
    </xf>
    <xf numFmtId="167" fontId="103" fillId="0" borderId="22" xfId="1" applyNumberFormat="1" applyFont="1" applyFill="1" applyBorder="1" applyAlignment="1">
      <alignment horizontal="right" vertical="center" wrapText="1"/>
    </xf>
    <xf numFmtId="3" fontId="100" fillId="10" borderId="22" xfId="45" applyNumberFormat="1" applyFont="1" applyFill="1" applyBorder="1" applyAlignment="1">
      <alignment horizontal="left" vertical="center" wrapText="1"/>
    </xf>
    <xf numFmtId="0" fontId="100" fillId="0" borderId="22" xfId="45" applyFont="1" applyBorder="1" applyAlignment="1">
      <alignment horizontal="left" vertical="top" wrapText="1"/>
    </xf>
    <xf numFmtId="0" fontId="100" fillId="0" borderId="22" xfId="45" quotePrefix="1" applyFont="1" applyBorder="1" applyAlignment="1">
      <alignment horizontal="center" vertical="top" wrapText="1"/>
    </xf>
    <xf numFmtId="0" fontId="103" fillId="0" borderId="22" xfId="45" quotePrefix="1" applyFont="1" applyBorder="1" applyAlignment="1">
      <alignment horizontal="center" vertical="top" wrapText="1"/>
    </xf>
    <xf numFmtId="0" fontId="103" fillId="0" borderId="22" xfId="45" applyFont="1" applyBorder="1" applyAlignment="1">
      <alignment horizontal="left" vertical="center" wrapText="1"/>
    </xf>
    <xf numFmtId="3" fontId="100" fillId="0" borderId="22" xfId="45" applyNumberFormat="1" applyFont="1" applyBorder="1" applyAlignment="1">
      <alignment horizontal="left" vertical="center" wrapText="1"/>
    </xf>
    <xf numFmtId="3" fontId="103" fillId="0" borderId="22" xfId="45" applyNumberFormat="1" applyFont="1" applyBorder="1" applyAlignment="1">
      <alignment horizontal="center" vertical="top" wrapText="1"/>
    </xf>
    <xf numFmtId="3" fontId="108" fillId="0" borderId="22" xfId="45" applyNumberFormat="1" applyFont="1" applyBorder="1" applyAlignment="1">
      <alignment horizontal="right" vertical="center" wrapText="1"/>
    </xf>
    <xf numFmtId="4" fontId="103" fillId="0" borderId="22" xfId="45" applyNumberFormat="1" applyFont="1" applyBorder="1" applyAlignment="1">
      <alignment horizontal="left" vertical="center" wrapText="1"/>
    </xf>
    <xf numFmtId="0" fontId="109" fillId="0" borderId="22" xfId="45" applyFont="1" applyBorder="1" applyAlignment="1">
      <alignment vertical="top" wrapText="1"/>
    </xf>
    <xf numFmtId="0" fontId="107" fillId="0" borderId="22" xfId="45" applyFont="1" applyBorder="1" applyAlignment="1">
      <alignment horizontal="left" vertical="top" wrapText="1"/>
    </xf>
    <xf numFmtId="0" fontId="103" fillId="0" borderId="22" xfId="45" quotePrefix="1" applyFont="1" applyBorder="1" applyAlignment="1">
      <alignment horizontal="left" vertical="top" wrapText="1"/>
    </xf>
    <xf numFmtId="4" fontId="100" fillId="0" borderId="22" xfId="45" applyNumberFormat="1" applyFont="1" applyBorder="1" applyAlignment="1">
      <alignment horizontal="left" vertical="center" wrapText="1"/>
    </xf>
    <xf numFmtId="49" fontId="110" fillId="0" borderId="22" xfId="45" quotePrefix="1" applyNumberFormat="1" applyFont="1" applyBorder="1" applyAlignment="1">
      <alignment horizontal="center" vertical="top" wrapText="1"/>
    </xf>
    <xf numFmtId="3" fontId="110" fillId="0" borderId="22" xfId="45" applyNumberFormat="1" applyFont="1" applyBorder="1" applyAlignment="1">
      <alignment horizontal="center" vertical="top" wrapText="1"/>
    </xf>
    <xf numFmtId="0" fontId="110" fillId="0" borderId="22" xfId="45" applyFont="1" applyBorder="1" applyAlignment="1">
      <alignment horizontal="left" vertical="top" wrapText="1"/>
    </xf>
    <xf numFmtId="3" fontId="110" fillId="0" borderId="22" xfId="45" applyNumberFormat="1" applyFont="1" applyBorder="1" applyAlignment="1">
      <alignment horizontal="right" vertical="center" wrapText="1"/>
    </xf>
    <xf numFmtId="167" fontId="110" fillId="0" borderId="22" xfId="1" applyNumberFormat="1" applyFont="1" applyBorder="1" applyAlignment="1">
      <alignment horizontal="right" vertical="center" wrapText="1"/>
    </xf>
    <xf numFmtId="167" fontId="108" fillId="0" borderId="22" xfId="1" applyNumberFormat="1" applyFont="1" applyBorder="1" applyAlignment="1">
      <alignment horizontal="right" vertical="center" wrapText="1"/>
    </xf>
    <xf numFmtId="0" fontId="103" fillId="4" borderId="22" xfId="45" quotePrefix="1" applyFont="1" applyFill="1" applyBorder="1" applyAlignment="1">
      <alignment horizontal="center" vertical="top" wrapText="1"/>
    </xf>
    <xf numFmtId="0" fontId="103" fillId="4" borderId="22" xfId="45" applyFont="1" applyFill="1" applyBorder="1" applyAlignment="1">
      <alignment horizontal="left" vertical="center" wrapText="1"/>
    </xf>
    <xf numFmtId="0" fontId="100" fillId="0" borderId="22" xfId="45" applyFont="1" applyBorder="1" applyAlignment="1">
      <alignment horizontal="center" vertical="top" wrapText="1"/>
    </xf>
    <xf numFmtId="0" fontId="100" fillId="0" borderId="22" xfId="45" applyFont="1" applyBorder="1" applyAlignment="1">
      <alignment horizontal="left" vertical="center" wrapText="1"/>
    </xf>
    <xf numFmtId="3" fontId="100" fillId="0" borderId="22" xfId="45" applyNumberFormat="1" applyFont="1" applyBorder="1" applyAlignment="1">
      <alignment horizontal="right" vertical="center" wrapText="1"/>
    </xf>
    <xf numFmtId="167" fontId="100" fillId="0" borderId="22" xfId="1" applyNumberFormat="1" applyFont="1" applyFill="1" applyBorder="1" applyAlignment="1">
      <alignment horizontal="right" vertical="center" wrapText="1"/>
    </xf>
    <xf numFmtId="3" fontId="100" fillId="3" borderId="22" xfId="45" applyNumberFormat="1" applyFont="1" applyFill="1" applyBorder="1" applyAlignment="1">
      <alignment horizontal="right" vertical="center" wrapText="1"/>
    </xf>
    <xf numFmtId="3" fontId="100" fillId="0" borderId="36" xfId="45" applyNumberFormat="1" applyFont="1" applyBorder="1" applyAlignment="1">
      <alignment horizontal="left" vertical="center" wrapText="1"/>
    </xf>
    <xf numFmtId="0" fontId="103" fillId="0" borderId="22" xfId="45" quotePrefix="1" applyFont="1" applyBorder="1" applyAlignment="1">
      <alignment horizontal="center" vertical="center" wrapText="1"/>
    </xf>
    <xf numFmtId="0" fontId="103" fillId="0" borderId="22" xfId="45" applyFont="1" applyBorder="1" applyAlignment="1">
      <alignment horizontal="center" vertical="center" wrapText="1"/>
    </xf>
    <xf numFmtId="0" fontId="100" fillId="0" borderId="22" xfId="45" applyFont="1" applyBorder="1" applyAlignment="1">
      <alignment horizontal="center" vertical="center" wrapText="1"/>
    </xf>
    <xf numFmtId="3" fontId="103" fillId="0" borderId="22" xfId="1" applyNumberFormat="1" applyFont="1" applyBorder="1" applyAlignment="1">
      <alignment horizontal="right" vertical="center" wrapText="1"/>
    </xf>
    <xf numFmtId="0" fontId="100" fillId="0" borderId="22" xfId="45" quotePrefix="1" applyFont="1" applyBorder="1" applyAlignment="1">
      <alignment horizontal="center" vertical="center" wrapText="1"/>
    </xf>
    <xf numFmtId="3" fontId="100" fillId="0" borderId="31" xfId="45" applyNumberFormat="1" applyFont="1" applyBorder="1" applyAlignment="1">
      <alignment horizontal="left" vertical="center" wrapText="1"/>
    </xf>
    <xf numFmtId="0" fontId="107" fillId="0" borderId="22" xfId="45" applyFont="1" applyBorder="1" applyAlignment="1">
      <alignment vertical="center" wrapText="1"/>
    </xf>
    <xf numFmtId="0" fontId="107" fillId="0" borderId="22" xfId="45" applyFont="1" applyBorder="1" applyAlignment="1">
      <alignment vertical="top" wrapText="1"/>
    </xf>
    <xf numFmtId="3" fontId="103" fillId="0" borderId="22" xfId="45" applyNumberFormat="1" applyFont="1" applyBorder="1" applyAlignment="1">
      <alignment horizontal="right" vertical="top" wrapText="1"/>
    </xf>
    <xf numFmtId="3" fontId="103" fillId="0" borderId="22" xfId="45" applyNumberFormat="1" applyFont="1" applyBorder="1" applyAlignment="1">
      <alignment vertical="top" wrapText="1"/>
    </xf>
    <xf numFmtId="0" fontId="103" fillId="0" borderId="22" xfId="45" applyFont="1" applyBorder="1" applyAlignment="1">
      <alignment vertical="top" wrapText="1"/>
    </xf>
    <xf numFmtId="3" fontId="100" fillId="0" borderId="22" xfId="45" applyNumberFormat="1" applyFont="1" applyBorder="1" applyAlignment="1">
      <alignment horizontal="right" vertical="top" wrapText="1"/>
    </xf>
    <xf numFmtId="0" fontId="107" fillId="0" borderId="22" xfId="45" quotePrefix="1" applyFont="1" applyBorder="1" applyAlignment="1">
      <alignment vertical="top" wrapText="1"/>
    </xf>
    <xf numFmtId="3" fontId="103" fillId="0" borderId="22" xfId="45" applyNumberFormat="1" applyFont="1" applyBorder="1" applyAlignment="1">
      <alignment horizontal="left" vertical="top" wrapText="1"/>
    </xf>
    <xf numFmtId="0" fontId="111" fillId="0" borderId="22" xfId="45" quotePrefix="1" applyFont="1" applyBorder="1" applyAlignment="1">
      <alignment vertical="top" wrapText="1"/>
    </xf>
    <xf numFmtId="3" fontId="100" fillId="0" borderId="22" xfId="1" applyNumberFormat="1" applyFont="1" applyBorder="1" applyAlignment="1">
      <alignment horizontal="right" vertical="center" wrapText="1"/>
    </xf>
    <xf numFmtId="167" fontId="100" fillId="0" borderId="22" xfId="1" applyNumberFormat="1" applyFont="1" applyBorder="1" applyAlignment="1">
      <alignment horizontal="right" vertical="center" wrapText="1"/>
    </xf>
    <xf numFmtId="3" fontId="100" fillId="0" borderId="22" xfId="45" applyNumberFormat="1" applyFont="1" applyBorder="1" applyAlignment="1">
      <alignment horizontal="left" vertical="top" wrapText="1"/>
    </xf>
    <xf numFmtId="3" fontId="100" fillId="0" borderId="11" xfId="45" applyNumberFormat="1" applyFont="1" applyBorder="1" applyAlignment="1">
      <alignment vertical="center" wrapText="1"/>
    </xf>
    <xf numFmtId="0" fontId="100" fillId="13" borderId="22" xfId="45" quotePrefix="1" applyFont="1" applyFill="1" applyBorder="1" applyAlignment="1">
      <alignment horizontal="center" vertical="center" wrapText="1"/>
    </xf>
    <xf numFmtId="0" fontId="103" fillId="13" borderId="22" xfId="45" applyFont="1" applyFill="1" applyBorder="1" applyAlignment="1">
      <alignment horizontal="justify" vertical="center" wrapText="1"/>
    </xf>
    <xf numFmtId="0" fontId="104" fillId="13" borderId="22" xfId="45" applyFont="1" applyFill="1" applyBorder="1" applyAlignment="1">
      <alignment horizontal="left" vertical="center" wrapText="1"/>
    </xf>
    <xf numFmtId="3" fontId="104" fillId="13" borderId="22" xfId="45" applyNumberFormat="1" applyFont="1" applyFill="1" applyBorder="1" applyAlignment="1">
      <alignment horizontal="right" vertical="center" wrapText="1"/>
    </xf>
    <xf numFmtId="167" fontId="104" fillId="13" borderId="22" xfId="1" applyNumberFormat="1" applyFont="1" applyFill="1" applyBorder="1" applyAlignment="1">
      <alignment horizontal="right" vertical="center" wrapText="1"/>
    </xf>
    <xf numFmtId="0" fontId="103" fillId="0" borderId="22" xfId="45" applyFont="1" applyBorder="1" applyAlignment="1">
      <alignment horizontal="justify" vertical="top" wrapText="1"/>
    </xf>
    <xf numFmtId="167" fontId="100" fillId="0" borderId="22" xfId="1" applyNumberFormat="1" applyFont="1" applyFill="1" applyBorder="1" applyAlignment="1">
      <alignment horizontal="right" vertical="top" wrapText="1"/>
    </xf>
    <xf numFmtId="0" fontId="107" fillId="0" borderId="22" xfId="0" applyFont="1" applyBorder="1" applyAlignment="1">
      <alignment vertical="top" wrapText="1"/>
    </xf>
    <xf numFmtId="0" fontId="103" fillId="0" borderId="22" xfId="45" applyFont="1" applyBorder="1" applyAlignment="1">
      <alignment horizontal="justify" vertical="center" wrapText="1"/>
    </xf>
    <xf numFmtId="0" fontId="107" fillId="0" borderId="22" xfId="45" quotePrefix="1" applyFont="1" applyBorder="1" applyAlignment="1">
      <alignment horizontal="center" vertical="center" wrapText="1"/>
    </xf>
    <xf numFmtId="3" fontId="103" fillId="0" borderId="22" xfId="45" applyNumberFormat="1" applyFont="1" applyBorder="1" applyAlignment="1">
      <alignment horizontal="right" wrapText="1"/>
    </xf>
    <xf numFmtId="0" fontId="103" fillId="0" borderId="22" xfId="45" applyFont="1" applyBorder="1" applyAlignment="1">
      <alignment horizontal="left" wrapText="1"/>
    </xf>
    <xf numFmtId="0" fontId="107" fillId="0" borderId="22" xfId="45" quotePrefix="1" applyFont="1" applyBorder="1" applyAlignment="1">
      <alignment horizontal="center" wrapText="1"/>
    </xf>
    <xf numFmtId="0" fontId="103" fillId="0" borderId="22" xfId="45" applyFont="1" applyBorder="1" applyAlignment="1">
      <alignment horizontal="center" wrapText="1"/>
    </xf>
    <xf numFmtId="0" fontId="107" fillId="0" borderId="22" xfId="45" applyFont="1" applyBorder="1" applyAlignment="1">
      <alignment wrapText="1"/>
    </xf>
    <xf numFmtId="0" fontId="103" fillId="0" borderId="22" xfId="45" applyFont="1" applyBorder="1" applyAlignment="1">
      <alignment wrapText="1"/>
    </xf>
    <xf numFmtId="0" fontId="107" fillId="0" borderId="22" xfId="45" applyFont="1" applyBorder="1" applyAlignment="1">
      <alignment horizontal="left" wrapText="1"/>
    </xf>
    <xf numFmtId="0" fontId="107" fillId="0" borderId="22" xfId="45" applyFont="1" applyBorder="1" applyAlignment="1">
      <alignment horizontal="center" wrapText="1"/>
    </xf>
    <xf numFmtId="3" fontId="107" fillId="0" borderId="22" xfId="45" applyNumberFormat="1" applyFont="1" applyBorder="1" applyAlignment="1">
      <alignment horizontal="right" vertical="center" wrapText="1"/>
    </xf>
    <xf numFmtId="3" fontId="107" fillId="0" borderId="22" xfId="1" applyNumberFormat="1" applyFont="1" applyFill="1" applyBorder="1" applyAlignment="1">
      <alignment horizontal="right" vertical="center" wrapText="1"/>
    </xf>
    <xf numFmtId="43" fontId="107" fillId="0" borderId="22" xfId="1" applyFont="1" applyFill="1" applyBorder="1" applyAlignment="1">
      <alignment horizontal="right" vertical="center" wrapText="1"/>
    </xf>
    <xf numFmtId="0" fontId="100" fillId="0" borderId="22" xfId="45" applyFont="1" applyBorder="1" applyAlignment="1">
      <alignment horizontal="center"/>
    </xf>
    <xf numFmtId="0" fontId="102" fillId="0" borderId="22" xfId="45" applyFont="1" applyBorder="1"/>
    <xf numFmtId="3" fontId="102" fillId="0" borderId="22" xfId="45" applyNumberFormat="1" applyFont="1" applyBorder="1"/>
    <xf numFmtId="0" fontId="100" fillId="6" borderId="39" xfId="45" applyFont="1" applyFill="1" applyBorder="1" applyAlignment="1">
      <alignment horizontal="left" wrapText="1"/>
    </xf>
    <xf numFmtId="0" fontId="100" fillId="6" borderId="22" xfId="45" quotePrefix="1" applyFont="1" applyFill="1" applyBorder="1" applyAlignment="1">
      <alignment horizontal="center" vertical="center" wrapText="1"/>
    </xf>
    <xf numFmtId="0" fontId="103" fillId="6" borderId="22" xfId="45" applyFont="1" applyFill="1" applyBorder="1" applyAlignment="1">
      <alignment horizontal="center"/>
    </xf>
    <xf numFmtId="0" fontId="104" fillId="6" borderId="22" xfId="45" applyFont="1" applyFill="1" applyBorder="1" applyAlignment="1">
      <alignment horizontal="center"/>
    </xf>
    <xf numFmtId="0" fontId="100" fillId="6" borderId="22" xfId="45" applyFont="1" applyFill="1" applyBorder="1" applyAlignment="1">
      <alignment horizontal="left" vertical="center" wrapText="1"/>
    </xf>
    <xf numFmtId="0" fontId="100" fillId="6" borderId="22" xfId="45" applyFont="1" applyFill="1" applyBorder="1" applyAlignment="1">
      <alignment horizontal="center"/>
    </xf>
    <xf numFmtId="3" fontId="104" fillId="6" borderId="22" xfId="45" applyNumberFormat="1" applyFont="1" applyFill="1" applyBorder="1" applyAlignment="1">
      <alignment horizontal="right"/>
    </xf>
    <xf numFmtId="3" fontId="100" fillId="6" borderId="22" xfId="45" applyNumberFormat="1" applyFont="1" applyFill="1" applyBorder="1" applyAlignment="1">
      <alignment horizontal="right"/>
    </xf>
    <xf numFmtId="167" fontId="100" fillId="6" borderId="22" xfId="1" applyNumberFormat="1" applyFont="1" applyFill="1" applyBorder="1" applyAlignment="1">
      <alignment horizontal="right"/>
    </xf>
    <xf numFmtId="3" fontId="100" fillId="6" borderId="22" xfId="45" applyNumberFormat="1" applyFont="1" applyFill="1" applyBorder="1" applyAlignment="1">
      <alignment horizontal="left"/>
    </xf>
    <xf numFmtId="0" fontId="102" fillId="6" borderId="0" xfId="45" applyFont="1" applyFill="1"/>
    <xf numFmtId="0" fontId="107" fillId="6" borderId="22" xfId="45" applyFont="1" applyFill="1" applyBorder="1" applyAlignment="1">
      <alignment horizontal="center" wrapText="1"/>
    </xf>
    <xf numFmtId="0" fontId="107" fillId="6" borderId="22" xfId="45" quotePrefix="1" applyFont="1" applyFill="1" applyBorder="1" applyAlignment="1">
      <alignment horizontal="center" wrapText="1"/>
    </xf>
    <xf numFmtId="0" fontId="102" fillId="6" borderId="22" xfId="45" applyFont="1" applyFill="1" applyBorder="1"/>
    <xf numFmtId="0" fontId="107" fillId="6" borderId="22" xfId="45" applyFont="1" applyFill="1" applyBorder="1" applyAlignment="1">
      <alignment wrapText="1"/>
    </xf>
    <xf numFmtId="3" fontId="103" fillId="6" borderId="22" xfId="1" applyNumberFormat="1" applyFont="1" applyFill="1" applyBorder="1" applyAlignment="1">
      <alignment horizontal="right" vertical="center" wrapText="1"/>
    </xf>
    <xf numFmtId="3" fontId="108" fillId="6" borderId="22" xfId="45" applyNumberFormat="1" applyFont="1" applyFill="1" applyBorder="1" applyAlignment="1">
      <alignment horizontal="right" vertical="center" wrapText="1"/>
    </xf>
    <xf numFmtId="167" fontId="108" fillId="6" borderId="22" xfId="1" applyNumberFormat="1" applyFont="1" applyFill="1" applyBorder="1" applyAlignment="1">
      <alignment horizontal="right" vertical="center" wrapText="1"/>
    </xf>
    <xf numFmtId="3" fontId="102" fillId="6" borderId="22" xfId="45" applyNumberFormat="1" applyFont="1" applyFill="1" applyBorder="1"/>
    <xf numFmtId="0" fontId="100" fillId="12" borderId="39" xfId="45" applyFont="1" applyFill="1" applyBorder="1" applyAlignment="1">
      <alignment horizontal="left" wrapText="1"/>
    </xf>
    <xf numFmtId="0" fontId="103" fillId="12" borderId="22" xfId="45" applyFont="1" applyFill="1" applyBorder="1" applyAlignment="1">
      <alignment horizontal="center"/>
    </xf>
    <xf numFmtId="0" fontId="104" fillId="12" borderId="22" xfId="45" applyFont="1" applyFill="1" applyBorder="1" applyAlignment="1">
      <alignment horizontal="center"/>
    </xf>
    <xf numFmtId="0" fontId="104" fillId="12" borderId="22" xfId="45" applyFont="1" applyFill="1" applyBorder="1" applyAlignment="1">
      <alignment horizontal="left"/>
    </xf>
    <xf numFmtId="0" fontId="100" fillId="12" borderId="22" xfId="45" applyFont="1" applyFill="1" applyBorder="1" applyAlignment="1">
      <alignment horizontal="center"/>
    </xf>
    <xf numFmtId="3" fontId="104" fillId="12" borderId="22" xfId="45" applyNumberFormat="1" applyFont="1" applyFill="1" applyBorder="1" applyAlignment="1">
      <alignment horizontal="right"/>
    </xf>
    <xf numFmtId="167" fontId="104" fillId="12" borderId="22" xfId="1" applyNumberFormat="1" applyFont="1" applyFill="1" applyBorder="1" applyAlignment="1">
      <alignment horizontal="right"/>
    </xf>
    <xf numFmtId="3" fontId="100" fillId="12" borderId="22" xfId="45" applyNumberFormat="1" applyFont="1" applyFill="1" applyBorder="1" applyAlignment="1">
      <alignment horizontal="left"/>
    </xf>
    <xf numFmtId="0" fontId="102" fillId="0" borderId="18" xfId="45" applyFont="1" applyBorder="1" applyAlignment="1">
      <alignment vertical="center"/>
    </xf>
    <xf numFmtId="0" fontId="102" fillId="0" borderId="22" xfId="45" applyFont="1" applyBorder="1" applyAlignment="1">
      <alignment vertical="center"/>
    </xf>
    <xf numFmtId="3" fontId="102" fillId="0" borderId="22" xfId="45" applyNumberFormat="1" applyFont="1" applyBorder="1" applyAlignment="1">
      <alignment vertical="center"/>
    </xf>
    <xf numFmtId="167" fontId="102" fillId="0" borderId="0" xfId="1" applyNumberFormat="1" applyFont="1" applyFill="1" applyAlignment="1"/>
    <xf numFmtId="167" fontId="102" fillId="0" borderId="0" xfId="1" applyNumberFormat="1" applyFont="1" applyAlignment="1"/>
    <xf numFmtId="167" fontId="112" fillId="0" borderId="52" xfId="1" applyNumberFormat="1" applyFont="1" applyBorder="1" applyAlignment="1">
      <alignment horizontal="right" vertical="center" wrapText="1"/>
    </xf>
    <xf numFmtId="0" fontId="50" fillId="0" borderId="15" xfId="33" applyFont="1" applyBorder="1" applyAlignment="1">
      <alignment horizontal="center"/>
    </xf>
    <xf numFmtId="0" fontId="50" fillId="0" borderId="17" xfId="33" applyFont="1" applyBorder="1" applyAlignment="1">
      <alignment horizontal="center"/>
    </xf>
    <xf numFmtId="0" fontId="50" fillId="0" borderId="12" xfId="33" applyFont="1" applyBorder="1" applyAlignment="1">
      <alignment horizontal="center"/>
    </xf>
    <xf numFmtId="0" fontId="50" fillId="0" borderId="21" xfId="33" applyFont="1" applyBorder="1" applyAlignment="1">
      <alignment horizontal="center"/>
    </xf>
    <xf numFmtId="0" fontId="50" fillId="0" borderId="0" xfId="33" applyFont="1" applyAlignment="1">
      <alignment horizontal="center"/>
    </xf>
    <xf numFmtId="0" fontId="50" fillId="0" borderId="9" xfId="33" applyFont="1" applyBorder="1" applyAlignment="1">
      <alignment horizontal="center"/>
    </xf>
    <xf numFmtId="0" fontId="48" fillId="0" borderId="15" xfId="33" applyFont="1" applyBorder="1" applyAlignment="1">
      <alignment horizontal="center" vertical="top" wrapText="1"/>
    </xf>
    <xf numFmtId="0" fontId="48" fillId="0" borderId="14" xfId="33" applyFont="1" applyBorder="1" applyAlignment="1">
      <alignment horizontal="center" vertical="top" wrapText="1"/>
    </xf>
    <xf numFmtId="0" fontId="48" fillId="0" borderId="17" xfId="33" applyFont="1" applyBorder="1" applyAlignment="1">
      <alignment horizontal="center" vertical="top" wrapText="1"/>
    </xf>
    <xf numFmtId="0" fontId="48" fillId="0" borderId="13" xfId="33" applyFont="1" applyBorder="1" applyAlignment="1">
      <alignment horizontal="center" vertical="top" wrapText="1"/>
    </xf>
    <xf numFmtId="167" fontId="61" fillId="0" borderId="11" xfId="1" applyNumberFormat="1" applyFont="1" applyBorder="1" applyAlignment="1">
      <alignment horizontal="center" vertical="center" wrapText="1"/>
    </xf>
    <xf numFmtId="167" fontId="61" fillId="0" borderId="8" xfId="1" applyNumberFormat="1" applyFont="1" applyBorder="1" applyAlignment="1">
      <alignment horizontal="center" vertical="center" wrapText="1"/>
    </xf>
    <xf numFmtId="167" fontId="48" fillId="0" borderId="17" xfId="1" applyNumberFormat="1" applyFont="1" applyBorder="1" applyAlignment="1">
      <alignment horizontal="center" vertical="top" wrapText="1"/>
    </xf>
    <xf numFmtId="167" fontId="48" fillId="0" borderId="13" xfId="1" applyNumberFormat="1" applyFont="1" applyBorder="1" applyAlignment="1">
      <alignment horizontal="center" vertical="top" wrapText="1"/>
    </xf>
    <xf numFmtId="167" fontId="61" fillId="0" borderId="11" xfId="1" applyNumberFormat="1" applyFont="1" applyBorder="1" applyAlignment="1">
      <alignment horizontal="right" vertical="center" wrapText="1"/>
    </xf>
    <xf numFmtId="167" fontId="61" fillId="0" borderId="8" xfId="1" applyNumberFormat="1" applyFont="1" applyBorder="1" applyAlignment="1">
      <alignment horizontal="right" vertical="center" wrapText="1"/>
    </xf>
    <xf numFmtId="0" fontId="48" fillId="0" borderId="0" xfId="0" applyFont="1" applyAlignment="1">
      <alignment horizontal="center"/>
    </xf>
    <xf numFmtId="0" fontId="48" fillId="0" borderId="11" xfId="33" applyFont="1" applyBorder="1" applyAlignment="1">
      <alignment horizontal="center" vertical="center" wrapText="1"/>
    </xf>
    <xf numFmtId="0" fontId="48" fillId="0" borderId="10" xfId="33" applyFont="1" applyBorder="1" applyAlignment="1">
      <alignment horizontal="center" vertical="center" wrapText="1"/>
    </xf>
    <xf numFmtId="0" fontId="48" fillId="0" borderId="8" xfId="33" applyFont="1" applyBorder="1" applyAlignment="1">
      <alignment horizontal="center" vertical="center" wrapText="1"/>
    </xf>
    <xf numFmtId="0" fontId="48" fillId="0" borderId="11" xfId="33" applyFont="1" applyBorder="1" applyAlignment="1">
      <alignment horizontal="center" vertical="top" wrapText="1"/>
    </xf>
    <xf numFmtId="0" fontId="48" fillId="0" borderId="10" xfId="33" applyFont="1" applyBorder="1" applyAlignment="1">
      <alignment horizontal="center" vertical="top" wrapText="1"/>
    </xf>
    <xf numFmtId="0" fontId="48" fillId="0" borderId="8" xfId="33" applyFont="1" applyBorder="1" applyAlignment="1">
      <alignment horizontal="center" vertical="top" wrapText="1"/>
    </xf>
    <xf numFmtId="0" fontId="48" fillId="0" borderId="12" xfId="33" applyFont="1" applyBorder="1" applyAlignment="1">
      <alignment horizontal="center" vertical="center" wrapText="1"/>
    </xf>
    <xf numFmtId="0" fontId="48" fillId="0" borderId="9" xfId="33" applyFont="1"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50" fillId="0" borderId="15" xfId="33" applyFont="1" applyBorder="1" applyAlignment="1">
      <alignment horizontal="center" vertical="top" wrapText="1"/>
    </xf>
    <xf numFmtId="0" fontId="50" fillId="0" borderId="21" xfId="33" applyFont="1" applyBorder="1" applyAlignment="1">
      <alignment horizontal="center" vertical="top" wrapText="1"/>
    </xf>
    <xf numFmtId="0" fontId="50" fillId="0" borderId="14" xfId="33" applyFont="1" applyBorder="1" applyAlignment="1">
      <alignment horizontal="center" vertical="top" wrapText="1"/>
    </xf>
    <xf numFmtId="0" fontId="50" fillId="0" borderId="11" xfId="33" applyFont="1" applyBorder="1" applyAlignment="1">
      <alignment horizontal="center" vertical="top" wrapText="1"/>
    </xf>
    <xf numFmtId="0" fontId="50" fillId="0" borderId="10" xfId="33" applyFont="1" applyBorder="1" applyAlignment="1">
      <alignment horizontal="center" vertical="top" wrapText="1"/>
    </xf>
    <xf numFmtId="0" fontId="50" fillId="0" borderId="8" xfId="33" applyFont="1" applyBorder="1" applyAlignment="1">
      <alignment horizontal="center" vertical="top" wrapText="1"/>
    </xf>
    <xf numFmtId="0" fontId="48" fillId="0" borderId="30" xfId="33" applyFont="1" applyBorder="1" applyAlignment="1">
      <alignment horizontal="right" vertical="top" wrapText="1"/>
    </xf>
    <xf numFmtId="0" fontId="48" fillId="0" borderId="35" xfId="33" applyFont="1" applyBorder="1" applyAlignment="1">
      <alignment horizontal="right" vertical="top" wrapText="1"/>
    </xf>
    <xf numFmtId="0" fontId="48" fillId="0" borderId="10" xfId="33" applyFont="1" applyBorder="1" applyAlignment="1">
      <alignment horizontal="justify" vertical="top" wrapText="1"/>
    </xf>
    <xf numFmtId="0" fontId="48" fillId="0" borderId="8" xfId="33" applyFont="1" applyBorder="1" applyAlignment="1">
      <alignment horizontal="justify" vertical="top" wrapText="1"/>
    </xf>
    <xf numFmtId="3" fontId="48" fillId="0" borderId="10" xfId="33" applyNumberFormat="1" applyFont="1" applyBorder="1" applyAlignment="1">
      <alignment horizontal="center" vertical="top" wrapText="1"/>
    </xf>
    <xf numFmtId="3" fontId="48" fillId="0" borderId="8" xfId="33" applyNumberFormat="1" applyFont="1" applyBorder="1" applyAlignment="1">
      <alignment horizontal="center" vertical="top" wrapText="1"/>
    </xf>
    <xf numFmtId="0" fontId="48" fillId="0" borderId="24" xfId="33" applyFont="1" applyBorder="1" applyAlignment="1">
      <alignment horizontal="right" vertical="top" wrapText="1"/>
    </xf>
    <xf numFmtId="0" fontId="54" fillId="0" borderId="5" xfId="33" applyFont="1" applyBorder="1" applyAlignment="1">
      <alignment horizontal="center"/>
    </xf>
    <xf numFmtId="0" fontId="48" fillId="0" borderId="0" xfId="33" applyFont="1" applyAlignment="1">
      <alignment horizontal="center"/>
    </xf>
    <xf numFmtId="0" fontId="0" fillId="0" borderId="0" xfId="0" applyAlignment="1">
      <alignment horizontal="center"/>
    </xf>
    <xf numFmtId="0" fontId="55" fillId="0" borderId="0" xfId="33" applyFont="1" applyAlignment="1">
      <alignment horizontal="left" vertical="top" wrapText="1"/>
    </xf>
    <xf numFmtId="0" fontId="48" fillId="0" borderId="0" xfId="33" applyFont="1" applyAlignment="1">
      <alignment horizontal="left" vertical="top" wrapText="1"/>
    </xf>
    <xf numFmtId="0" fontId="67" fillId="0" borderId="0" xfId="33" applyFont="1" applyAlignment="1">
      <alignment horizontal="left" vertical="top" wrapText="1"/>
    </xf>
    <xf numFmtId="0" fontId="66" fillId="0" borderId="0" xfId="33" applyFont="1" applyAlignment="1">
      <alignment horizontal="left" vertical="top" wrapText="1"/>
    </xf>
    <xf numFmtId="0" fontId="48" fillId="0" borderId="0" xfId="33" applyFont="1" applyAlignment="1">
      <alignment horizontal="left" wrapText="1"/>
    </xf>
    <xf numFmtId="0" fontId="66" fillId="0" borderId="0" xfId="33" applyFont="1" applyAlignment="1">
      <alignment horizontal="left" wrapText="1"/>
    </xf>
    <xf numFmtId="0" fontId="65" fillId="0" borderId="0" xfId="33" applyFont="1" applyAlignment="1">
      <alignment horizontal="left" wrapText="1"/>
    </xf>
    <xf numFmtId="0" fontId="50" fillId="0" borderId="0" xfId="33" applyFont="1" applyAlignment="1">
      <alignment horizontal="left" wrapText="1"/>
    </xf>
    <xf numFmtId="169" fontId="50" fillId="0" borderId="0" xfId="33" applyNumberFormat="1" applyFont="1"/>
    <xf numFmtId="169" fontId="50" fillId="0" borderId="13" xfId="33" applyNumberFormat="1" applyFont="1" applyBorder="1"/>
    <xf numFmtId="168" fontId="50" fillId="0" borderId="0" xfId="1" applyNumberFormat="1" applyFont="1" applyBorder="1" applyAlignment="1"/>
    <xf numFmtId="168" fontId="50" fillId="0" borderId="13" xfId="1" applyNumberFormat="1" applyFont="1" applyBorder="1" applyAlignment="1"/>
    <xf numFmtId="167" fontId="50" fillId="0" borderId="0" xfId="1" applyNumberFormat="1" applyFont="1" applyBorder="1" applyAlignment="1"/>
    <xf numFmtId="167" fontId="50" fillId="0" borderId="13" xfId="1" applyNumberFormat="1" applyFont="1" applyBorder="1" applyAlignment="1"/>
    <xf numFmtId="169" fontId="48" fillId="0" borderId="0" xfId="33" applyNumberFormat="1" applyFont="1"/>
    <xf numFmtId="169" fontId="48" fillId="0" borderId="13" xfId="33" applyNumberFormat="1" applyFont="1" applyBorder="1"/>
    <xf numFmtId="168" fontId="48" fillId="0" borderId="0" xfId="1" applyNumberFormat="1" applyFont="1" applyBorder="1" applyAlignment="1"/>
    <xf numFmtId="168" fontId="48" fillId="0" borderId="13" xfId="1" applyNumberFormat="1" applyFont="1" applyBorder="1" applyAlignment="1"/>
    <xf numFmtId="167" fontId="48" fillId="0" borderId="0" xfId="1" applyNumberFormat="1" applyFont="1" applyBorder="1" applyAlignment="1"/>
    <xf numFmtId="167" fontId="48" fillId="0" borderId="13" xfId="1" applyNumberFormat="1" applyFont="1" applyBorder="1" applyAlignment="1"/>
    <xf numFmtId="168" fontId="48" fillId="0" borderId="0" xfId="1" applyNumberFormat="1" applyFont="1" applyAlignment="1"/>
    <xf numFmtId="167" fontId="48" fillId="0" borderId="0" xfId="1" applyNumberFormat="1" applyFont="1" applyAlignment="1"/>
    <xf numFmtId="0" fontId="48" fillId="0" borderId="0" xfId="33" applyFont="1" applyAlignment="1">
      <alignment vertical="top" wrapText="1"/>
    </xf>
    <xf numFmtId="0" fontId="48" fillId="0" borderId="0" xfId="33" applyFont="1" applyAlignment="1">
      <alignment wrapText="1"/>
    </xf>
    <xf numFmtId="173" fontId="50" fillId="0" borderId="0" xfId="33" applyNumberFormat="1" applyFont="1" applyAlignment="1">
      <alignment horizontal="center" wrapText="1"/>
    </xf>
    <xf numFmtId="168" fontId="50" fillId="0" borderId="0" xfId="1" applyNumberFormat="1" applyFont="1" applyAlignment="1">
      <alignment horizontal="center" wrapText="1"/>
    </xf>
    <xf numFmtId="167" fontId="50" fillId="0" borderId="0" xfId="1" applyNumberFormat="1" applyFont="1" applyAlignment="1">
      <alignment horizontal="center" wrapText="1"/>
    </xf>
    <xf numFmtId="0" fontId="50" fillId="0" borderId="0" xfId="33" applyFont="1" applyAlignment="1">
      <alignment horizontal="left" vertical="top" wrapText="1"/>
    </xf>
    <xf numFmtId="0" fontId="50" fillId="0" borderId="0" xfId="33" applyFont="1" applyAlignment="1">
      <alignment horizontal="justify" wrapText="1"/>
    </xf>
    <xf numFmtId="0" fontId="48" fillId="0" borderId="0" xfId="33" applyFont="1" applyAlignment="1">
      <alignment horizontal="justify" wrapText="1"/>
    </xf>
    <xf numFmtId="0" fontId="65" fillId="0" borderId="0" xfId="33" applyFont="1" applyAlignment="1">
      <alignment horizontal="left" vertical="top" wrapText="1"/>
    </xf>
    <xf numFmtId="0" fontId="55" fillId="0" borderId="0" xfId="33" applyFont="1" applyAlignment="1">
      <alignment horizontal="left" wrapText="1"/>
    </xf>
    <xf numFmtId="0" fontId="55" fillId="0" borderId="0" xfId="33" applyFont="1" applyAlignment="1">
      <alignment horizontal="left" vertical="center" wrapText="1"/>
    </xf>
    <xf numFmtId="0" fontId="48" fillId="0" borderId="0" xfId="33" applyFont="1" applyAlignment="1">
      <alignment horizontal="center" vertical="top" wrapText="1"/>
    </xf>
    <xf numFmtId="0" fontId="50" fillId="0" borderId="0" xfId="33" applyFont="1" applyAlignment="1">
      <alignment horizontal="left"/>
    </xf>
    <xf numFmtId="0" fontId="50" fillId="0" borderId="0" xfId="33" applyFont="1" applyAlignment="1">
      <alignment horizontal="left" vertical="center" wrapText="1"/>
    </xf>
    <xf numFmtId="0" fontId="50" fillId="0" borderId="44" xfId="33" applyFont="1" applyBorder="1" applyAlignment="1">
      <alignment horizontal="left" vertical="center" wrapText="1"/>
    </xf>
    <xf numFmtId="0" fontId="50" fillId="0" borderId="0" xfId="33" applyFont="1" applyAlignment="1">
      <alignment wrapText="1"/>
    </xf>
    <xf numFmtId="0" fontId="63" fillId="0" borderId="0" xfId="33" applyFont="1" applyAlignment="1">
      <alignment horizontal="left" vertical="top" wrapText="1"/>
    </xf>
    <xf numFmtId="0" fontId="63" fillId="0" borderId="0" xfId="33" applyFont="1" applyAlignment="1">
      <alignment horizontal="left" wrapText="1"/>
    </xf>
    <xf numFmtId="0" fontId="91" fillId="0" borderId="1" xfId="33" applyFont="1" applyBorder="1" applyAlignment="1">
      <alignment horizontal="center" vertical="center" wrapText="1"/>
    </xf>
    <xf numFmtId="0" fontId="91" fillId="0" borderId="6" xfId="33" applyFont="1" applyBorder="1" applyAlignment="1">
      <alignment horizontal="center" vertical="center" wrapText="1"/>
    </xf>
    <xf numFmtId="0" fontId="91" fillId="0" borderId="38" xfId="33" applyFont="1" applyBorder="1" applyAlignment="1">
      <alignment horizontal="center" vertical="center" wrapText="1"/>
    </xf>
    <xf numFmtId="0" fontId="91" fillId="0" borderId="4" xfId="33" applyFont="1" applyBorder="1" applyAlignment="1">
      <alignment horizontal="center" vertical="center" wrapText="1"/>
    </xf>
    <xf numFmtId="0" fontId="91" fillId="0" borderId="5" xfId="33" applyFont="1" applyBorder="1" applyAlignment="1">
      <alignment horizontal="center" vertical="center" wrapText="1"/>
    </xf>
    <xf numFmtId="0" fontId="91" fillId="0" borderId="34" xfId="33" applyFont="1" applyBorder="1" applyAlignment="1">
      <alignment horizontal="center" vertical="center" wrapText="1"/>
    </xf>
    <xf numFmtId="1" fontId="91" fillId="0" borderId="30" xfId="34" applyNumberFormat="1" applyFont="1" applyFill="1" applyBorder="1" applyAlignment="1">
      <alignment horizontal="center" wrapText="1"/>
    </xf>
    <xf numFmtId="1" fontId="91" fillId="0" borderId="35" xfId="34" applyNumberFormat="1" applyFont="1" applyFill="1" applyBorder="1" applyAlignment="1">
      <alignment horizontal="center" wrapText="1"/>
    </xf>
    <xf numFmtId="168" fontId="91" fillId="0" borderId="23" xfId="1" applyNumberFormat="1" applyFont="1" applyFill="1" applyBorder="1" applyAlignment="1">
      <alignment horizontal="center" vertical="top" wrapText="1"/>
    </xf>
    <xf numFmtId="168" fontId="91" fillId="0" borderId="26" xfId="1" applyNumberFormat="1" applyFont="1" applyFill="1" applyBorder="1" applyAlignment="1">
      <alignment horizontal="center" vertical="top" wrapText="1"/>
    </xf>
    <xf numFmtId="167" fontId="91" fillId="0" borderId="23" xfId="1" applyNumberFormat="1" applyFont="1" applyFill="1" applyBorder="1" applyAlignment="1">
      <alignment horizontal="center" vertical="top" wrapText="1"/>
    </xf>
    <xf numFmtId="167" fontId="91" fillId="0" borderId="26" xfId="1" applyNumberFormat="1" applyFont="1" applyFill="1" applyBorder="1" applyAlignment="1">
      <alignment horizontal="center" vertical="top" wrapText="1"/>
    </xf>
    <xf numFmtId="0" fontId="92" fillId="0" borderId="0" xfId="33" applyFont="1" applyAlignment="1">
      <alignment horizontal="left" vertical="top" wrapText="1"/>
    </xf>
    <xf numFmtId="168" fontId="91" fillId="2" borderId="30" xfId="1" applyNumberFormat="1" applyFont="1" applyFill="1" applyBorder="1" applyAlignment="1">
      <alignment horizontal="center" vertical="top" wrapText="1"/>
    </xf>
    <xf numFmtId="168" fontId="91" fillId="2" borderId="35" xfId="1" applyNumberFormat="1" applyFont="1" applyFill="1" applyBorder="1" applyAlignment="1">
      <alignment horizontal="center" vertical="top" wrapText="1"/>
    </xf>
    <xf numFmtId="0" fontId="97" fillId="0" borderId="0" xfId="33" applyFont="1" applyAlignment="1">
      <alignment horizontal="left" vertical="top" wrapText="1"/>
    </xf>
    <xf numFmtId="0" fontId="97" fillId="0" borderId="0" xfId="33" applyFont="1" applyAlignment="1">
      <alignment horizontal="left" wrapText="1"/>
    </xf>
    <xf numFmtId="0" fontId="98" fillId="0" borderId="1" xfId="33" applyFont="1" applyBorder="1" applyAlignment="1">
      <alignment horizontal="center" vertical="center" wrapText="1"/>
    </xf>
    <xf numFmtId="0" fontId="98" fillId="0" borderId="6" xfId="33" applyFont="1" applyBorder="1" applyAlignment="1">
      <alignment horizontal="center" vertical="center" wrapText="1"/>
    </xf>
    <xf numFmtId="0" fontId="98" fillId="0" borderId="38" xfId="33" applyFont="1" applyBorder="1" applyAlignment="1">
      <alignment horizontal="center" vertical="center" wrapText="1"/>
    </xf>
    <xf numFmtId="0" fontId="98" fillId="0" borderId="4" xfId="33" applyFont="1" applyBorder="1" applyAlignment="1">
      <alignment horizontal="center" vertical="center" wrapText="1"/>
    </xf>
    <xf numFmtId="0" fontId="98" fillId="0" borderId="5" xfId="33" applyFont="1" applyBorder="1" applyAlignment="1">
      <alignment horizontal="center" vertical="center" wrapText="1"/>
    </xf>
    <xf numFmtId="0" fontId="98" fillId="0" borderId="34" xfId="33" applyFont="1" applyBorder="1" applyAlignment="1">
      <alignment horizontal="center" vertical="center" wrapText="1"/>
    </xf>
    <xf numFmtId="1" fontId="98" fillId="0" borderId="23" xfId="34" applyNumberFormat="1" applyFont="1" applyFill="1" applyBorder="1" applyAlignment="1">
      <alignment horizontal="center" wrapText="1"/>
    </xf>
    <xf numFmtId="1" fontId="98" fillId="0" borderId="26" xfId="34" applyNumberFormat="1" applyFont="1" applyFill="1" applyBorder="1" applyAlignment="1">
      <alignment horizontal="center" wrapText="1"/>
    </xf>
    <xf numFmtId="0" fontId="41" fillId="0" borderId="0" xfId="33" applyFont="1" applyAlignment="1">
      <alignment horizontal="left" wrapText="1"/>
    </xf>
    <xf numFmtId="0" fontId="43" fillId="0" borderId="0" xfId="33" applyFont="1" applyAlignment="1">
      <alignment horizontal="left" wrapText="1"/>
    </xf>
    <xf numFmtId="0" fontId="42" fillId="0" borderId="0" xfId="33" applyFont="1" applyAlignment="1">
      <alignment wrapText="1"/>
    </xf>
    <xf numFmtId="0" fontId="41" fillId="0" borderId="0" xfId="33" applyFont="1" applyAlignment="1">
      <alignment wrapText="1"/>
    </xf>
    <xf numFmtId="0" fontId="50" fillId="0" borderId="1" xfId="33" applyFont="1" applyBorder="1" applyAlignment="1">
      <alignment horizontal="center" vertical="center" wrapText="1"/>
    </xf>
    <xf numFmtId="0" fontId="50" fillId="0" borderId="6" xfId="33" applyFont="1" applyBorder="1" applyAlignment="1">
      <alignment horizontal="center" vertical="center" wrapText="1"/>
    </xf>
    <xf numFmtId="0" fontId="50" fillId="0" borderId="38" xfId="33" applyFont="1" applyBorder="1" applyAlignment="1">
      <alignment horizontal="center" vertical="center" wrapText="1"/>
    </xf>
    <xf numFmtId="0" fontId="50" fillId="0" borderId="4" xfId="33" applyFont="1" applyBorder="1" applyAlignment="1">
      <alignment horizontal="center" vertical="center" wrapText="1"/>
    </xf>
    <xf numFmtId="0" fontId="50" fillId="0" borderId="5" xfId="33" applyFont="1" applyBorder="1" applyAlignment="1">
      <alignment horizontal="center" vertical="center" wrapText="1"/>
    </xf>
    <xf numFmtId="0" fontId="50" fillId="0" borderId="34" xfId="33" applyFont="1" applyBorder="1" applyAlignment="1">
      <alignment horizontal="center" vertical="center" wrapText="1"/>
    </xf>
    <xf numFmtId="1" fontId="50" fillId="0" borderId="23" xfId="34" applyNumberFormat="1" applyFont="1" applyFill="1" applyBorder="1" applyAlignment="1">
      <alignment horizontal="center" vertical="top" wrapText="1"/>
    </xf>
    <xf numFmtId="1" fontId="50" fillId="0" borderId="26" xfId="34" applyNumberFormat="1" applyFont="1" applyFill="1" applyBorder="1" applyAlignment="1">
      <alignment horizontal="center" vertical="top" wrapText="1"/>
    </xf>
    <xf numFmtId="0" fontId="55" fillId="0" borderId="0" xfId="49" applyFont="1" applyAlignment="1">
      <alignment horizontal="left" vertical="top" wrapText="1"/>
    </xf>
    <xf numFmtId="0" fontId="50" fillId="0" borderId="0" xfId="49" applyFont="1" applyAlignment="1">
      <alignment horizontal="center"/>
    </xf>
    <xf numFmtId="0" fontId="48" fillId="0" borderId="0" xfId="49" applyFont="1" applyAlignment="1">
      <alignment horizontal="left" vertical="top" wrapText="1"/>
    </xf>
    <xf numFmtId="0" fontId="55" fillId="0" borderId="0" xfId="49" applyFont="1" applyAlignment="1">
      <alignment horizontal="justify" vertical="top" wrapText="1"/>
    </xf>
    <xf numFmtId="0" fontId="48" fillId="0" borderId="0" xfId="49" applyFont="1" applyAlignment="1">
      <alignment horizontal="justify" vertical="top" wrapText="1"/>
    </xf>
    <xf numFmtId="0" fontId="90" fillId="0" borderId="0" xfId="49" applyFont="1" applyAlignment="1">
      <alignment horizontal="justify" vertical="top" wrapText="1"/>
    </xf>
    <xf numFmtId="0" fontId="48" fillId="0" borderId="0" xfId="49" applyFont="1" applyAlignment="1">
      <alignment horizontal="center" vertical="top" wrapText="1"/>
    </xf>
    <xf numFmtId="0" fontId="55" fillId="0" borderId="0" xfId="49" applyFont="1" applyAlignment="1">
      <alignment horizontal="center" vertical="top"/>
    </xf>
    <xf numFmtId="0" fontId="55" fillId="0" borderId="0" xfId="49" applyFont="1" applyAlignment="1">
      <alignment horizontal="justify" vertical="top"/>
    </xf>
    <xf numFmtId="3" fontId="100" fillId="0" borderId="11" xfId="45" applyNumberFormat="1" applyFont="1" applyBorder="1" applyAlignment="1">
      <alignment horizontal="left" vertical="center" wrapText="1"/>
    </xf>
    <xf numFmtId="3" fontId="100" fillId="0" borderId="8" xfId="45" applyNumberFormat="1" applyFont="1" applyBorder="1" applyAlignment="1">
      <alignment horizontal="left" vertical="center" wrapText="1"/>
    </xf>
    <xf numFmtId="0" fontId="50" fillId="0" borderId="0" xfId="45" applyFont="1" applyAlignment="1">
      <alignment horizontal="center"/>
    </xf>
    <xf numFmtId="0" fontId="37" fillId="0" borderId="0" xfId="0" applyFont="1"/>
    <xf numFmtId="3" fontId="100" fillId="0" borderId="11" xfId="45" applyNumberFormat="1" applyFont="1" applyBorder="1" applyAlignment="1">
      <alignment horizontal="left" vertical="top" wrapText="1"/>
    </xf>
    <xf numFmtId="3" fontId="100" fillId="0" borderId="8" xfId="45" applyNumberFormat="1" applyFont="1" applyBorder="1" applyAlignment="1">
      <alignment horizontal="left" vertical="top" wrapText="1"/>
    </xf>
    <xf numFmtId="0" fontId="100" fillId="0" borderId="0" xfId="45" applyFont="1" applyAlignment="1">
      <alignment horizontal="center"/>
    </xf>
    <xf numFmtId="0" fontId="101" fillId="0" borderId="0" xfId="0" applyFont="1" applyAlignment="1">
      <alignment horizontal="center"/>
    </xf>
    <xf numFmtId="0" fontId="102" fillId="15" borderId="0" xfId="45" applyFont="1" applyFill="1" applyAlignment="1">
      <alignment vertical="top" wrapText="1"/>
    </xf>
    <xf numFmtId="0" fontId="102" fillId="15" borderId="9" xfId="45" applyFont="1" applyFill="1" applyBorder="1" applyAlignment="1">
      <alignment vertical="top" wrapText="1"/>
    </xf>
    <xf numFmtId="0" fontId="102" fillId="15" borderId="13" xfId="45" applyFont="1" applyFill="1" applyBorder="1" applyAlignment="1">
      <alignment vertical="top" wrapText="1"/>
    </xf>
    <xf numFmtId="0" fontId="102" fillId="15" borderId="7" xfId="45" applyFont="1" applyFill="1" applyBorder="1" applyAlignment="1">
      <alignment vertical="top" wrapText="1"/>
    </xf>
    <xf numFmtId="0" fontId="100" fillId="15" borderId="11" xfId="45" applyFont="1" applyFill="1" applyBorder="1" applyAlignment="1">
      <alignment horizontal="center" vertical="center" textRotation="90" wrapText="1"/>
    </xf>
    <xf numFmtId="0" fontId="100" fillId="15" borderId="10" xfId="45" applyFont="1" applyFill="1" applyBorder="1" applyAlignment="1">
      <alignment horizontal="center" vertical="center" textRotation="90" wrapText="1"/>
    </xf>
    <xf numFmtId="0" fontId="100" fillId="15" borderId="8" xfId="45" applyFont="1" applyFill="1" applyBorder="1" applyAlignment="1">
      <alignment horizontal="center" vertical="center" textRotation="90" wrapText="1"/>
    </xf>
    <xf numFmtId="0" fontId="100" fillId="15" borderId="14" xfId="45" applyFont="1" applyFill="1" applyBorder="1" applyAlignment="1">
      <alignment horizontal="center" vertical="center" textRotation="90" wrapText="1"/>
    </xf>
    <xf numFmtId="0" fontId="100" fillId="15" borderId="17" xfId="45" applyFont="1" applyFill="1" applyBorder="1" applyAlignment="1">
      <alignment horizontal="center" vertical="top" wrapText="1"/>
    </xf>
    <xf numFmtId="0" fontId="100" fillId="15" borderId="12" xfId="45" applyFont="1" applyFill="1" applyBorder="1" applyAlignment="1">
      <alignment horizontal="center" vertical="top" wrapText="1"/>
    </xf>
    <xf numFmtId="0" fontId="100" fillId="15" borderId="0" xfId="45" applyFont="1" applyFill="1" applyAlignment="1">
      <alignment horizontal="center" vertical="top" wrapText="1"/>
    </xf>
    <xf numFmtId="0" fontId="100" fillId="15" borderId="9" xfId="45" applyFont="1" applyFill="1" applyBorder="1" applyAlignment="1">
      <alignment horizontal="center" vertical="top" wrapText="1"/>
    </xf>
    <xf numFmtId="0" fontId="69" fillId="0" borderId="0" xfId="49" applyFont="1" applyAlignment="1">
      <alignment horizontal="center"/>
    </xf>
    <xf numFmtId="0" fontId="51" fillId="0" borderId="2" xfId="49" applyFont="1" applyBorder="1" applyAlignment="1">
      <alignment horizontal="center" vertical="top" wrapText="1"/>
    </xf>
    <xf numFmtId="0" fontId="51" fillId="0" borderId="3" xfId="49" applyFont="1" applyBorder="1" applyAlignment="1">
      <alignment horizontal="center" vertical="top" wrapText="1"/>
    </xf>
    <xf numFmtId="0" fontId="68" fillId="0" borderId="40" xfId="49" applyFont="1" applyBorder="1" applyAlignment="1">
      <alignment vertical="top" wrapText="1"/>
    </xf>
    <xf numFmtId="0" fontId="68" fillId="0" borderId="22" xfId="49" applyFont="1" applyBorder="1" applyAlignment="1">
      <alignment horizontal="center" vertical="top" wrapText="1"/>
    </xf>
    <xf numFmtId="0" fontId="68" fillId="0" borderId="22" xfId="49" applyFont="1" applyBorder="1" applyAlignment="1">
      <alignment vertical="top" wrapText="1"/>
    </xf>
    <xf numFmtId="0" fontId="51" fillId="0" borderId="22" xfId="49" applyFont="1" applyBorder="1" applyAlignment="1">
      <alignment horizontal="center" vertical="top" wrapText="1"/>
    </xf>
    <xf numFmtId="0" fontId="51" fillId="0" borderId="41" xfId="49" applyFont="1" applyBorder="1" applyAlignment="1">
      <alignment horizontal="center" vertical="top" wrapText="1"/>
    </xf>
    <xf numFmtId="0" fontId="38" fillId="0" borderId="0" xfId="0" applyFont="1"/>
    <xf numFmtId="0" fontId="50" fillId="0" borderId="0" xfId="49" applyFont="1" applyAlignment="1">
      <alignment horizontal="center" vertical="center" wrapText="1"/>
    </xf>
    <xf numFmtId="0" fontId="37" fillId="0" borderId="0" xfId="0" applyFont="1" applyAlignment="1">
      <alignment horizontal="center"/>
    </xf>
    <xf numFmtId="0" fontId="48" fillId="0" borderId="51" xfId="49" applyFont="1" applyBorder="1" applyAlignment="1">
      <alignment horizontal="center" vertical="top" wrapText="1"/>
    </xf>
    <xf numFmtId="0" fontId="48" fillId="0" borderId="28" xfId="49" applyFont="1" applyBorder="1" applyAlignment="1">
      <alignment horizontal="center" vertical="top" wrapText="1"/>
    </xf>
    <xf numFmtId="0" fontId="48" fillId="0" borderId="37" xfId="49" applyFont="1" applyBorder="1" applyAlignment="1">
      <alignment horizontal="center" vertical="top" wrapText="1"/>
    </xf>
    <xf numFmtId="0" fontId="48" fillId="0" borderId="5" xfId="49" applyFont="1" applyBorder="1" applyAlignment="1">
      <alignment horizontal="center" vertical="top"/>
    </xf>
    <xf numFmtId="0" fontId="48" fillId="0" borderId="34" xfId="49" applyFont="1" applyBorder="1" applyAlignment="1">
      <alignment horizontal="center" vertical="top"/>
    </xf>
    <xf numFmtId="0" fontId="48" fillId="0" borderId="28" xfId="49" applyFont="1" applyBorder="1" applyAlignment="1">
      <alignment horizontal="center" vertical="top"/>
    </xf>
    <xf numFmtId="0" fontId="48" fillId="0" borderId="37" xfId="49" applyFont="1" applyBorder="1" applyAlignment="1">
      <alignment horizontal="center" vertical="top"/>
    </xf>
    <xf numFmtId="0" fontId="60" fillId="0" borderId="0" xfId="49" applyFont="1" applyAlignment="1">
      <alignment horizontal="center"/>
    </xf>
    <xf numFmtId="0" fontId="52" fillId="0" borderId="30"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35" xfId="0" applyFont="1" applyBorder="1" applyAlignment="1">
      <alignment horizontal="center" vertical="center" wrapText="1"/>
    </xf>
    <xf numFmtId="0" fontId="50" fillId="0" borderId="0" xfId="49" applyFont="1" applyAlignment="1">
      <alignment horizontal="center" wrapText="1"/>
    </xf>
    <xf numFmtId="0" fontId="50" fillId="0" borderId="0" xfId="49" applyFont="1" applyAlignment="1">
      <alignment horizontal="left" wrapText="1"/>
    </xf>
    <xf numFmtId="0" fontId="42" fillId="0" borderId="0" xfId="49" applyFont="1" applyAlignment="1">
      <alignment horizontal="center" wrapText="1"/>
    </xf>
    <xf numFmtId="0" fontId="88" fillId="0" borderId="0" xfId="0" applyFont="1" applyAlignment="1">
      <alignment horizontal="center" vertical="center"/>
    </xf>
    <xf numFmtId="0" fontId="59" fillId="0" borderId="0" xfId="0" applyFont="1" applyAlignment="1">
      <alignment horizontal="center" vertical="center"/>
    </xf>
    <xf numFmtId="0" fontId="71" fillId="0" borderId="0" xfId="49" applyFont="1" applyAlignment="1">
      <alignment horizontal="justify"/>
    </xf>
    <xf numFmtId="0" fontId="49" fillId="0" borderId="0" xfId="0" applyFont="1"/>
  </cellXfs>
  <cellStyles count="209">
    <cellStyle name="%" xfId="15" xr:uid="{00000000-0005-0000-0000-000000000000}"/>
    <cellStyle name="9" xfId="16" xr:uid="{00000000-0005-0000-0000-000001000000}"/>
    <cellStyle name="Comma" xfId="1" builtinId="3"/>
    <cellStyle name="Comma 10" xfId="47" xr:uid="{00000000-0005-0000-0000-000003000000}"/>
    <cellStyle name="Comma 10 2" xfId="87" xr:uid="{00000000-0005-0000-0000-000004000000}"/>
    <cellStyle name="Comma 10 2 2" xfId="186" xr:uid="{00000000-0005-0000-0000-000005000000}"/>
    <cellStyle name="Comma 10 3" xfId="145" xr:uid="{00000000-0005-0000-0000-000006000000}"/>
    <cellStyle name="Comma 11" xfId="58" xr:uid="{00000000-0005-0000-0000-000007000000}"/>
    <cellStyle name="Comma 11 2" xfId="157" xr:uid="{00000000-0005-0000-0000-000008000000}"/>
    <cellStyle name="Comma 12" xfId="93" xr:uid="{00000000-0005-0000-0000-000009000000}"/>
    <cellStyle name="Comma 13" xfId="100" xr:uid="{00000000-0005-0000-0000-00000A000000}"/>
    <cellStyle name="Comma 14" xfId="104" xr:uid="{00000000-0005-0000-0000-00000B000000}"/>
    <cellStyle name="Comma 15" xfId="111" xr:uid="{00000000-0005-0000-0000-00000C000000}"/>
    <cellStyle name="Comma 16" xfId="117" xr:uid="{00000000-0005-0000-0000-00000D000000}"/>
    <cellStyle name="Comma 17" xfId="192" xr:uid="{00000000-0005-0000-0000-00000E000000}"/>
    <cellStyle name="Comma 18" xfId="196" xr:uid="{00000000-0005-0000-0000-00000F000000}"/>
    <cellStyle name="Comma 19" xfId="201" xr:uid="{00000000-0005-0000-0000-000010000000}"/>
    <cellStyle name="Comma 2" xfId="5" xr:uid="{00000000-0005-0000-0000-000011000000}"/>
    <cellStyle name="Comma 2 2" xfId="25" xr:uid="{00000000-0005-0000-0000-000012000000}"/>
    <cellStyle name="Comma 2 2 2" xfId="71" xr:uid="{00000000-0005-0000-0000-000013000000}"/>
    <cellStyle name="Comma 2 2 2 2" xfId="170" xr:uid="{00000000-0005-0000-0000-000014000000}"/>
    <cellStyle name="Comma 2 3" xfId="98" xr:uid="{00000000-0005-0000-0000-000015000000}"/>
    <cellStyle name="Comma 20" xfId="207" xr:uid="{00000000-0005-0000-0000-000016000000}"/>
    <cellStyle name="Comma 3" xfId="3" xr:uid="{00000000-0005-0000-0000-000017000000}"/>
    <cellStyle name="Comma 3 2" xfId="31" xr:uid="{00000000-0005-0000-0000-000018000000}"/>
    <cellStyle name="Comma 3 2 2" xfId="73" xr:uid="{00000000-0005-0000-0000-000019000000}"/>
    <cellStyle name="Comma 3 2 2 2" xfId="172" xr:uid="{00000000-0005-0000-0000-00001A000000}"/>
    <cellStyle name="Comma 3 2 3" xfId="131" xr:uid="{00000000-0005-0000-0000-00001B000000}"/>
    <cellStyle name="Comma 3 3" xfId="51" xr:uid="{00000000-0005-0000-0000-00001C000000}"/>
    <cellStyle name="Comma 3 3 2" xfId="149" xr:uid="{00000000-0005-0000-0000-00001D000000}"/>
    <cellStyle name="Comma 3 4" xfId="53" xr:uid="{00000000-0005-0000-0000-00001E000000}"/>
    <cellStyle name="Comma 3 4 2" xfId="151" xr:uid="{00000000-0005-0000-0000-00001F000000}"/>
    <cellStyle name="Comma 3 5" xfId="60" xr:uid="{00000000-0005-0000-0000-000020000000}"/>
    <cellStyle name="Comma 3 5 2" xfId="159" xr:uid="{00000000-0005-0000-0000-000021000000}"/>
    <cellStyle name="Comma 3 6" xfId="116" xr:uid="{00000000-0005-0000-0000-000022000000}"/>
    <cellStyle name="Comma 3 7" xfId="119" xr:uid="{00000000-0005-0000-0000-000023000000}"/>
    <cellStyle name="Comma 4" xfId="10" xr:uid="{00000000-0005-0000-0000-000024000000}"/>
    <cellStyle name="Comma 4 2" xfId="29" xr:uid="{00000000-0005-0000-0000-000025000000}"/>
    <cellStyle name="Comma 4 2 2" xfId="72" xr:uid="{00000000-0005-0000-0000-000026000000}"/>
    <cellStyle name="Comma 4 2 2 2" xfId="171" xr:uid="{00000000-0005-0000-0000-000027000000}"/>
    <cellStyle name="Comma 4 2 3" xfId="130" xr:uid="{00000000-0005-0000-0000-000028000000}"/>
    <cellStyle name="Comma 4 3" xfId="63" xr:uid="{00000000-0005-0000-0000-000029000000}"/>
    <cellStyle name="Comma 4 3 2" xfId="162" xr:uid="{00000000-0005-0000-0000-00002A000000}"/>
    <cellStyle name="Comma 4 4" xfId="106" xr:uid="{00000000-0005-0000-0000-00002B000000}"/>
    <cellStyle name="Comma 4 5" xfId="122" xr:uid="{00000000-0005-0000-0000-00002C000000}"/>
    <cellStyle name="Comma 5" xfId="13" xr:uid="{00000000-0005-0000-0000-00002D000000}"/>
    <cellStyle name="Comma 5 2" xfId="65" xr:uid="{00000000-0005-0000-0000-00002E000000}"/>
    <cellStyle name="Comma 5 2 2" xfId="164" xr:uid="{00000000-0005-0000-0000-00002F000000}"/>
    <cellStyle name="Comma 5 3" xfId="90" xr:uid="{00000000-0005-0000-0000-000030000000}"/>
    <cellStyle name="Comma 5 3 2" xfId="189" xr:uid="{00000000-0005-0000-0000-000031000000}"/>
    <cellStyle name="Comma 5 4" xfId="124" xr:uid="{00000000-0005-0000-0000-000032000000}"/>
    <cellStyle name="Comma 6" xfId="21" xr:uid="{00000000-0005-0000-0000-000033000000}"/>
    <cellStyle name="Comma 6 2" xfId="68" xr:uid="{00000000-0005-0000-0000-000034000000}"/>
    <cellStyle name="Comma 6 2 2" xfId="167" xr:uid="{00000000-0005-0000-0000-000035000000}"/>
    <cellStyle name="Comma 6 3" xfId="127" xr:uid="{00000000-0005-0000-0000-000036000000}"/>
    <cellStyle name="Comma 7" xfId="22" xr:uid="{00000000-0005-0000-0000-000037000000}"/>
    <cellStyle name="Comma 7 2" xfId="69" xr:uid="{00000000-0005-0000-0000-000038000000}"/>
    <cellStyle name="Comma 7 2 2" xfId="168" xr:uid="{00000000-0005-0000-0000-000039000000}"/>
    <cellStyle name="Comma 7 3" xfId="128" xr:uid="{00000000-0005-0000-0000-00003A000000}"/>
    <cellStyle name="Comma 8" xfId="34" xr:uid="{00000000-0005-0000-0000-00003B000000}"/>
    <cellStyle name="Comma 8 2" xfId="76" xr:uid="{00000000-0005-0000-0000-00003C000000}"/>
    <cellStyle name="Comma 8 2 2" xfId="175" xr:uid="{00000000-0005-0000-0000-00003D000000}"/>
    <cellStyle name="Comma 8 3" xfId="134" xr:uid="{00000000-0005-0000-0000-00003E000000}"/>
    <cellStyle name="Comma 9" xfId="42" xr:uid="{00000000-0005-0000-0000-00003F000000}"/>
    <cellStyle name="Comma 9 2" xfId="82" xr:uid="{00000000-0005-0000-0000-000040000000}"/>
    <cellStyle name="Comma 9 2 2" xfId="181" xr:uid="{00000000-0005-0000-0000-000041000000}"/>
    <cellStyle name="Comma 9 3" xfId="140" xr:uid="{00000000-0005-0000-0000-000042000000}"/>
    <cellStyle name="Currency 2" xfId="108" xr:uid="{00000000-0005-0000-0000-000044000000}"/>
    <cellStyle name="Currency 3" xfId="156" xr:uid="{00000000-0005-0000-0000-000045000000}"/>
    <cellStyle name="Hyperlink 2" xfId="96" xr:uid="{00000000-0005-0000-0000-000047000000}"/>
    <cellStyle name="Normal" xfId="0" builtinId="0"/>
    <cellStyle name="Normal 10" xfId="37" xr:uid="{00000000-0005-0000-0000-000049000000}"/>
    <cellStyle name="Normal 10 2" xfId="39" xr:uid="{00000000-0005-0000-0000-00004A000000}"/>
    <cellStyle name="Normal 10 2 2" xfId="80" xr:uid="{00000000-0005-0000-0000-00004B000000}"/>
    <cellStyle name="Normal 10 2 2 2" xfId="179" xr:uid="{00000000-0005-0000-0000-00004C000000}"/>
    <cellStyle name="Normal 10 2 3" xfId="138" xr:uid="{00000000-0005-0000-0000-00004D000000}"/>
    <cellStyle name="Normal 10 3" xfId="78" xr:uid="{00000000-0005-0000-0000-00004E000000}"/>
    <cellStyle name="Normal 10 3 2" xfId="177" xr:uid="{00000000-0005-0000-0000-00004F000000}"/>
    <cellStyle name="Normal 10 4" xfId="136" xr:uid="{00000000-0005-0000-0000-000050000000}"/>
    <cellStyle name="Normal 11" xfId="41" xr:uid="{00000000-0005-0000-0000-000051000000}"/>
    <cellStyle name="Normal 11 2" xfId="81" xr:uid="{00000000-0005-0000-0000-000052000000}"/>
    <cellStyle name="Normal 11 2 2" xfId="180" xr:uid="{00000000-0005-0000-0000-000053000000}"/>
    <cellStyle name="Normal 11 3" xfId="139" xr:uid="{00000000-0005-0000-0000-000054000000}"/>
    <cellStyle name="Normal 12" xfId="44" xr:uid="{00000000-0005-0000-0000-000055000000}"/>
    <cellStyle name="Normal 12 2" xfId="84" xr:uid="{00000000-0005-0000-0000-000056000000}"/>
    <cellStyle name="Normal 12 2 2" xfId="183" xr:uid="{00000000-0005-0000-0000-000057000000}"/>
    <cellStyle name="Normal 12 3" xfId="142" xr:uid="{00000000-0005-0000-0000-000058000000}"/>
    <cellStyle name="Normal 13" xfId="45" xr:uid="{00000000-0005-0000-0000-000059000000}"/>
    <cellStyle name="Normal 13 2" xfId="85" xr:uid="{00000000-0005-0000-0000-00005A000000}"/>
    <cellStyle name="Normal 13 2 2" xfId="184" xr:uid="{00000000-0005-0000-0000-00005B000000}"/>
    <cellStyle name="Normal 13 3" xfId="143" xr:uid="{00000000-0005-0000-0000-00005C000000}"/>
    <cellStyle name="Normal 14" xfId="46" xr:uid="{00000000-0005-0000-0000-00005D000000}"/>
    <cellStyle name="Normal 14 2" xfId="86" xr:uid="{00000000-0005-0000-0000-00005E000000}"/>
    <cellStyle name="Normal 14 2 2" xfId="185" xr:uid="{00000000-0005-0000-0000-00005F000000}"/>
    <cellStyle name="Normal 14 3" xfId="144" xr:uid="{00000000-0005-0000-0000-000060000000}"/>
    <cellStyle name="Normal 15" xfId="49" xr:uid="{00000000-0005-0000-0000-000061000000}"/>
    <cellStyle name="Normal 15 2" xfId="89" xr:uid="{00000000-0005-0000-0000-000062000000}"/>
    <cellStyle name="Normal 15 2 2" xfId="188" xr:uid="{00000000-0005-0000-0000-000063000000}"/>
    <cellStyle name="Normal 15 3" xfId="147" xr:uid="{00000000-0005-0000-0000-000064000000}"/>
    <cellStyle name="Normal 16" xfId="54" xr:uid="{00000000-0005-0000-0000-000065000000}"/>
    <cellStyle name="Normal 16 2" xfId="152" xr:uid="{00000000-0005-0000-0000-000066000000}"/>
    <cellStyle name="Normal 17" xfId="92" xr:uid="{00000000-0005-0000-0000-000067000000}"/>
    <cellStyle name="Normal 18" xfId="99" xr:uid="{00000000-0005-0000-0000-000068000000}"/>
    <cellStyle name="Normal 19" xfId="103" xr:uid="{00000000-0005-0000-0000-000069000000}"/>
    <cellStyle name="Normal 2" xfId="6" xr:uid="{00000000-0005-0000-0000-00006A000000}"/>
    <cellStyle name="Normal 2 2" xfId="17" xr:uid="{00000000-0005-0000-0000-00006B000000}"/>
    <cellStyle name="Normal 2 2 2" xfId="67" xr:uid="{00000000-0005-0000-0000-00006C000000}"/>
    <cellStyle name="Normal 2 2 2 2" xfId="166" xr:uid="{00000000-0005-0000-0000-00006D000000}"/>
    <cellStyle name="Normal 2 2 3" xfId="126" xr:uid="{00000000-0005-0000-0000-00006E000000}"/>
    <cellStyle name="Normal 2 2 4" xfId="204" xr:uid="{00000000-0005-0000-0000-00006F000000}"/>
    <cellStyle name="Normal 2 2 4 2" xfId="205" xr:uid="{00000000-0005-0000-0000-000070000000}"/>
    <cellStyle name="Normal 2 3" xfId="20" xr:uid="{00000000-0005-0000-0000-000071000000}"/>
    <cellStyle name="Normal 2 4" xfId="102" xr:uid="{00000000-0005-0000-0000-000072000000}"/>
    <cellStyle name="Normal 2 5" xfId="109" xr:uid="{00000000-0005-0000-0000-000073000000}"/>
    <cellStyle name="Normal 2 6" xfId="194" xr:uid="{00000000-0005-0000-0000-000074000000}"/>
    <cellStyle name="Normal 20" xfId="110" xr:uid="{00000000-0005-0000-0000-000075000000}"/>
    <cellStyle name="Normal 21" xfId="191" xr:uid="{00000000-0005-0000-0000-000076000000}"/>
    <cellStyle name="Normal 22" xfId="195" xr:uid="{00000000-0005-0000-0000-000077000000}"/>
    <cellStyle name="Normal 23" xfId="199" xr:uid="{00000000-0005-0000-0000-000078000000}"/>
    <cellStyle name="Normal 24" xfId="202" xr:uid="{00000000-0005-0000-0000-000079000000}"/>
    <cellStyle name="Normal 25" xfId="206" xr:uid="{00000000-0005-0000-0000-00007A000000}"/>
    <cellStyle name="Normal 3" xfId="2" xr:uid="{00000000-0005-0000-0000-00007B000000}"/>
    <cellStyle name="Normal 3 10" xfId="118" xr:uid="{00000000-0005-0000-0000-00007C000000}"/>
    <cellStyle name="Normal 3 11" xfId="197" xr:uid="{00000000-0005-0000-0000-00007D000000}"/>
    <cellStyle name="Normal 3 2" xfId="8" xr:uid="{00000000-0005-0000-0000-00007E000000}"/>
    <cellStyle name="Normal 3 2 2" xfId="24" xr:uid="{00000000-0005-0000-0000-00007F000000}"/>
    <cellStyle name="Normal 3 2 2 2" xfId="97" xr:uid="{00000000-0005-0000-0000-000080000000}"/>
    <cellStyle name="Normal 3 2 3" xfId="55" xr:uid="{00000000-0005-0000-0000-000081000000}"/>
    <cellStyle name="Normal 3 2 3 2" xfId="107" xr:uid="{00000000-0005-0000-0000-000082000000}"/>
    <cellStyle name="Normal 3 2 3 3" xfId="153" xr:uid="{00000000-0005-0000-0000-000083000000}"/>
    <cellStyle name="Normal 3 2 4" xfId="62" xr:uid="{00000000-0005-0000-0000-000084000000}"/>
    <cellStyle name="Normal 3 2 4 2" xfId="161" xr:uid="{00000000-0005-0000-0000-000085000000}"/>
    <cellStyle name="Normal 3 2 5" xfId="121" xr:uid="{00000000-0005-0000-0000-000086000000}"/>
    <cellStyle name="Normal 3 3" xfId="28" xr:uid="{00000000-0005-0000-0000-000087000000}"/>
    <cellStyle name="Normal 3 4" xfId="50" xr:uid="{00000000-0005-0000-0000-000088000000}"/>
    <cellStyle name="Normal 3 4 2" xfId="91" xr:uid="{00000000-0005-0000-0000-000089000000}"/>
    <cellStyle name="Normal 3 4 2 2" xfId="190" xr:uid="{00000000-0005-0000-0000-00008A000000}"/>
    <cellStyle name="Normal 3 4 3" xfId="148" xr:uid="{00000000-0005-0000-0000-00008B000000}"/>
    <cellStyle name="Normal 3 5" xfId="56" xr:uid="{00000000-0005-0000-0000-00008C000000}"/>
    <cellStyle name="Normal 3 5 2" xfId="154" xr:uid="{00000000-0005-0000-0000-00008D000000}"/>
    <cellStyle name="Normal 3 6" xfId="59" xr:uid="{00000000-0005-0000-0000-00008E000000}"/>
    <cellStyle name="Normal 3 6 2" xfId="158" xr:uid="{00000000-0005-0000-0000-00008F000000}"/>
    <cellStyle name="Normal 3 7" xfId="94" xr:uid="{00000000-0005-0000-0000-000090000000}"/>
    <cellStyle name="Normal 3 8" xfId="105" xr:uid="{00000000-0005-0000-0000-000091000000}"/>
    <cellStyle name="Normal 3 8 2" xfId="115" xr:uid="{00000000-0005-0000-0000-000092000000}"/>
    <cellStyle name="Normal 3 8 3" xfId="198" xr:uid="{00000000-0005-0000-0000-000093000000}"/>
    <cellStyle name="Normal 3 9" xfId="113" xr:uid="{00000000-0005-0000-0000-000094000000}"/>
    <cellStyle name="Normal 4" xfId="9" xr:uid="{00000000-0005-0000-0000-000095000000}"/>
    <cellStyle name="Normal 4 2" xfId="27" xr:uid="{00000000-0005-0000-0000-000096000000}"/>
    <cellStyle name="Normal 5" xfId="12" xr:uid="{00000000-0005-0000-0000-000097000000}"/>
    <cellStyle name="Normal 5 2" xfId="35" xr:uid="{00000000-0005-0000-0000-000098000000}"/>
    <cellStyle name="Normal 5 3" xfId="64" xr:uid="{00000000-0005-0000-0000-000099000000}"/>
    <cellStyle name="Normal 5 3 2" xfId="163" xr:uid="{00000000-0005-0000-0000-00009A000000}"/>
    <cellStyle name="Normal 5 4" xfId="123" xr:uid="{00000000-0005-0000-0000-00009B000000}"/>
    <cellStyle name="Normal 6" xfId="18" xr:uid="{00000000-0005-0000-0000-00009C000000}"/>
    <cellStyle name="Normal 7" xfId="23" xr:uid="{00000000-0005-0000-0000-00009D000000}"/>
    <cellStyle name="Normal 7 2" xfId="70" xr:uid="{00000000-0005-0000-0000-00009E000000}"/>
    <cellStyle name="Normal 7 2 2" xfId="169" xr:uid="{00000000-0005-0000-0000-00009F000000}"/>
    <cellStyle name="Normal 7 3" xfId="129" xr:uid="{00000000-0005-0000-0000-0000A0000000}"/>
    <cellStyle name="Normal 8" xfId="33" xr:uid="{00000000-0005-0000-0000-0000A1000000}"/>
    <cellStyle name="Normal 8 2" xfId="75" xr:uid="{00000000-0005-0000-0000-0000A2000000}"/>
    <cellStyle name="Normal 8 2 2" xfId="174" xr:uid="{00000000-0005-0000-0000-0000A3000000}"/>
    <cellStyle name="Normal 8 3" xfId="133" xr:uid="{00000000-0005-0000-0000-0000A4000000}"/>
    <cellStyle name="Normal 8 4" xfId="200" xr:uid="{00000000-0005-0000-0000-0000A5000000}"/>
    <cellStyle name="Normal 9" xfId="36" xr:uid="{00000000-0005-0000-0000-0000A6000000}"/>
    <cellStyle name="Normal 9 2" xfId="77" xr:uid="{00000000-0005-0000-0000-0000A7000000}"/>
    <cellStyle name="Normal 9 2 2" xfId="176" xr:uid="{00000000-0005-0000-0000-0000A8000000}"/>
    <cellStyle name="Normal 9 3" xfId="135" xr:uid="{00000000-0005-0000-0000-0000A9000000}"/>
    <cellStyle name="Normal 9 4" xfId="203" xr:uid="{00000000-0005-0000-0000-0000AA000000}"/>
    <cellStyle name="Percent" xfId="11" builtinId="5"/>
    <cellStyle name="Percent 10" xfId="112" xr:uid="{00000000-0005-0000-0000-0000AE000000}"/>
    <cellStyle name="Percent 11" xfId="114" xr:uid="{00000000-0005-0000-0000-0000AF000000}"/>
    <cellStyle name="Percent 12" xfId="193" xr:uid="{00000000-0005-0000-0000-0000B0000000}"/>
    <cellStyle name="Percent 13" xfId="208" xr:uid="{00000000-0005-0000-0000-0000B1000000}"/>
    <cellStyle name="Percent 2" xfId="7" xr:uid="{00000000-0005-0000-0000-0000B2000000}"/>
    <cellStyle name="Percent 2 2" xfId="26" xr:uid="{00000000-0005-0000-0000-0000B3000000}"/>
    <cellStyle name="Percent 3" xfId="4" xr:uid="{00000000-0005-0000-0000-0000B4000000}"/>
    <cellStyle name="Percent 3 2" xfId="30" xr:uid="{00000000-0005-0000-0000-0000B5000000}"/>
    <cellStyle name="Percent 3 3" xfId="32" xr:uid="{00000000-0005-0000-0000-0000B6000000}"/>
    <cellStyle name="Percent 3 3 2" xfId="74" xr:uid="{00000000-0005-0000-0000-0000B7000000}"/>
    <cellStyle name="Percent 3 3 2 2" xfId="173" xr:uid="{00000000-0005-0000-0000-0000B8000000}"/>
    <cellStyle name="Percent 3 3 3" xfId="132" xr:uid="{00000000-0005-0000-0000-0000B9000000}"/>
    <cellStyle name="Percent 3 4" xfId="52" xr:uid="{00000000-0005-0000-0000-0000BA000000}"/>
    <cellStyle name="Percent 3 4 2" xfId="150" xr:uid="{00000000-0005-0000-0000-0000BB000000}"/>
    <cellStyle name="Percent 3 5" xfId="57" xr:uid="{00000000-0005-0000-0000-0000BC000000}"/>
    <cellStyle name="Percent 3 5 2" xfId="155" xr:uid="{00000000-0005-0000-0000-0000BD000000}"/>
    <cellStyle name="Percent 3 6" xfId="61" xr:uid="{00000000-0005-0000-0000-0000BE000000}"/>
    <cellStyle name="Percent 3 6 2" xfId="160" xr:uid="{00000000-0005-0000-0000-0000BF000000}"/>
    <cellStyle name="Percent 3 7" xfId="120" xr:uid="{00000000-0005-0000-0000-0000C0000000}"/>
    <cellStyle name="Percent 4" xfId="14" xr:uid="{00000000-0005-0000-0000-0000C1000000}"/>
    <cellStyle name="Percent 4 2" xfId="66" xr:uid="{00000000-0005-0000-0000-0000C2000000}"/>
    <cellStyle name="Percent 4 2 2" xfId="165" xr:uid="{00000000-0005-0000-0000-0000C3000000}"/>
    <cellStyle name="Percent 4 3" xfId="125" xr:uid="{00000000-0005-0000-0000-0000C4000000}"/>
    <cellStyle name="Percent 5" xfId="38" xr:uid="{00000000-0005-0000-0000-0000C5000000}"/>
    <cellStyle name="Percent 5 2" xfId="79" xr:uid="{00000000-0005-0000-0000-0000C6000000}"/>
    <cellStyle name="Percent 5 2 2" xfId="178" xr:uid="{00000000-0005-0000-0000-0000C7000000}"/>
    <cellStyle name="Percent 5 3" xfId="137" xr:uid="{00000000-0005-0000-0000-0000C8000000}"/>
    <cellStyle name="Percent 6" xfId="43" xr:uid="{00000000-0005-0000-0000-0000C9000000}"/>
    <cellStyle name="Percent 6 2" xfId="83" xr:uid="{00000000-0005-0000-0000-0000CA000000}"/>
    <cellStyle name="Percent 6 2 2" xfId="182" xr:uid="{00000000-0005-0000-0000-0000CB000000}"/>
    <cellStyle name="Percent 6 3" xfId="141" xr:uid="{00000000-0005-0000-0000-0000CC000000}"/>
    <cellStyle name="Percent 7" xfId="48" xr:uid="{00000000-0005-0000-0000-0000CD000000}"/>
    <cellStyle name="Percent 7 2" xfId="88" xr:uid="{00000000-0005-0000-0000-0000CE000000}"/>
    <cellStyle name="Percent 7 2 2" xfId="187" xr:uid="{00000000-0005-0000-0000-0000CF000000}"/>
    <cellStyle name="Percent 7 3" xfId="146" xr:uid="{00000000-0005-0000-0000-0000D0000000}"/>
    <cellStyle name="Percent 8" xfId="95" xr:uid="{00000000-0005-0000-0000-0000D1000000}"/>
    <cellStyle name="Percent 9" xfId="101" xr:uid="{00000000-0005-0000-0000-0000D2000000}"/>
    <cellStyle name="Style 1" xfId="19" xr:uid="{00000000-0005-0000-0000-0000D3000000}"/>
    <cellStyle name="Summary Values" xfId="40" xr:uid="{00000000-0005-0000-0000-0000D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1</xdr:col>
      <xdr:colOff>19050</xdr:colOff>
      <xdr:row>11</xdr:row>
      <xdr:rowOff>9525</xdr:rowOff>
    </xdr:to>
    <xdr:cxnSp macro="">
      <xdr:nvCxnSpPr>
        <xdr:cNvPr id="3" name="Straight Connector 2">
          <a:extLst>
            <a:ext uri="{FF2B5EF4-FFF2-40B4-BE49-F238E27FC236}">
              <a16:creationId xmlns:a16="http://schemas.microsoft.com/office/drawing/2014/main" id="{00000000-0008-0000-0E00-000003000000}"/>
            </a:ext>
          </a:extLst>
        </xdr:cNvPr>
        <xdr:cNvCxnSpPr/>
      </xdr:nvCxnSpPr>
      <xdr:spPr>
        <a:xfrm>
          <a:off x="0" y="1533525"/>
          <a:ext cx="885825" cy="5905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28</xdr:row>
      <xdr:rowOff>0</xdr:rowOff>
    </xdr:from>
    <xdr:to>
      <xdr:col>1</xdr:col>
      <xdr:colOff>19050</xdr:colOff>
      <xdr:row>31</xdr:row>
      <xdr:rowOff>9525</xdr:rowOff>
    </xdr:to>
    <xdr:cxnSp macro="">
      <xdr:nvCxnSpPr>
        <xdr:cNvPr id="5" name="Straight Connector 4">
          <a:extLst>
            <a:ext uri="{FF2B5EF4-FFF2-40B4-BE49-F238E27FC236}">
              <a16:creationId xmlns:a16="http://schemas.microsoft.com/office/drawing/2014/main" id="{00000000-0008-0000-0E00-000005000000}"/>
            </a:ext>
          </a:extLst>
        </xdr:cNvPr>
        <xdr:cNvCxnSpPr/>
      </xdr:nvCxnSpPr>
      <xdr:spPr>
        <a:xfrm>
          <a:off x="0" y="1724025"/>
          <a:ext cx="885825" cy="5905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6</xdr:row>
      <xdr:rowOff>28575</xdr:rowOff>
    </xdr:from>
    <xdr:to>
      <xdr:col>1</xdr:col>
      <xdr:colOff>19050</xdr:colOff>
      <xdr:row>7</xdr:row>
      <xdr:rowOff>180975</xdr:rowOff>
    </xdr:to>
    <xdr:cxnSp macro="">
      <xdr:nvCxnSpPr>
        <xdr:cNvPr id="4" name="Straight Connector 3">
          <a:extLst>
            <a:ext uri="{FF2B5EF4-FFF2-40B4-BE49-F238E27FC236}">
              <a16:creationId xmlns:a16="http://schemas.microsoft.com/office/drawing/2014/main" id="{00000000-0008-0000-0F00-000004000000}"/>
            </a:ext>
          </a:extLst>
        </xdr:cNvPr>
        <xdr:cNvCxnSpPr/>
      </xdr:nvCxnSpPr>
      <xdr:spPr>
        <a:xfrm>
          <a:off x="9525" y="1514475"/>
          <a:ext cx="7172325" cy="352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patient%20Care/DRG%20Prices%202019/DRGs%20&#932;&#953;&#956;&#959;&#955;&#959;&#947;&#951;&#769;&#963;&#949;&#953;&#962;%20ALL%20Specialties%20%20Budget%20based%20on%202018%20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kumente%20und%20Einstellungen/Schumannma/Desktop/Katalogpr&#252;fung/Namen_fuer_Oekonomie_060926_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B268E44\HIO_Staffing%20File_Integrated_13Oct10_v1.4_Before%20sending%20to%20Geo-With%20formulae.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23;&#959;&#947;&#953;&#963;&#964;&#942;&#961;&#953;&#959;/FINANCIAL%20STATEMENTS/2021/Preliminary-2021/V-100%20Master/&#924;&#951;%20&#949;&#955;&#949;&#947;&#956;&#941;&#957;&#949;&#962;%20&#959;&#953;&#954;%20&#954;&#945;&#964;%202021-v100%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23;&#959;&#947;&#953;&#963;&#964;&#942;&#961;&#953;&#959;/BUDGET%20&amp;%20CASH%20FLOW/BUDGET%20OAY/Budget%202021/V7.3-MoF%20Comments/V%207.3a/HIO%20Budget%202021-v7.3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23;&#959;&#947;&#953;&#963;&#964;&#942;&#961;&#953;&#959;/FINANCIAL%20STATEMENTS/2021/Preliminary-2021/V1/&#924;&#951;%20&#949;&#955;&#949;&#947;&#956;&#941;&#957;&#949;&#962;%20&#959;&#953;&#954;%20&#954;&#945;&#964;%202021-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zeros"/>
      <sheetName val="Expected Volumes 2020"/>
      <sheetName val="Expected Volumes 2020 (sorted)"/>
      <sheetName val="Current&amp;Suggested cost weights"/>
      <sheetName val="BoCoC Budget"/>
      <sheetName val="Apollonion (Updated)"/>
      <sheetName val="Apollonion&amp;Aretaieion"/>
      <sheetName val="Aretaio"/>
      <sheetName val="Evangelismos avg"/>
      <sheetName val="Evangelismos"/>
      <sheetName val="Meditteranean"/>
      <sheetName val="Procedures-DRG matching"/>
      <sheetName val="Public Volumes 2018"/>
      <sheetName val="Private Volumes 2018"/>
      <sheetName val="Procedure-DRG vol"/>
      <sheetName val="Procedures"/>
      <sheetName val="avg DRG vals _Ap"/>
      <sheetName val="Appendix 5 -ENGLISH"/>
      <sheetName val="Appendix 6 -ENGLISH"/>
      <sheetName val="GermanDRGs"/>
      <sheetName val="DRG Volumes 2018"/>
      <sheetName val="DRGs and weights"/>
      <sheetName val="Timios Stavros"/>
      <sheetName val="Top 100 Private"/>
    </sheetNames>
    <sheetDataSet>
      <sheetData sheetId="0"/>
      <sheetData sheetId="1">
        <row r="845">
          <cell r="V845">
            <v>2954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apping"/>
      <sheetName val="input"/>
      <sheetName val="SCOPE"/>
      <sheetName val="STAFFING PLAN"/>
      <sheetName val="STAFFING - Option 2"/>
      <sheetName val="Assumptions"/>
      <sheetName val="Potential Risk"/>
      <sheetName val="Metrics"/>
      <sheetName val="RATES"/>
      <sheetName val="Portlet List"/>
      <sheetName val="Interfaces &amp; Integration"/>
      <sheetName val="Appl Interfaces - HIO-Sch-2"/>
      <sheetName val="BAO AMS Calc"/>
      <sheetName val="SAP AMS Calc"/>
      <sheetName val="Award Criteria"/>
      <sheetName val="BOM"/>
    </sheetNames>
    <sheetDataSet>
      <sheetData sheetId="0" refreshError="1"/>
      <sheetData sheetId="1" refreshError="1"/>
      <sheetData sheetId="2">
        <row r="1">
          <cell r="A1" t="str">
            <v>NPM1</v>
          </cell>
        </row>
        <row r="2">
          <cell r="A2" t="str">
            <v>PM2</v>
          </cell>
        </row>
        <row r="3">
          <cell r="A3" t="str">
            <v>NPM2</v>
          </cell>
        </row>
        <row r="4">
          <cell r="A4" t="str">
            <v>NPM3</v>
          </cell>
        </row>
        <row r="5">
          <cell r="A5" t="str">
            <v>PM3</v>
          </cell>
        </row>
        <row r="6">
          <cell r="A6" t="str">
            <v>PM4</v>
          </cell>
        </row>
        <row r="7">
          <cell r="A7" t="str">
            <v>NPM4</v>
          </cell>
        </row>
        <row r="8">
          <cell r="A8" t="str">
            <v>NPM5</v>
          </cell>
        </row>
        <row r="9">
          <cell r="A9" t="str">
            <v>NPM6</v>
          </cell>
        </row>
        <row r="10">
          <cell r="A10" t="str">
            <v>PM5</v>
          </cell>
        </row>
        <row r="11">
          <cell r="A11" t="str">
            <v>PM6</v>
          </cell>
        </row>
        <row r="12">
          <cell r="A12" t="str">
            <v>NPM8</v>
          </cell>
        </row>
        <row r="13">
          <cell r="A13" t="str">
            <v>NPM9</v>
          </cell>
        </row>
        <row r="14">
          <cell r="A14" t="str">
            <v>NPM10</v>
          </cell>
        </row>
        <row r="15">
          <cell r="A15" t="str">
            <v>NPM11</v>
          </cell>
        </row>
        <row r="16">
          <cell r="A16" t="str">
            <v>PM7</v>
          </cell>
        </row>
        <row r="17">
          <cell r="A17" t="str">
            <v>NPM12</v>
          </cell>
        </row>
        <row r="18">
          <cell r="A18" t="str">
            <v>PM8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F"/>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ΟΙΚΟΝΟΜΙΚΕΣ ΚΑΤΑΣΤΑΣΕΙΣ 2021"/>
      <sheetName val="Trial_Balance___Detail_300522"/>
      <sheetName val="2021 Budget vs Actual values"/>
      <sheetName val="2021 Budget vs Actual"/>
      <sheetName val="Sheet1"/>
      <sheetName val="Major Accruals 2021"/>
      <sheetName val="Trial_Balance___Detail_130922-1"/>
      <sheetName val="Contr Cash Basis"/>
      <sheetName val="TB BS for CF"/>
      <sheetName val="Budget vs Actual blank"/>
      <sheetName val="Settlement"/>
      <sheetName val="ΤΒ-2020"/>
      <sheetName val="Audited TB 2020"/>
      <sheetName val="Reconciliation TB - FS"/>
      <sheetName val="TB-2020-in Income Stamnt Format"/>
      <sheetName val="EBS TB-27-10-21"/>
      <sheetName val="Εισφορές"/>
      <sheetName val="Σημ 24-2021"/>
      <sheetName val="Σημ 24-2020"/>
    </sheetNames>
    <sheetDataSet>
      <sheetData sheetId="0">
        <row r="749">
          <cell r="K749">
            <v>352995163</v>
          </cell>
        </row>
        <row r="876">
          <cell r="J876">
            <v>80658.399999999994</v>
          </cell>
        </row>
        <row r="877">
          <cell r="J877">
            <v>544096.11593642284</v>
          </cell>
        </row>
        <row r="879">
          <cell r="J879">
            <v>2631556.0000000005</v>
          </cell>
        </row>
        <row r="880">
          <cell r="J880">
            <v>440000</v>
          </cell>
        </row>
        <row r="884">
          <cell r="J884">
            <v>-2712214.4000000004</v>
          </cell>
        </row>
        <row r="885">
          <cell r="J885">
            <v>88493.724719009653</v>
          </cell>
        </row>
        <row r="886">
          <cell r="J886">
            <v>-5737.64</v>
          </cell>
        </row>
        <row r="890">
          <cell r="J890">
            <v>1352778.7100000009</v>
          </cell>
        </row>
        <row r="891">
          <cell r="J891">
            <v>-127497285.01245959</v>
          </cell>
        </row>
        <row r="892">
          <cell r="J892">
            <v>135164102.14611998</v>
          </cell>
        </row>
        <row r="893">
          <cell r="J893">
            <v>-16318</v>
          </cell>
        </row>
        <row r="894">
          <cell r="J894">
            <v>11830</v>
          </cell>
        </row>
        <row r="895">
          <cell r="J895">
            <v>-595244.71852240444</v>
          </cell>
        </row>
        <row r="901">
          <cell r="J901">
            <v>-71958.350000000006</v>
          </cell>
        </row>
        <row r="902">
          <cell r="J902">
            <v>-1766507.7400000002</v>
          </cell>
        </row>
        <row r="908">
          <cell r="J908">
            <v>3001859.84</v>
          </cell>
        </row>
        <row r="909">
          <cell r="J909">
            <v>5737.64</v>
          </cell>
        </row>
      </sheetData>
      <sheetData sheetId="1"/>
      <sheetData sheetId="2"/>
      <sheetData sheetId="3">
        <row r="176">
          <cell r="F176">
            <v>1350858552.7861199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ΠΡΟΟΙΜΙΟ(1-5)"/>
      <sheetName val=" ΠΡΟΥΠΟΛ ΧΡ ΥΠΟΛ ΔΕΚ2021 (6)"/>
      <sheetName val="ΣΥΓΚΕΦ ΠΙΝΑΚ ΕΣΟΔΩΝ (7)"/>
      <sheetName val="ΣΥΓΚΕΦ ΠΙΝΑΚ ΔΑΠΑΝΩΝ (8)"/>
      <sheetName val="ΛΕΠΤΟΜΕΡΙΕΣ ΕΣΟΔΩΝ (9)"/>
      <sheetName val="ΑΠΟΤΕΛΕΣΜΑΤΑ ΓΙΑ ΤΟ ΕΤΟΣ  (10)"/>
      <sheetName val="ΙΣΟΛΟΓΙΣΜΟΣ (11)"/>
      <sheetName val="ΚΑΤ ΤΑΜ ΡΟΗΣ (12)"/>
      <sheetName val="ΚΑΤ ΧΡΕΩΣΤ&amp;ΠΙΣΤ(13)"/>
      <sheetName val="ΣΗΜΕΙΩΣΕΙΣ(14-16)"/>
      <sheetName val="ΔΕΛΤ ΔΑΠΑΝΩΝ 1ΟΣ ΠΙΝΑΚΑΣ(17-20)"/>
      <sheetName val="ΔΕΛΤ ΔΑΠ Με ΣΥΜΠ(17-20"/>
      <sheetName val="2ΟΣ ΠΙΝΑΚΑΣ (21)"/>
      <sheetName val="3ΟΣ ΠΙΝΑΚΑΣ(22)"/>
      <sheetName val="ΠΑΡΑΡΤΗΜ ΠΡΩΤΟΣ ΠΙΝΑΚΑΣ(23-24)"/>
      <sheetName val="ΓΕΝΙΚΕΣ(25)"/>
      <sheetName val="External Budget Stops Here"/>
      <sheetName val="Bod Memo Tables"/>
      <sheetName val="Έσοδα ΓεΣΥ 2021-@23-10-20"/>
      <sheetName val="Έσοδα ΓεΣΥ 2020"/>
      <sheetName val="YKA"/>
      <sheetName val="To BoD-23-07-20"/>
      <sheetName val="Έξοδα ΓεΣΥ"/>
      <sheetName val="Inpatient-v4"/>
      <sheetName val="Pharmav4"/>
      <sheetName val="PDs"/>
      <sheetName val="PAYROLL 2021"/>
      <sheetName val="PAYROLL 2022"/>
      <sheetName val="PAYROLL 2023"/>
      <sheetName val="Copayments"/>
      <sheetName val="Changes to Pharma&amp;Labs in v3"/>
      <sheetName val="Pharma"/>
      <sheetName val="Εφημερίες"/>
      <sheetName val="Εξοδα ΓεΣΥ-ΑΠ &amp; ΑΤ"/>
      <sheetName val="Emails"/>
      <sheetName val="Pharma V3"/>
      <sheetName val="OS Budgets"/>
      <sheetName val="IT"/>
      <sheetName val="ΙT Build"/>
      <sheetName val="IT-All-VAT"/>
      <sheetName val="IT-All-noVAT"/>
      <sheetName val="Op2019"/>
      <sheetName val="Sheet1"/>
      <sheetName val="Scales"/>
      <sheetName val="Allowances"/>
      <sheetName val="Μειωμένες Κλίμακες"/>
      <sheetName val="051"/>
      <sheetName val="106"/>
      <sheetName val="175"/>
      <sheetName val="187"/>
      <sheetName val="060"/>
      <sheetName val="215"/>
      <sheetName val="219"/>
      <sheetName val="220"/>
      <sheetName val="238"/>
      <sheetName val="239"/>
      <sheetName val="284"/>
      <sheetName val="285"/>
      <sheetName val="309"/>
      <sheetName val="330"/>
      <sheetName val="ILO"/>
      <sheetName val="331"/>
      <sheetName val="357"/>
      <sheetName val="539"/>
      <sheetName val="543"/>
      <sheetName val="632"/>
      <sheetName val="741"/>
      <sheetName val="742"/>
      <sheetName val="750"/>
      <sheetName val="PAYROLL 2019old"/>
      <sheetName val="Payroll-εκτακτοιold"/>
    </sheetNames>
    <sheetDataSet>
      <sheetData sheetId="0"/>
      <sheetData sheetId="1"/>
      <sheetData sheetId="2"/>
      <sheetData sheetId="3"/>
      <sheetData sheetId="4"/>
      <sheetData sheetId="5"/>
      <sheetData sheetId="6"/>
      <sheetData sheetId="7"/>
      <sheetData sheetId="8"/>
      <sheetData sheetId="9"/>
      <sheetData sheetId="10"/>
      <sheetData sheetId="11">
        <row r="12">
          <cell r="Q12">
            <v>1276750000.0180972</v>
          </cell>
          <cell r="R12">
            <v>306909111.63053143</v>
          </cell>
          <cell r="S12">
            <v>1295917001.3031285</v>
          </cell>
          <cell r="T12">
            <v>1307489741.7058473</v>
          </cell>
        </row>
        <row r="13">
          <cell r="Q13">
            <v>1270391920.0180972</v>
          </cell>
          <cell r="R13">
            <v>304591041.63053143</v>
          </cell>
          <cell r="S13">
            <v>1293527001.3031285</v>
          </cell>
          <cell r="T13">
            <v>1306889741.7058473</v>
          </cell>
        </row>
        <row r="14">
          <cell r="Q14">
            <v>1250076104</v>
          </cell>
          <cell r="R14">
            <v>304076104</v>
          </cell>
          <cell r="S14">
            <v>1269543234.5984001</v>
          </cell>
          <cell r="T14">
            <v>1281625249.6505449</v>
          </cell>
        </row>
        <row r="15">
          <cell r="Q15">
            <v>3000000</v>
          </cell>
          <cell r="R15">
            <v>-5000000</v>
          </cell>
          <cell r="S15">
            <v>8000000</v>
          </cell>
          <cell r="T15">
            <v>8000000</v>
          </cell>
        </row>
        <row r="16">
          <cell r="Q16">
            <v>3000000</v>
          </cell>
          <cell r="R16">
            <v>-5000000</v>
          </cell>
          <cell r="S16">
            <v>8000000</v>
          </cell>
          <cell r="T16">
            <v>8000000</v>
          </cell>
        </row>
        <row r="17">
          <cell r="Q17">
            <v>1246576104</v>
          </cell>
          <cell r="R17">
            <v>316576104</v>
          </cell>
          <cell r="S17">
            <v>1258543234.5984001</v>
          </cell>
          <cell r="T17">
            <v>1270625249.6505449</v>
          </cell>
        </row>
        <row r="18">
          <cell r="Q18">
            <v>1246576104</v>
          </cell>
          <cell r="R18">
            <v>316576104</v>
          </cell>
          <cell r="S18">
            <v>1258543234.5984001</v>
          </cell>
          <cell r="T18">
            <v>1270625249.6505449</v>
          </cell>
        </row>
        <row r="19">
          <cell r="Q19">
            <v>500000</v>
          </cell>
          <cell r="R19">
            <v>-7500000</v>
          </cell>
          <cell r="S19">
            <v>3000000</v>
          </cell>
          <cell r="T19">
            <v>3000000</v>
          </cell>
        </row>
        <row r="20">
          <cell r="Q20">
            <v>500000</v>
          </cell>
          <cell r="R20">
            <v>-7500000</v>
          </cell>
          <cell r="S20">
            <v>3000000</v>
          </cell>
          <cell r="T20">
            <v>3000000</v>
          </cell>
        </row>
        <row r="21">
          <cell r="Q21">
            <v>20315816.018097185</v>
          </cell>
          <cell r="R21">
            <v>514937.6305314583</v>
          </cell>
          <cell r="S21">
            <v>23983766.704728335</v>
          </cell>
          <cell r="T21">
            <v>25264492.055302441</v>
          </cell>
        </row>
        <row r="22">
          <cell r="Q22">
            <v>161281</v>
          </cell>
          <cell r="R22">
            <v>40000</v>
          </cell>
          <cell r="S22">
            <v>161281</v>
          </cell>
          <cell r="T22">
            <v>161281</v>
          </cell>
        </row>
        <row r="23">
          <cell r="Q23">
            <v>70000</v>
          </cell>
          <cell r="R23">
            <v>0</v>
          </cell>
          <cell r="S23">
            <v>70000</v>
          </cell>
          <cell r="T23">
            <v>70000</v>
          </cell>
        </row>
        <row r="24">
          <cell r="Q24">
            <v>1281</v>
          </cell>
          <cell r="R24">
            <v>0</v>
          </cell>
          <cell r="S24">
            <v>1281</v>
          </cell>
          <cell r="T24">
            <v>1281</v>
          </cell>
        </row>
        <row r="25">
          <cell r="Q25">
            <v>90000</v>
          </cell>
          <cell r="R25">
            <v>40000</v>
          </cell>
          <cell r="S25">
            <v>90000</v>
          </cell>
          <cell r="T25">
            <v>90000</v>
          </cell>
        </row>
        <row r="26">
          <cell r="Q26">
            <v>6269241.0151599357</v>
          </cell>
          <cell r="R26">
            <v>284390.63087464159</v>
          </cell>
          <cell r="S26">
            <v>7292351.6951599363</v>
          </cell>
          <cell r="T26">
            <v>7496905.045159936</v>
          </cell>
        </row>
        <row r="27">
          <cell r="Q27">
            <v>4201913</v>
          </cell>
          <cell r="R27">
            <v>321915.75</v>
          </cell>
          <cell r="S27">
            <v>4924222</v>
          </cell>
          <cell r="T27">
            <v>5094746</v>
          </cell>
        </row>
        <row r="28">
          <cell r="Q28">
            <v>96491</v>
          </cell>
          <cell r="R28">
            <v>0</v>
          </cell>
          <cell r="S28">
            <v>96491</v>
          </cell>
          <cell r="T28">
            <v>96491</v>
          </cell>
        </row>
        <row r="29">
          <cell r="Q29">
            <v>441552</v>
          </cell>
          <cell r="R29">
            <v>-32901</v>
          </cell>
          <cell r="S29">
            <v>454652</v>
          </cell>
          <cell r="T29">
            <v>466660</v>
          </cell>
        </row>
        <row r="30">
          <cell r="Q30">
            <v>1160969</v>
          </cell>
          <cell r="R30">
            <v>40164.75</v>
          </cell>
          <cell r="S30">
            <v>1191448</v>
          </cell>
          <cell r="T30">
            <v>1214045</v>
          </cell>
        </row>
        <row r="31">
          <cell r="Q31">
            <v>484364</v>
          </cell>
          <cell r="R31">
            <v>251208.25</v>
          </cell>
          <cell r="S31">
            <v>851475</v>
          </cell>
          <cell r="T31">
            <v>884255</v>
          </cell>
        </row>
        <row r="32">
          <cell r="Q32">
            <v>1593152</v>
          </cell>
          <cell r="R32">
            <v>170846</v>
          </cell>
          <cell r="S32">
            <v>1774152</v>
          </cell>
          <cell r="T32">
            <v>1857942</v>
          </cell>
        </row>
        <row r="33">
          <cell r="Q33">
            <v>17552</v>
          </cell>
          <cell r="R33">
            <v>-17140</v>
          </cell>
          <cell r="S33">
            <v>36333</v>
          </cell>
          <cell r="T33">
            <v>37972</v>
          </cell>
        </row>
        <row r="34">
          <cell r="Q34">
            <v>22650</v>
          </cell>
          <cell r="R34">
            <v>-12969.666666666664</v>
          </cell>
          <cell r="S34">
            <v>59450</v>
          </cell>
          <cell r="T34">
            <v>62367</v>
          </cell>
        </row>
        <row r="35">
          <cell r="Q35">
            <v>79503</v>
          </cell>
          <cell r="R35">
            <v>14889.416666666664</v>
          </cell>
          <cell r="S35">
            <v>138484</v>
          </cell>
          <cell r="T35">
            <v>147077</v>
          </cell>
        </row>
        <row r="36">
          <cell r="Q36">
            <v>28022</v>
          </cell>
          <cell r="R36">
            <v>258</v>
          </cell>
          <cell r="S36">
            <v>30888</v>
          </cell>
          <cell r="T36">
            <v>31391</v>
          </cell>
        </row>
        <row r="37">
          <cell r="Q37">
            <v>0</v>
          </cell>
          <cell r="R37">
            <v>-97174</v>
          </cell>
          <cell r="S37">
            <v>0</v>
          </cell>
          <cell r="T37">
            <v>0</v>
          </cell>
        </row>
        <row r="38">
          <cell r="Q38">
            <v>277658</v>
          </cell>
          <cell r="R38">
            <v>4734</v>
          </cell>
          <cell r="S38">
            <v>290849</v>
          </cell>
          <cell r="T38">
            <v>296546</v>
          </cell>
        </row>
        <row r="39">
          <cell r="Q39"/>
          <cell r="R39">
            <v>0</v>
          </cell>
          <cell r="S39"/>
          <cell r="T39"/>
        </row>
        <row r="40">
          <cell r="Q40">
            <v>0</v>
          </cell>
          <cell r="R40">
            <v>0</v>
          </cell>
          <cell r="S40">
            <v>0</v>
          </cell>
          <cell r="T40">
            <v>0</v>
          </cell>
        </row>
        <row r="41">
          <cell r="Q41">
            <v>0</v>
          </cell>
          <cell r="R41">
            <v>0</v>
          </cell>
          <cell r="S41">
            <v>0</v>
          </cell>
          <cell r="T41">
            <v>0</v>
          </cell>
        </row>
        <row r="42">
          <cell r="Q42">
            <v>10</v>
          </cell>
          <cell r="R42">
            <v>0</v>
          </cell>
          <cell r="S42">
            <v>10</v>
          </cell>
          <cell r="T42">
            <v>10</v>
          </cell>
        </row>
        <row r="43">
          <cell r="Q43">
            <v>362076</v>
          </cell>
          <cell r="R43">
            <v>44104.23206249997</v>
          </cell>
          <cell r="S43">
            <v>425348</v>
          </cell>
          <cell r="T43">
            <v>442255</v>
          </cell>
        </row>
        <row r="44">
          <cell r="Q44">
            <v>10</v>
          </cell>
          <cell r="R44">
            <v>0</v>
          </cell>
          <cell r="S44">
            <v>10</v>
          </cell>
          <cell r="T44">
            <v>10</v>
          </cell>
        </row>
        <row r="45">
          <cell r="Q45">
            <v>10</v>
          </cell>
          <cell r="R45">
            <v>0</v>
          </cell>
          <cell r="S45">
            <v>10</v>
          </cell>
          <cell r="T45">
            <v>10</v>
          </cell>
        </row>
        <row r="46">
          <cell r="Q46">
            <v>237979</v>
          </cell>
          <cell r="R46">
            <v>4344.4218333333338</v>
          </cell>
          <cell r="S46">
            <v>260126</v>
          </cell>
          <cell r="T46">
            <v>275589</v>
          </cell>
        </row>
        <row r="47">
          <cell r="Q47">
            <v>53967</v>
          </cell>
          <cell r="R47">
            <v>4344.4218333333338</v>
          </cell>
          <cell r="S47">
            <v>66114</v>
          </cell>
          <cell r="T47">
            <v>71577</v>
          </cell>
        </row>
        <row r="48">
          <cell r="Q48">
            <v>10</v>
          </cell>
          <cell r="R48">
            <v>0</v>
          </cell>
          <cell r="S48">
            <v>10</v>
          </cell>
          <cell r="T48">
            <v>10</v>
          </cell>
        </row>
        <row r="49">
          <cell r="Q49">
            <v>100000</v>
          </cell>
          <cell r="R49">
            <v>0</v>
          </cell>
          <cell r="S49">
            <v>100000</v>
          </cell>
          <cell r="T49">
            <v>100000</v>
          </cell>
        </row>
        <row r="50">
          <cell r="Q50">
            <v>0</v>
          </cell>
          <cell r="R50">
            <v>0</v>
          </cell>
          <cell r="S50">
            <v>0</v>
          </cell>
          <cell r="T50">
            <v>0</v>
          </cell>
        </row>
        <row r="51">
          <cell r="Q51">
            <v>40000</v>
          </cell>
          <cell r="R51">
            <v>0</v>
          </cell>
          <cell r="S51">
            <v>50000</v>
          </cell>
          <cell r="T51">
            <v>60000</v>
          </cell>
        </row>
        <row r="52">
          <cell r="Q52">
            <v>18000</v>
          </cell>
          <cell r="R52">
            <v>0</v>
          </cell>
          <cell r="S52">
            <v>18000</v>
          </cell>
          <cell r="T52">
            <v>18000</v>
          </cell>
        </row>
        <row r="53">
          <cell r="Q53">
            <v>5500</v>
          </cell>
          <cell r="R53">
            <v>0</v>
          </cell>
          <cell r="S53">
            <v>5500</v>
          </cell>
          <cell r="T53">
            <v>5500</v>
          </cell>
        </row>
        <row r="54">
          <cell r="Q54">
            <v>12240</v>
          </cell>
          <cell r="R54">
            <v>0</v>
          </cell>
          <cell r="S54">
            <v>12240</v>
          </cell>
          <cell r="T54">
            <v>12240</v>
          </cell>
        </row>
        <row r="55">
          <cell r="Q55">
            <v>4692</v>
          </cell>
          <cell r="R55">
            <v>0</v>
          </cell>
          <cell r="S55">
            <v>4692</v>
          </cell>
          <cell r="T55">
            <v>4692</v>
          </cell>
        </row>
        <row r="57">
          <cell r="Q57">
            <v>1374293</v>
          </cell>
          <cell r="R57">
            <v>-178923.78818112769</v>
          </cell>
          <cell r="S57">
            <v>1588235</v>
          </cell>
          <cell r="T57">
            <v>1588235</v>
          </cell>
        </row>
        <row r="58">
          <cell r="Q58">
            <v>355178</v>
          </cell>
          <cell r="R58">
            <v>33626.777523354162</v>
          </cell>
          <cell r="S58">
            <v>417348</v>
          </cell>
          <cell r="T58">
            <v>417348</v>
          </cell>
        </row>
        <row r="59">
          <cell r="Q59">
            <v>51351</v>
          </cell>
          <cell r="R59">
            <v>4761.2208467500022</v>
          </cell>
          <cell r="S59">
            <v>60340</v>
          </cell>
          <cell r="T59">
            <v>60340</v>
          </cell>
        </row>
        <row r="60">
          <cell r="Q60">
            <v>586024</v>
          </cell>
          <cell r="R60">
            <v>-57138.159610416624</v>
          </cell>
          <cell r="S60">
            <v>676960</v>
          </cell>
          <cell r="T60">
            <v>676960</v>
          </cell>
        </row>
        <row r="61">
          <cell r="Q61">
            <v>133921</v>
          </cell>
          <cell r="R61">
            <v>17792.283712979173</v>
          </cell>
          <cell r="S61">
            <v>157055</v>
          </cell>
          <cell r="T61">
            <v>157055</v>
          </cell>
        </row>
        <row r="62">
          <cell r="Q62"/>
          <cell r="R62">
            <v>0</v>
          </cell>
          <cell r="S62"/>
          <cell r="T62"/>
        </row>
        <row r="63">
          <cell r="Q63">
            <v>80000</v>
          </cell>
          <cell r="R63">
            <v>79990</v>
          </cell>
          <cell r="S63">
            <v>85000</v>
          </cell>
          <cell r="T63">
            <v>85000</v>
          </cell>
        </row>
        <row r="64">
          <cell r="Q64">
            <v>0</v>
          </cell>
          <cell r="R64">
            <v>-85000.000869565221</v>
          </cell>
          <cell r="S64">
            <v>0</v>
          </cell>
          <cell r="T64">
            <v>0</v>
          </cell>
        </row>
        <row r="65">
          <cell r="Q65">
            <v>92360</v>
          </cell>
          <cell r="R65">
            <v>7871.3680779166607</v>
          </cell>
          <cell r="S65">
            <v>108314</v>
          </cell>
          <cell r="T65">
            <v>108314</v>
          </cell>
        </row>
        <row r="66">
          <cell r="Q66">
            <v>21397</v>
          </cell>
          <cell r="R66">
            <v>1983.8420194791652</v>
          </cell>
          <cell r="S66">
            <v>25142</v>
          </cell>
          <cell r="T66">
            <v>25142</v>
          </cell>
        </row>
        <row r="67">
          <cell r="Q67">
            <v>54062</v>
          </cell>
          <cell r="R67">
            <v>-3230.1198816250035</v>
          </cell>
          <cell r="S67">
            <v>58076</v>
          </cell>
          <cell r="T67">
            <v>58076</v>
          </cell>
        </row>
        <row r="68">
          <cell r="Q68">
            <v>0</v>
          </cell>
          <cell r="R68">
            <v>-179581</v>
          </cell>
          <cell r="S68">
            <v>0</v>
          </cell>
          <cell r="T68">
            <v>0</v>
          </cell>
        </row>
        <row r="69">
          <cell r="Q69">
            <v>92950.015159935996</v>
          </cell>
          <cell r="R69">
            <v>92950.015159935996</v>
          </cell>
          <cell r="S69">
            <v>94390.695159935989</v>
          </cell>
          <cell r="T69">
            <v>96050.04515993598</v>
          </cell>
        </row>
        <row r="70">
          <cell r="Q70">
            <v>72725.002015999999</v>
          </cell>
          <cell r="R70">
            <v>72725.002015999999</v>
          </cell>
          <cell r="S70">
            <v>73794.982015999994</v>
          </cell>
          <cell r="T70">
            <v>75454.98201599998</v>
          </cell>
        </row>
        <row r="71">
          <cell r="Q71">
            <v>66402.998775550514</v>
          </cell>
          <cell r="R71">
            <v>66402.998775550514</v>
          </cell>
          <cell r="S71">
            <v>67027.587313814103</v>
          </cell>
          <cell r="T71">
            <v>68071.595833820931</v>
          </cell>
        </row>
        <row r="72">
          <cell r="Q72">
            <v>5499.9996479999991</v>
          </cell>
          <cell r="R72">
            <v>5499.9996479999991</v>
          </cell>
          <cell r="S72">
            <v>5599.579647999999</v>
          </cell>
          <cell r="T72">
            <v>5699.579647999999</v>
          </cell>
        </row>
        <row r="73">
          <cell r="Q73">
            <v>822.00359244949129</v>
          </cell>
          <cell r="R73">
            <v>822.00359244949129</v>
          </cell>
          <cell r="S73">
            <v>1167.8150541858909</v>
          </cell>
          <cell r="T73">
            <v>1683.8065341790518</v>
          </cell>
        </row>
        <row r="74">
          <cell r="Q74">
            <v>20225.013143935994</v>
          </cell>
          <cell r="R74">
            <v>20225.013143935994</v>
          </cell>
          <cell r="S74">
            <v>20595.713143935998</v>
          </cell>
          <cell r="T74">
            <v>20595.063143935997</v>
          </cell>
        </row>
        <row r="75">
          <cell r="Q75">
            <v>5899.0035073279996</v>
          </cell>
          <cell r="R75">
            <v>5899.0035073279996</v>
          </cell>
          <cell r="S75">
            <v>6007.1235073279995</v>
          </cell>
          <cell r="T75">
            <v>6115.0235073279991</v>
          </cell>
        </row>
        <row r="76">
          <cell r="Q76">
            <v>852.99978419199988</v>
          </cell>
          <cell r="R76">
            <v>852.99978419199988</v>
          </cell>
          <cell r="S76">
            <v>868.49978419199999</v>
          </cell>
          <cell r="T76">
            <v>884.0997841919999</v>
          </cell>
        </row>
        <row r="77">
          <cell r="Q77">
            <v>8883.9982015999994</v>
          </cell>
          <cell r="R77">
            <v>8883.9982015999994</v>
          </cell>
          <cell r="S77">
            <v>9047.4982015999994</v>
          </cell>
          <cell r="T77">
            <v>8839.4982015999994</v>
          </cell>
        </row>
        <row r="78">
          <cell r="Q78">
            <v>2061.0044784639995</v>
          </cell>
          <cell r="R78">
            <v>2061.0044784639995</v>
          </cell>
          <cell r="S78">
            <v>2098.8744784639998</v>
          </cell>
          <cell r="T78">
            <v>2136.5744784639996</v>
          </cell>
        </row>
        <row r="79">
          <cell r="Q79">
            <v>1421.9996403199998</v>
          </cell>
          <cell r="R79">
            <v>1421.9996403199998</v>
          </cell>
          <cell r="S79">
            <v>1447.4996403199998</v>
          </cell>
          <cell r="T79">
            <v>1473.4996403199998</v>
          </cell>
        </row>
        <row r="80">
          <cell r="Q80">
            <v>355.00491007999995</v>
          </cell>
          <cell r="R80">
            <v>355.00491007999995</v>
          </cell>
          <cell r="S80">
            <v>361.87491007999995</v>
          </cell>
          <cell r="T80">
            <v>368.37491007999995</v>
          </cell>
        </row>
        <row r="81">
          <cell r="Q81">
            <v>751.00262195199991</v>
          </cell>
          <cell r="R81">
            <v>751.00262195199991</v>
          </cell>
          <cell r="S81">
            <v>764.34262195199994</v>
          </cell>
          <cell r="T81">
            <v>777.99262195199992</v>
          </cell>
        </row>
        <row r="82">
          <cell r="Q82">
            <v>13885294.00293725</v>
          </cell>
          <cell r="R82">
            <v>190546.99965681671</v>
          </cell>
          <cell r="S82">
            <v>16530134.009568399</v>
          </cell>
          <cell r="T82">
            <v>17606306.010142505</v>
          </cell>
        </row>
        <row r="83">
          <cell r="Q83">
            <v>12000</v>
          </cell>
          <cell r="R83">
            <v>0</v>
          </cell>
          <cell r="S83">
            <v>12000</v>
          </cell>
          <cell r="T83">
            <v>12000</v>
          </cell>
        </row>
        <row r="84">
          <cell r="Q84">
            <v>10000</v>
          </cell>
          <cell r="R84">
            <v>0</v>
          </cell>
          <cell r="S84">
            <v>10000</v>
          </cell>
          <cell r="T84">
            <v>10000</v>
          </cell>
        </row>
        <row r="85">
          <cell r="Q85"/>
          <cell r="R85">
            <v>0</v>
          </cell>
          <cell r="S85"/>
          <cell r="T85"/>
        </row>
        <row r="86">
          <cell r="Q86"/>
          <cell r="R86">
            <v>0</v>
          </cell>
          <cell r="S86"/>
          <cell r="T86"/>
        </row>
        <row r="87">
          <cell r="Q87">
            <v>2000</v>
          </cell>
          <cell r="R87">
            <v>0</v>
          </cell>
          <cell r="S87">
            <v>2000</v>
          </cell>
          <cell r="T87">
            <v>2000</v>
          </cell>
        </row>
        <row r="88">
          <cell r="Q88">
            <v>1372884.0029372503</v>
          </cell>
          <cell r="R88">
            <v>-513796.99684425793</v>
          </cell>
          <cell r="S88">
            <v>1263124.0095683988</v>
          </cell>
          <cell r="T88">
            <v>1298536.0101425028</v>
          </cell>
        </row>
        <row r="89">
          <cell r="Q89">
            <v>100000</v>
          </cell>
          <cell r="R89">
            <v>-100000</v>
          </cell>
          <cell r="S89">
            <v>100000</v>
          </cell>
          <cell r="T89">
            <v>100000</v>
          </cell>
        </row>
        <row r="90">
          <cell r="Q90">
            <v>120000</v>
          </cell>
          <cell r="R90">
            <v>20000</v>
          </cell>
          <cell r="S90">
            <v>120000</v>
          </cell>
          <cell r="T90">
            <v>120000</v>
          </cell>
        </row>
        <row r="91">
          <cell r="Q91">
            <v>120000</v>
          </cell>
          <cell r="R91">
            <v>0</v>
          </cell>
          <cell r="S91">
            <v>120000</v>
          </cell>
          <cell r="T91">
            <v>120000</v>
          </cell>
        </row>
        <row r="92">
          <cell r="Q92">
            <v>15000</v>
          </cell>
          <cell r="R92">
            <v>0</v>
          </cell>
          <cell r="S92">
            <v>15000</v>
          </cell>
          <cell r="T92">
            <v>15000</v>
          </cell>
        </row>
        <row r="93">
          <cell r="Q93">
            <v>599884.00293725042</v>
          </cell>
          <cell r="R93">
            <v>-48796.996844257927</v>
          </cell>
          <cell r="S93">
            <v>590124.00956839882</v>
          </cell>
          <cell r="T93">
            <v>625536.01014250284</v>
          </cell>
        </row>
        <row r="94">
          <cell r="Q94">
            <v>5000</v>
          </cell>
          <cell r="R94">
            <v>0</v>
          </cell>
          <cell r="S94">
            <v>5000</v>
          </cell>
          <cell r="T94">
            <v>5000</v>
          </cell>
        </row>
        <row r="95">
          <cell r="Q95">
            <v>2000</v>
          </cell>
          <cell r="R95">
            <v>0</v>
          </cell>
          <cell r="S95">
            <v>2000</v>
          </cell>
          <cell r="T95">
            <v>2000</v>
          </cell>
        </row>
        <row r="96">
          <cell r="Q96">
            <v>1000</v>
          </cell>
          <cell r="R96">
            <v>0</v>
          </cell>
          <cell r="S96">
            <v>1000</v>
          </cell>
          <cell r="T96">
            <v>1000</v>
          </cell>
        </row>
        <row r="97">
          <cell r="Q97">
            <v>350000</v>
          </cell>
          <cell r="R97">
            <v>-400000</v>
          </cell>
          <cell r="S97">
            <v>250000</v>
          </cell>
          <cell r="T97">
            <v>250000</v>
          </cell>
        </row>
        <row r="98">
          <cell r="Q98">
            <v>30000</v>
          </cell>
          <cell r="R98">
            <v>5000</v>
          </cell>
          <cell r="S98">
            <v>30000</v>
          </cell>
          <cell r="T98">
            <v>30000</v>
          </cell>
        </row>
        <row r="99">
          <cell r="Q99">
            <v>30000</v>
          </cell>
          <cell r="R99">
            <v>10000</v>
          </cell>
          <cell r="S99">
            <v>30000</v>
          </cell>
          <cell r="T99">
            <v>30000</v>
          </cell>
        </row>
        <row r="100">
          <cell r="Q100"/>
          <cell r="R100">
            <v>0</v>
          </cell>
          <cell r="S100"/>
          <cell r="T100"/>
        </row>
        <row r="101">
          <cell r="Q101">
            <v>0</v>
          </cell>
          <cell r="R101">
            <v>-48890</v>
          </cell>
          <cell r="S101">
            <v>0</v>
          </cell>
          <cell r="T101">
            <v>0</v>
          </cell>
        </row>
        <row r="102">
          <cell r="Q102">
            <v>0</v>
          </cell>
          <cell r="R102">
            <v>-20000</v>
          </cell>
          <cell r="S102">
            <v>0</v>
          </cell>
          <cell r="T102">
            <v>0</v>
          </cell>
        </row>
        <row r="103">
          <cell r="Q103">
            <v>0</v>
          </cell>
          <cell r="R103">
            <v>-28890</v>
          </cell>
          <cell r="S103">
            <v>0</v>
          </cell>
          <cell r="T103">
            <v>0</v>
          </cell>
        </row>
        <row r="104">
          <cell r="Q104">
            <v>4800410</v>
          </cell>
          <cell r="R104">
            <v>-1486766.0034989254</v>
          </cell>
          <cell r="S104">
            <v>6800010</v>
          </cell>
          <cell r="T104">
            <v>7100770</v>
          </cell>
        </row>
        <row r="105">
          <cell r="Q105">
            <v>60000</v>
          </cell>
          <cell r="R105">
            <v>0</v>
          </cell>
          <cell r="S105">
            <v>60000</v>
          </cell>
          <cell r="T105">
            <v>60000</v>
          </cell>
        </row>
        <row r="106">
          <cell r="Q106">
            <v>25000</v>
          </cell>
          <cell r="R106">
            <v>0</v>
          </cell>
          <cell r="S106">
            <v>25000</v>
          </cell>
          <cell r="T106">
            <v>25000</v>
          </cell>
        </row>
        <row r="107">
          <cell r="Q107">
            <v>10000</v>
          </cell>
          <cell r="R107">
            <v>0</v>
          </cell>
          <cell r="S107">
            <v>75000</v>
          </cell>
          <cell r="T107">
            <v>50000</v>
          </cell>
        </row>
        <row r="108">
          <cell r="Q108">
            <v>70000</v>
          </cell>
          <cell r="R108">
            <v>20000</v>
          </cell>
          <cell r="S108">
            <v>75000</v>
          </cell>
          <cell r="T108">
            <v>50000</v>
          </cell>
        </row>
        <row r="109">
          <cell r="Q109">
            <v>20000</v>
          </cell>
          <cell r="R109">
            <v>0</v>
          </cell>
          <cell r="S109">
            <v>20000</v>
          </cell>
          <cell r="T109">
            <v>20000</v>
          </cell>
        </row>
        <row r="110">
          <cell r="Q110">
            <v>75000</v>
          </cell>
          <cell r="R110">
            <v>0</v>
          </cell>
          <cell r="S110">
            <v>75000</v>
          </cell>
          <cell r="T110">
            <v>75000</v>
          </cell>
        </row>
        <row r="111">
          <cell r="Q111">
            <v>50000</v>
          </cell>
          <cell r="R111">
            <v>0</v>
          </cell>
          <cell r="S111">
            <v>50000</v>
          </cell>
          <cell r="T111">
            <v>50000</v>
          </cell>
        </row>
        <row r="112">
          <cell r="Q112">
            <v>30000</v>
          </cell>
          <cell r="R112">
            <v>5000</v>
          </cell>
          <cell r="S112">
            <v>30000</v>
          </cell>
          <cell r="T112">
            <v>30000</v>
          </cell>
        </row>
        <row r="113">
          <cell r="Q113">
            <v>0</v>
          </cell>
          <cell r="R113">
            <v>0</v>
          </cell>
          <cell r="S113">
            <v>0</v>
          </cell>
          <cell r="T113">
            <v>0</v>
          </cell>
        </row>
        <row r="114">
          <cell r="Q114">
            <v>10000</v>
          </cell>
          <cell r="R114">
            <v>0</v>
          </cell>
          <cell r="S114">
            <v>20000</v>
          </cell>
          <cell r="T114">
            <v>10</v>
          </cell>
        </row>
        <row r="115">
          <cell r="Q115">
            <v>1975400</v>
          </cell>
          <cell r="R115">
            <v>-1654100</v>
          </cell>
          <cell r="S115">
            <v>3800000</v>
          </cell>
          <cell r="T115">
            <v>4000000</v>
          </cell>
        </row>
        <row r="116">
          <cell r="Q116">
            <v>2300000</v>
          </cell>
          <cell r="R116">
            <v>102333.99650107464</v>
          </cell>
          <cell r="S116">
            <v>2415000</v>
          </cell>
          <cell r="T116">
            <v>2535750</v>
          </cell>
        </row>
        <row r="117">
          <cell r="Q117">
            <v>35000</v>
          </cell>
          <cell r="R117">
            <v>0</v>
          </cell>
          <cell r="S117">
            <v>35000</v>
          </cell>
          <cell r="T117">
            <v>35000</v>
          </cell>
        </row>
        <row r="118">
          <cell r="Q118">
            <v>20000</v>
          </cell>
          <cell r="R118">
            <v>0</v>
          </cell>
          <cell r="S118">
            <v>20000</v>
          </cell>
          <cell r="T118">
            <v>20000</v>
          </cell>
        </row>
        <row r="119">
          <cell r="Q119">
            <v>10</v>
          </cell>
          <cell r="R119">
            <v>0</v>
          </cell>
          <cell r="S119">
            <v>10</v>
          </cell>
          <cell r="T119">
            <v>10</v>
          </cell>
        </row>
        <row r="120">
          <cell r="Q120">
            <v>120000</v>
          </cell>
          <cell r="R120">
            <v>40000</v>
          </cell>
          <cell r="S120">
            <v>100000</v>
          </cell>
          <cell r="T120">
            <v>150000</v>
          </cell>
        </row>
        <row r="121">
          <cell r="Q121">
            <v>0</v>
          </cell>
          <cell r="R121">
            <v>0</v>
          </cell>
          <cell r="S121">
            <v>0</v>
          </cell>
          <cell r="T121">
            <v>0</v>
          </cell>
        </row>
        <row r="122">
          <cell r="Q122">
            <v>0</v>
          </cell>
          <cell r="R122">
            <v>0</v>
          </cell>
          <cell r="S122">
            <v>0</v>
          </cell>
          <cell r="T122">
            <v>0</v>
          </cell>
        </row>
        <row r="123">
          <cell r="Q123">
            <v>0</v>
          </cell>
          <cell r="R123">
            <v>0</v>
          </cell>
          <cell r="S123">
            <v>0</v>
          </cell>
          <cell r="T123">
            <v>0</v>
          </cell>
        </row>
        <row r="124">
          <cell r="Q124">
            <v>7055000</v>
          </cell>
          <cell r="R124">
            <v>1745000</v>
          </cell>
          <cell r="S124">
            <v>7805000</v>
          </cell>
          <cell r="T124">
            <v>8545000</v>
          </cell>
        </row>
        <row r="125">
          <cell r="Q125">
            <v>1290000</v>
          </cell>
          <cell r="R125">
            <v>240000</v>
          </cell>
          <cell r="S125">
            <v>1460000</v>
          </cell>
          <cell r="T125">
            <v>1630000</v>
          </cell>
        </row>
        <row r="126">
          <cell r="Q126">
            <v>960000</v>
          </cell>
          <cell r="R126">
            <v>180000</v>
          </cell>
          <cell r="S126">
            <v>1080000</v>
          </cell>
          <cell r="T126">
            <v>1200000</v>
          </cell>
        </row>
        <row r="127">
          <cell r="Q127">
            <v>510000</v>
          </cell>
          <cell r="R127">
            <v>100000</v>
          </cell>
          <cell r="S127">
            <v>580000</v>
          </cell>
          <cell r="T127">
            <v>640000</v>
          </cell>
        </row>
        <row r="128">
          <cell r="Q128">
            <v>1945000</v>
          </cell>
          <cell r="R128">
            <v>855000</v>
          </cell>
          <cell r="S128">
            <v>2125000</v>
          </cell>
          <cell r="T128">
            <v>2295000</v>
          </cell>
        </row>
        <row r="129">
          <cell r="Q129">
            <v>620000</v>
          </cell>
          <cell r="R129">
            <v>120000</v>
          </cell>
          <cell r="S129">
            <v>700000</v>
          </cell>
          <cell r="T129">
            <v>780000</v>
          </cell>
        </row>
        <row r="130">
          <cell r="Q130">
            <v>900000</v>
          </cell>
          <cell r="R130">
            <v>170000</v>
          </cell>
          <cell r="S130">
            <v>1020000</v>
          </cell>
          <cell r="T130">
            <v>1130000</v>
          </cell>
        </row>
        <row r="131">
          <cell r="Q131">
            <v>270000</v>
          </cell>
          <cell r="R131">
            <v>-50000</v>
          </cell>
          <cell r="S131">
            <v>270000</v>
          </cell>
          <cell r="T131">
            <v>280000</v>
          </cell>
        </row>
        <row r="132">
          <cell r="Q132">
            <v>460000</v>
          </cell>
          <cell r="R132">
            <v>30000</v>
          </cell>
          <cell r="S132">
            <v>470000</v>
          </cell>
          <cell r="T132">
            <v>480000</v>
          </cell>
        </row>
        <row r="133">
          <cell r="Q133">
            <v>100000</v>
          </cell>
          <cell r="R133">
            <v>100000</v>
          </cell>
          <cell r="S133">
            <v>100000</v>
          </cell>
          <cell r="T133">
            <v>110000</v>
          </cell>
        </row>
        <row r="134">
          <cell r="Q134">
            <v>600000</v>
          </cell>
          <cell r="R134">
            <v>495000</v>
          </cell>
          <cell r="S134">
            <v>600000</v>
          </cell>
          <cell r="T134">
            <v>600000</v>
          </cell>
        </row>
        <row r="135">
          <cell r="Q135">
            <v>500000</v>
          </cell>
          <cell r="R135">
            <v>495000</v>
          </cell>
          <cell r="S135">
            <v>500000</v>
          </cell>
          <cell r="T135">
            <v>500000</v>
          </cell>
        </row>
        <row r="136">
          <cell r="Q136">
            <v>100000</v>
          </cell>
          <cell r="R136">
            <v>0</v>
          </cell>
          <cell r="S136">
            <v>100000</v>
          </cell>
          <cell r="T136">
            <v>100000</v>
          </cell>
        </row>
        <row r="137">
          <cell r="Q137">
            <v>0</v>
          </cell>
          <cell r="R137">
            <v>0</v>
          </cell>
          <cell r="S137">
            <v>0</v>
          </cell>
          <cell r="T137">
            <v>0</v>
          </cell>
        </row>
        <row r="138">
          <cell r="Q138"/>
          <cell r="R138">
            <v>0</v>
          </cell>
          <cell r="S138">
            <v>0</v>
          </cell>
          <cell r="T138">
            <v>0</v>
          </cell>
        </row>
        <row r="139">
          <cell r="Q139"/>
          <cell r="R139">
            <v>0</v>
          </cell>
          <cell r="S139">
            <v>0</v>
          </cell>
          <cell r="T139">
            <v>0</v>
          </cell>
        </row>
        <row r="140">
          <cell r="Q140"/>
          <cell r="R140">
            <v>0</v>
          </cell>
          <cell r="S140">
            <v>0</v>
          </cell>
          <cell r="T140">
            <v>0</v>
          </cell>
        </row>
        <row r="141">
          <cell r="Q141"/>
          <cell r="R141">
            <v>0</v>
          </cell>
          <cell r="S141">
            <v>0</v>
          </cell>
          <cell r="T141">
            <v>0</v>
          </cell>
        </row>
        <row r="142">
          <cell r="Q142">
            <v>45000</v>
          </cell>
          <cell r="R142">
            <v>0</v>
          </cell>
          <cell r="S142">
            <v>50000</v>
          </cell>
          <cell r="T142">
            <v>50000</v>
          </cell>
        </row>
        <row r="143">
          <cell r="Q143"/>
          <cell r="R143">
            <v>0</v>
          </cell>
          <cell r="S143"/>
          <cell r="T143"/>
        </row>
        <row r="144">
          <cell r="Q144"/>
          <cell r="R144">
            <v>0</v>
          </cell>
          <cell r="S144"/>
          <cell r="T144"/>
        </row>
        <row r="145">
          <cell r="Q145">
            <v>45000</v>
          </cell>
          <cell r="R145">
            <v>0</v>
          </cell>
          <cell r="S145">
            <v>50000</v>
          </cell>
          <cell r="T145">
            <v>50000</v>
          </cell>
        </row>
        <row r="146">
          <cell r="Q146"/>
          <cell r="R146">
            <v>0</v>
          </cell>
          <cell r="S146"/>
          <cell r="T146"/>
        </row>
        <row r="147">
          <cell r="Q147">
            <v>6258080</v>
          </cell>
          <cell r="R147">
            <v>2318070</v>
          </cell>
          <cell r="S147">
            <v>2290000</v>
          </cell>
          <cell r="T147">
            <v>500000</v>
          </cell>
        </row>
        <row r="148">
          <cell r="Q148">
            <v>200000</v>
          </cell>
          <cell r="R148">
            <v>100000</v>
          </cell>
          <cell r="S148">
            <v>10000</v>
          </cell>
          <cell r="T148">
            <v>10000</v>
          </cell>
        </row>
        <row r="149">
          <cell r="Q149">
            <v>5668070</v>
          </cell>
          <cell r="R149">
            <v>2268070</v>
          </cell>
          <cell r="S149">
            <v>2000000</v>
          </cell>
          <cell r="T149">
            <v>200000</v>
          </cell>
        </row>
        <row r="150">
          <cell r="Q150">
            <v>70000</v>
          </cell>
          <cell r="R150">
            <v>0</v>
          </cell>
          <cell r="S150">
            <v>20000</v>
          </cell>
          <cell r="T150">
            <v>20000</v>
          </cell>
        </row>
        <row r="151">
          <cell r="Q151">
            <v>300000</v>
          </cell>
          <cell r="R151">
            <v>0</v>
          </cell>
          <cell r="S151">
            <v>250000</v>
          </cell>
          <cell r="T151">
            <v>250000</v>
          </cell>
        </row>
        <row r="152">
          <cell r="Q152">
            <v>10</v>
          </cell>
          <cell r="R152">
            <v>0</v>
          </cell>
          <cell r="S152">
            <v>0</v>
          </cell>
          <cell r="T152">
            <v>0</v>
          </cell>
        </row>
        <row r="153">
          <cell r="Q153">
            <v>20000</v>
          </cell>
          <cell r="R153">
            <v>-50000</v>
          </cell>
          <cell r="S153">
            <v>10000</v>
          </cell>
          <cell r="T153">
            <v>20000</v>
          </cell>
        </row>
        <row r="154">
          <cell r="Q154">
            <v>100000</v>
          </cell>
          <cell r="R154">
            <v>0</v>
          </cell>
          <cell r="S154">
            <v>100000</v>
          </cell>
          <cell r="T154">
            <v>100000</v>
          </cell>
        </row>
        <row r="155">
          <cell r="Q155">
            <v>100000</v>
          </cell>
          <cell r="R155">
            <v>0</v>
          </cell>
          <cell r="S155">
            <v>100000</v>
          </cell>
          <cell r="T155">
            <v>100000</v>
          </cell>
        </row>
        <row r="156">
          <cell r="Q156">
            <v>0</v>
          </cell>
          <cell r="R156">
            <v>0</v>
          </cell>
          <cell r="S156">
            <v>0</v>
          </cell>
          <cell r="T156">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Budget vs Actual"/>
      <sheetName val="ΟΙΚΟΝΟΜΙΚΕΣ ΚΑΤΑΣΤΑΣΕΙΣ 2021"/>
      <sheetName val="Major Accruals 2021"/>
      <sheetName val="Trial_Balance___Detail_300522"/>
      <sheetName val="TB BS for CF"/>
      <sheetName val="Budget vs Actual blank"/>
      <sheetName val="Settlement"/>
      <sheetName val="ΤΒ-2020"/>
      <sheetName val="Audited TB 2020"/>
      <sheetName val="Reconciliation TB - FS"/>
      <sheetName val="TB-2020-in Income Stamnt Format"/>
      <sheetName val="EBS TB-27-10-21"/>
      <sheetName val="Εισφορές"/>
      <sheetName val="Σημ 24"/>
      <sheetName val="Sheet1"/>
    </sheetNames>
    <sheetDataSet>
      <sheetData sheetId="0">
        <row r="12">
          <cell r="F12">
            <v>211772814.27000001</v>
          </cell>
        </row>
        <row r="265">
          <cell r="F265">
            <v>74478.240000000005</v>
          </cell>
        </row>
        <row r="266">
          <cell r="F266">
            <v>73756.89</v>
          </cell>
        </row>
        <row r="267">
          <cell r="F267">
            <v>63399.81</v>
          </cell>
        </row>
        <row r="268">
          <cell r="F268">
            <v>8844.0400000000009</v>
          </cell>
        </row>
        <row r="269">
          <cell r="F269">
            <v>595244.71852240444</v>
          </cell>
        </row>
        <row r="270">
          <cell r="F270">
            <v>3434.39</v>
          </cell>
        </row>
        <row r="271">
          <cell r="F271">
            <v>178.78</v>
          </cell>
        </row>
        <row r="272">
          <cell r="F272">
            <v>0</v>
          </cell>
        </row>
        <row r="273">
          <cell r="F273">
            <v>95291.42</v>
          </cell>
        </row>
        <row r="274">
          <cell r="F274">
            <v>1066.0999999999999</v>
          </cell>
        </row>
        <row r="275">
          <cell r="F275">
            <v>1876.02</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3:F20"/>
  <sheetViews>
    <sheetView zoomScale="120" zoomScaleNormal="120" workbookViewId="0">
      <selection activeCell="D22" sqref="D22"/>
    </sheetView>
  </sheetViews>
  <sheetFormatPr defaultColWidth="9.140625" defaultRowHeight="15"/>
  <cols>
    <col min="1" max="1" width="5.5703125" style="1" customWidth="1"/>
    <col min="2" max="2" width="44" style="1" customWidth="1"/>
    <col min="3" max="3" width="19.140625" style="1" bestFit="1" customWidth="1"/>
    <col min="4" max="4" width="37.28515625" style="1" customWidth="1"/>
    <col min="5" max="5" width="19.5703125" style="1" customWidth="1"/>
    <col min="6" max="6" width="11" style="1" bestFit="1" customWidth="1"/>
    <col min="7" max="16384" width="9.140625" style="1"/>
  </cols>
  <sheetData>
    <row r="3" spans="2:6">
      <c r="B3" s="934" t="s">
        <v>145</v>
      </c>
      <c r="C3" s="935"/>
      <c r="D3" s="935"/>
      <c r="E3" s="936"/>
    </row>
    <row r="4" spans="2:6" ht="17.25">
      <c r="B4" s="937" t="s">
        <v>507</v>
      </c>
      <c r="C4" s="938"/>
      <c r="D4" s="938"/>
      <c r="E4" s="939"/>
    </row>
    <row r="5" spans="2:6">
      <c r="B5" s="940"/>
      <c r="C5" s="180"/>
      <c r="D5" s="942"/>
      <c r="E5" s="182"/>
    </row>
    <row r="6" spans="2:6" ht="15" customHeight="1">
      <c r="B6" s="941"/>
      <c r="C6" s="181" t="s">
        <v>103</v>
      </c>
      <c r="D6" s="943"/>
      <c r="E6" s="183" t="s">
        <v>103</v>
      </c>
    </row>
    <row r="7" spans="2:6">
      <c r="B7" s="177"/>
      <c r="C7" s="336"/>
      <c r="D7" s="446"/>
      <c r="E7" s="336"/>
    </row>
    <row r="8" spans="2:6" ht="31.5" customHeight="1">
      <c r="B8" s="178" t="s">
        <v>508</v>
      </c>
      <c r="C8" s="435">
        <f>'ΣΥΓΚΕΦ ΠΙΝΑΚ ΔΑΠΑΝΩΝ (7)'!J23</f>
        <v>1448052000</v>
      </c>
      <c r="D8" s="511" t="s">
        <v>513</v>
      </c>
      <c r="E8" s="435">
        <f>'ΙΣΟΛΟΓΙΣΜΟΣ (10)'!G19</f>
        <v>331620373</v>
      </c>
    </row>
    <row r="9" spans="2:6">
      <c r="B9" s="179"/>
      <c r="C9" s="447"/>
      <c r="D9" s="437"/>
      <c r="E9" s="438"/>
    </row>
    <row r="10" spans="2:6">
      <c r="B10" s="177"/>
      <c r="C10" s="423"/>
      <c r="D10" s="439"/>
      <c r="E10" s="423"/>
    </row>
    <row r="11" spans="2:6" ht="30.75">
      <c r="B11" s="178" t="s">
        <v>510</v>
      </c>
      <c r="C11" s="435">
        <f>+E8+E11+-C8</f>
        <v>355386960</v>
      </c>
      <c r="D11" s="511" t="s">
        <v>509</v>
      </c>
      <c r="E11" s="435">
        <f>ROUND('ΣΥΓΚΕΦ ΠΙΝΑΚ ΕΣΟΔΩΝ (6)'!G31,0)</f>
        <v>1471818587</v>
      </c>
      <c r="F11" s="514"/>
    </row>
    <row r="12" spans="2:6">
      <c r="B12" s="179"/>
      <c r="C12" s="433"/>
      <c r="D12" s="434"/>
      <c r="E12" s="433"/>
    </row>
    <row r="13" spans="2:6">
      <c r="B13" s="940"/>
      <c r="C13" s="944">
        <f>E13</f>
        <v>1803438960</v>
      </c>
      <c r="D13" s="946"/>
      <c r="E13" s="948">
        <f>E8+E11</f>
        <v>1803438960</v>
      </c>
    </row>
    <row r="14" spans="2:6" ht="18" customHeight="1">
      <c r="B14" s="941"/>
      <c r="C14" s="945"/>
      <c r="D14" s="947"/>
      <c r="E14" s="949"/>
    </row>
    <row r="15" spans="2:6" ht="18" customHeight="1">
      <c r="B15" s="123"/>
      <c r="C15" s="457"/>
      <c r="D15" s="458"/>
      <c r="E15" s="459"/>
    </row>
    <row r="16" spans="2:6" ht="18" customHeight="1">
      <c r="B16" s="44" t="s">
        <v>511</v>
      </c>
      <c r="C16" s="457"/>
      <c r="D16" s="458"/>
      <c r="E16" s="459"/>
    </row>
    <row r="17" spans="2:5" ht="18" customHeight="1">
      <c r="B17" s="44" t="s">
        <v>485</v>
      </c>
      <c r="C17" s="457"/>
      <c r="D17" s="458"/>
      <c r="E17" s="459"/>
    </row>
    <row r="18" spans="2:5" ht="18" customHeight="1">
      <c r="B18" s="44" t="s">
        <v>596</v>
      </c>
      <c r="C18" s="457"/>
      <c r="D18" s="458"/>
      <c r="E18" s="459"/>
    </row>
    <row r="19" spans="2:5" ht="9.9499999999999993" customHeight="1">
      <c r="B19" s="44"/>
      <c r="C19" s="457"/>
      <c r="D19" s="458"/>
      <c r="E19" s="459"/>
    </row>
    <row r="20" spans="2:5">
      <c r="B20" s="44" t="s">
        <v>488</v>
      </c>
      <c r="C20" s="448"/>
      <c r="D20" s="448"/>
      <c r="E20" s="448"/>
    </row>
  </sheetData>
  <mergeCells count="8">
    <mergeCell ref="B3:E3"/>
    <mergeCell ref="B4:E4"/>
    <mergeCell ref="B5:B6"/>
    <mergeCell ref="D5:D6"/>
    <mergeCell ref="B13:B14"/>
    <mergeCell ref="C13:C14"/>
    <mergeCell ref="D13:D14"/>
    <mergeCell ref="E13:E14"/>
  </mergeCells>
  <printOptions horizontalCentered="1"/>
  <pageMargins left="0.31496062992125984" right="0.31496062992125984" top="1.0236220472440944" bottom="0.74803149606299213" header="0.51181102362204722" footer="0.59055118110236227"/>
  <pageSetup paperSize="9" firstPageNumber="11" fitToHeight="4" orientation="landscape" useFirstPageNumber="1" r:id="rId1"/>
  <headerFooter>
    <oddHeader>&amp;C&amp;P</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1:VAC1302"/>
  <sheetViews>
    <sheetView zoomScale="90" zoomScaleNormal="90" workbookViewId="0">
      <pane xSplit="7" ySplit="12" topLeftCell="H123" activePane="bottomRight" state="frozen"/>
      <selection activeCell="A50" sqref="A50"/>
      <selection pane="topRight" activeCell="A50" sqref="A50"/>
      <selection pane="bottomLeft" activeCell="A50" sqref="A50"/>
      <selection pane="bottomRight" activeCell="R30" sqref="R30"/>
    </sheetView>
  </sheetViews>
  <sheetFormatPr defaultColWidth="9.140625" defaultRowHeight="15"/>
  <cols>
    <col min="1" max="1" width="3.42578125" style="156" customWidth="1"/>
    <col min="2" max="2" width="7.28515625" style="158" customWidth="1"/>
    <col min="3" max="3" width="8.42578125" style="158" customWidth="1"/>
    <col min="4" max="5" width="8.7109375" style="158" customWidth="1"/>
    <col min="6" max="6" width="7.140625" style="156" bestFit="1" customWidth="1"/>
    <col min="7" max="7" width="6.28515625" style="156" customWidth="1"/>
    <col min="8" max="8" width="56.5703125" style="156" customWidth="1"/>
    <col min="9" max="9" width="8.85546875" style="156" customWidth="1"/>
    <col min="10" max="10" width="16.5703125" style="159" hidden="1" customWidth="1"/>
    <col min="11" max="11" width="3" style="159" hidden="1" customWidth="1"/>
    <col min="12" max="12" width="17.7109375" style="317" bestFit="1" customWidth="1"/>
    <col min="13" max="13" width="2.140625" style="159" customWidth="1"/>
    <col min="14" max="15" width="2.140625" style="159" hidden="1" customWidth="1"/>
    <col min="16" max="16" width="18.140625" style="176" bestFit="1" customWidth="1"/>
    <col min="17" max="17" width="18.28515625" style="334" customWidth="1"/>
    <col min="18" max="18" width="16.42578125" style="449" customWidth="1"/>
    <col min="19" max="19" width="16.7109375" style="449" customWidth="1"/>
    <col min="20" max="20" width="18.28515625" style="449" customWidth="1"/>
    <col min="21" max="21" width="33.28515625" style="159" customWidth="1"/>
    <col min="22" max="22" width="4.42578125" style="156" customWidth="1"/>
    <col min="23" max="23" width="14.140625" style="156" hidden="1" customWidth="1"/>
    <col min="24" max="26" width="11.42578125" style="156" hidden="1" customWidth="1"/>
    <col min="27" max="27" width="16" style="156" hidden="1" customWidth="1"/>
    <col min="28" max="16384" width="9.140625" style="156"/>
  </cols>
  <sheetData>
    <row r="1" spans="1:14901">
      <c r="A1" s="1069" t="s">
        <v>165</v>
      </c>
      <c r="B1" s="1069"/>
      <c r="C1" s="1069"/>
      <c r="D1" s="1069"/>
      <c r="E1" s="1069"/>
      <c r="F1" s="1069"/>
      <c r="G1" s="1069"/>
      <c r="H1" s="1069"/>
      <c r="I1" s="1069"/>
      <c r="J1" s="1069"/>
      <c r="K1" s="1069"/>
      <c r="L1" s="1069"/>
      <c r="M1" s="1069"/>
      <c r="N1" s="1069"/>
      <c r="O1" s="1069"/>
      <c r="P1" s="1069"/>
      <c r="Q1" s="1069"/>
      <c r="R1" s="1069"/>
      <c r="S1" s="1069"/>
      <c r="T1" s="1069"/>
      <c r="U1" s="1070"/>
    </row>
    <row r="2" spans="1:14901">
      <c r="A2" s="725"/>
      <c r="B2" s="727"/>
      <c r="C2" s="727"/>
      <c r="D2" s="727"/>
      <c r="E2" s="727"/>
      <c r="F2" s="728"/>
      <c r="G2" s="728"/>
      <c r="H2" s="728"/>
      <c r="I2" s="728"/>
      <c r="J2" s="729"/>
      <c r="K2" s="729"/>
      <c r="L2" s="729"/>
      <c r="M2" s="729"/>
      <c r="N2" s="729"/>
      <c r="O2" s="729"/>
      <c r="P2" s="730"/>
      <c r="Q2" s="731"/>
      <c r="R2" s="732"/>
      <c r="S2" s="733"/>
      <c r="T2" s="733"/>
      <c r="U2" s="729"/>
      <c r="W2" s="445" t="s">
        <v>453</v>
      </c>
      <c r="X2" s="445" t="s">
        <v>453</v>
      </c>
      <c r="Y2" s="445" t="s">
        <v>453</v>
      </c>
      <c r="Z2" s="445" t="s">
        <v>453</v>
      </c>
    </row>
    <row r="3" spans="1:14901">
      <c r="A3" s="1069" t="s">
        <v>490</v>
      </c>
      <c r="B3" s="1069"/>
      <c r="C3" s="1069"/>
      <c r="D3" s="1069"/>
      <c r="E3" s="1069"/>
      <c r="F3" s="1069"/>
      <c r="G3" s="1069"/>
      <c r="H3" s="1069"/>
      <c r="I3" s="1069"/>
      <c r="J3" s="1069"/>
      <c r="K3" s="1069"/>
      <c r="L3" s="1069"/>
      <c r="M3" s="1069"/>
      <c r="N3" s="1069"/>
      <c r="O3" s="1069"/>
      <c r="P3" s="1069"/>
      <c r="Q3" s="1069"/>
      <c r="R3" s="1069"/>
      <c r="S3" s="1069"/>
      <c r="T3" s="1069"/>
      <c r="U3" s="1070"/>
      <c r="V3" s="1065"/>
      <c r="W3" s="1065"/>
      <c r="X3" s="1065"/>
      <c r="Y3" s="1065"/>
      <c r="Z3" s="1065"/>
      <c r="AA3" s="1066"/>
      <c r="AB3" s="1065"/>
      <c r="AC3" s="1066"/>
      <c r="AD3" s="1065"/>
      <c r="AE3" s="1065"/>
      <c r="AF3" s="1065"/>
      <c r="AG3" s="1065"/>
      <c r="AH3" s="1065"/>
      <c r="AI3" s="1065"/>
      <c r="AJ3" s="1065"/>
      <c r="AK3" s="1065"/>
      <c r="AL3" s="1065"/>
      <c r="AM3" s="1065"/>
      <c r="AN3" s="1065"/>
      <c r="AO3" s="1065"/>
      <c r="AP3" s="1065"/>
      <c r="AQ3" s="1066"/>
      <c r="AR3" s="1065"/>
      <c r="AS3" s="1065"/>
      <c r="AT3" s="1065"/>
      <c r="AU3" s="1065"/>
      <c r="AV3" s="1065"/>
      <c r="AW3" s="1065"/>
      <c r="AX3" s="1065"/>
      <c r="AY3" s="1065"/>
      <c r="AZ3" s="1065"/>
      <c r="BA3" s="1065"/>
      <c r="BB3" s="1065"/>
      <c r="BC3" s="1065"/>
      <c r="BD3" s="1065"/>
      <c r="BE3" s="1066"/>
      <c r="BF3" s="1065"/>
      <c r="BG3" s="1065"/>
      <c r="BH3" s="1065"/>
      <c r="BI3" s="1065"/>
      <c r="BJ3" s="1065"/>
      <c r="BK3" s="1065"/>
      <c r="BL3" s="1065"/>
      <c r="BM3" s="1065"/>
      <c r="BN3" s="1065"/>
      <c r="BO3" s="1065"/>
      <c r="BP3" s="1065"/>
      <c r="BQ3" s="1065"/>
      <c r="BR3" s="1065"/>
      <c r="BS3" s="1066"/>
      <c r="BT3" s="1065"/>
      <c r="BU3" s="1065"/>
      <c r="BV3" s="1065"/>
      <c r="BW3" s="1065"/>
      <c r="BX3" s="1065"/>
      <c r="BY3" s="1065"/>
      <c r="BZ3" s="1065"/>
      <c r="CA3" s="1065"/>
      <c r="CB3" s="1065"/>
      <c r="CC3" s="1065"/>
      <c r="CD3" s="1065"/>
      <c r="CE3" s="1065"/>
      <c r="CF3" s="1065"/>
      <c r="CG3" s="1066"/>
      <c r="CH3" s="1065"/>
      <c r="CI3" s="1065"/>
      <c r="CJ3" s="1065"/>
      <c r="CK3" s="1065"/>
      <c r="CL3" s="1065"/>
      <c r="CM3" s="1065"/>
      <c r="CN3" s="1065"/>
      <c r="CO3" s="1065"/>
      <c r="CP3" s="1065"/>
      <c r="CQ3" s="1065"/>
      <c r="CR3" s="1065"/>
      <c r="CS3" s="1065"/>
      <c r="CT3" s="1065"/>
      <c r="CU3" s="1066"/>
      <c r="CV3" s="1065"/>
      <c r="CW3" s="1065"/>
      <c r="CX3" s="1065"/>
      <c r="CY3" s="1065"/>
      <c r="CZ3" s="1065"/>
      <c r="DA3" s="1065"/>
      <c r="DB3" s="1065"/>
      <c r="DC3" s="1065"/>
      <c r="DD3" s="1065"/>
      <c r="DE3" s="1065"/>
      <c r="DF3" s="1065"/>
      <c r="DG3" s="1065"/>
      <c r="DH3" s="1065"/>
      <c r="DI3" s="1066"/>
      <c r="DJ3" s="1065"/>
      <c r="DK3" s="1065"/>
      <c r="DL3" s="1065"/>
      <c r="DM3" s="1065"/>
      <c r="DN3" s="1065"/>
      <c r="DO3" s="1065"/>
      <c r="DP3" s="1065"/>
      <c r="DQ3" s="1065"/>
      <c r="DR3" s="1065"/>
      <c r="DS3" s="1065"/>
      <c r="DT3" s="1065"/>
      <c r="DU3" s="1065"/>
      <c r="DV3" s="1065"/>
      <c r="DW3" s="1066"/>
      <c r="DX3" s="1065"/>
      <c r="DY3" s="1065"/>
      <c r="DZ3" s="1065"/>
      <c r="EA3" s="1065"/>
      <c r="EB3" s="1065"/>
      <c r="EC3" s="1065"/>
      <c r="ED3" s="1065"/>
      <c r="EE3" s="1065"/>
      <c r="EF3" s="1065"/>
      <c r="EG3" s="1065"/>
      <c r="EH3" s="1065"/>
      <c r="EI3" s="1065"/>
      <c r="EJ3" s="1065"/>
      <c r="EK3" s="1066"/>
      <c r="EL3" s="1065"/>
      <c r="EM3" s="1065"/>
      <c r="EN3" s="1065"/>
      <c r="EO3" s="1065"/>
      <c r="EP3" s="1065"/>
      <c r="EQ3" s="1065"/>
      <c r="ER3" s="1065"/>
      <c r="ES3" s="1065"/>
      <c r="ET3" s="1065"/>
      <c r="EU3" s="1065"/>
      <c r="EV3" s="1065"/>
      <c r="EW3" s="1065"/>
      <c r="EX3" s="1065"/>
      <c r="EY3" s="1066"/>
      <c r="EZ3" s="1065"/>
      <c r="FA3" s="1065"/>
      <c r="FB3" s="1065"/>
      <c r="FC3" s="1065"/>
      <c r="FD3" s="1065"/>
      <c r="FE3" s="1065"/>
      <c r="FF3" s="1065"/>
      <c r="FG3" s="1065"/>
      <c r="FH3" s="1065"/>
      <c r="FI3" s="1065"/>
      <c r="FJ3" s="1065"/>
      <c r="FK3" s="1065"/>
      <c r="FL3" s="1065"/>
      <c r="FM3" s="1066"/>
      <c r="FN3" s="1065"/>
      <c r="FO3" s="1065"/>
      <c r="FP3" s="1065"/>
      <c r="FQ3" s="1065"/>
      <c r="FR3" s="1065"/>
      <c r="FS3" s="1065"/>
      <c r="FT3" s="1065"/>
      <c r="FU3" s="1065"/>
      <c r="FV3" s="1065"/>
      <c r="FW3" s="1065"/>
      <c r="FX3" s="1065"/>
      <c r="FY3" s="1065"/>
      <c r="FZ3" s="1065"/>
      <c r="GA3" s="1066"/>
      <c r="GB3" s="1065"/>
      <c r="GC3" s="1065"/>
      <c r="GD3" s="1065"/>
      <c r="GE3" s="1065"/>
      <c r="GF3" s="1065"/>
      <c r="GG3" s="1065"/>
      <c r="GH3" s="1065"/>
      <c r="GI3" s="1065"/>
      <c r="GJ3" s="1065"/>
      <c r="GK3" s="1065"/>
      <c r="GL3" s="1065"/>
      <c r="GM3" s="1065"/>
      <c r="GN3" s="1065"/>
      <c r="GO3" s="1066"/>
      <c r="GP3" s="1065"/>
      <c r="GQ3" s="1065"/>
      <c r="GR3" s="1065"/>
      <c r="GS3" s="1065"/>
      <c r="GT3" s="1065"/>
      <c r="GU3" s="1065"/>
      <c r="GV3" s="1065"/>
      <c r="GW3" s="1065"/>
      <c r="GX3" s="1065"/>
      <c r="GY3" s="1065"/>
      <c r="GZ3" s="1065"/>
      <c r="HA3" s="1065"/>
      <c r="HB3" s="1065"/>
      <c r="HC3" s="1066"/>
      <c r="HD3" s="1065"/>
      <c r="HE3" s="1065"/>
      <c r="HF3" s="1065"/>
      <c r="HG3" s="1065"/>
      <c r="HH3" s="1065"/>
      <c r="HI3" s="1065"/>
      <c r="HJ3" s="1065"/>
      <c r="HK3" s="1065"/>
      <c r="HL3" s="1065"/>
      <c r="HM3" s="1065"/>
      <c r="HN3" s="1065"/>
      <c r="HO3" s="1065"/>
      <c r="HP3" s="1065"/>
      <c r="HQ3" s="1066"/>
      <c r="HR3" s="1065"/>
      <c r="HS3" s="1065"/>
      <c r="HT3" s="1065"/>
      <c r="HU3" s="1065"/>
      <c r="HV3" s="1065"/>
      <c r="HW3" s="1065"/>
      <c r="HX3" s="1065"/>
      <c r="HY3" s="1065"/>
      <c r="HZ3" s="1065"/>
      <c r="IA3" s="1065"/>
      <c r="IB3" s="1065"/>
      <c r="IC3" s="1065"/>
      <c r="ID3" s="1065"/>
      <c r="IE3" s="1066"/>
      <c r="IF3" s="1065"/>
      <c r="IG3" s="1065"/>
      <c r="IH3" s="1065"/>
      <c r="II3" s="1065"/>
      <c r="IJ3" s="1065"/>
      <c r="IK3" s="1065"/>
      <c r="IL3" s="1065"/>
      <c r="IM3" s="1065"/>
      <c r="IN3" s="1065"/>
      <c r="IO3" s="1065"/>
      <c r="IP3" s="1065"/>
      <c r="IQ3" s="1065"/>
      <c r="IR3" s="1065"/>
      <c r="IS3" s="1066"/>
      <c r="IT3" s="1065"/>
      <c r="IU3" s="1065"/>
      <c r="IV3" s="1065"/>
      <c r="IW3" s="1065"/>
      <c r="IX3" s="1065"/>
      <c r="IY3" s="1065"/>
      <c r="IZ3" s="1065"/>
      <c r="JA3" s="1065"/>
      <c r="JB3" s="1065"/>
      <c r="JC3" s="1065"/>
      <c r="JD3" s="1065"/>
      <c r="JE3" s="1065"/>
      <c r="JF3" s="1065"/>
      <c r="JG3" s="1066"/>
      <c r="JH3" s="1065"/>
      <c r="JI3" s="1065"/>
      <c r="JJ3" s="1065"/>
      <c r="JK3" s="1065"/>
      <c r="JL3" s="1065"/>
      <c r="JM3" s="1065"/>
      <c r="JN3" s="1065"/>
      <c r="JO3" s="1065"/>
      <c r="JP3" s="1065"/>
      <c r="JQ3" s="1065"/>
      <c r="JR3" s="1065"/>
      <c r="JS3" s="1065"/>
      <c r="JT3" s="1065"/>
      <c r="JU3" s="1066"/>
      <c r="JV3" s="1065"/>
      <c r="JW3" s="1065"/>
      <c r="JX3" s="1065"/>
      <c r="JY3" s="1065"/>
      <c r="JZ3" s="1065"/>
      <c r="KA3" s="1065"/>
      <c r="KB3" s="1065"/>
      <c r="KC3" s="1065"/>
      <c r="KD3" s="1065"/>
      <c r="KE3" s="1065"/>
      <c r="KF3" s="1065"/>
      <c r="KG3" s="1065"/>
      <c r="KH3" s="1065"/>
      <c r="KI3" s="1066"/>
      <c r="KJ3" s="1065"/>
      <c r="KK3" s="1065"/>
      <c r="KL3" s="1065"/>
      <c r="KM3" s="1065"/>
      <c r="KN3" s="1065"/>
      <c r="KO3" s="1065"/>
      <c r="KP3" s="1065"/>
      <c r="KQ3" s="1065"/>
      <c r="KR3" s="1065"/>
      <c r="KS3" s="1065"/>
      <c r="KT3" s="1065"/>
      <c r="KU3" s="1065"/>
      <c r="KV3" s="1065"/>
      <c r="KW3" s="1066"/>
      <c r="KX3" s="1065"/>
      <c r="KY3" s="1065"/>
      <c r="KZ3" s="1065"/>
      <c r="LA3" s="1065"/>
      <c r="LB3" s="1065"/>
      <c r="LC3" s="1065"/>
      <c r="LD3" s="1065"/>
      <c r="LE3" s="1065"/>
      <c r="LF3" s="1065"/>
      <c r="LG3" s="1065"/>
      <c r="LH3" s="1065"/>
      <c r="LI3" s="1065"/>
      <c r="LJ3" s="1065"/>
      <c r="LK3" s="1066"/>
      <c r="LL3" s="1065"/>
      <c r="LM3" s="1065"/>
      <c r="LN3" s="1065"/>
      <c r="LO3" s="1065"/>
      <c r="LP3" s="1065"/>
      <c r="LQ3" s="1065"/>
      <c r="LR3" s="1065"/>
      <c r="LS3" s="1065"/>
      <c r="LT3" s="1065"/>
      <c r="LU3" s="1065"/>
      <c r="LV3" s="1065"/>
      <c r="LW3" s="1065"/>
      <c r="LX3" s="1065"/>
      <c r="LY3" s="1066"/>
      <c r="LZ3" s="1065"/>
      <c r="MA3" s="1065"/>
      <c r="MB3" s="1065"/>
      <c r="MC3" s="1065"/>
      <c r="MD3" s="1065"/>
      <c r="ME3" s="1065"/>
      <c r="MF3" s="1065"/>
      <c r="MG3" s="1065"/>
      <c r="MH3" s="1065"/>
      <c r="MI3" s="1065"/>
      <c r="MJ3" s="1065"/>
      <c r="MK3" s="1065"/>
      <c r="ML3" s="1065"/>
      <c r="MM3" s="1066"/>
      <c r="MN3" s="1065"/>
      <c r="MO3" s="1065"/>
      <c r="MP3" s="1065"/>
      <c r="MQ3" s="1065"/>
      <c r="MR3" s="1065"/>
      <c r="MS3" s="1065"/>
      <c r="MT3" s="1065"/>
      <c r="MU3" s="1065"/>
      <c r="MV3" s="1065"/>
      <c r="MW3" s="1065"/>
      <c r="MX3" s="1065"/>
      <c r="MY3" s="1065"/>
      <c r="MZ3" s="1065"/>
      <c r="NA3" s="1066"/>
      <c r="NB3" s="1065"/>
      <c r="NC3" s="1065"/>
      <c r="ND3" s="1065"/>
      <c r="NE3" s="1065"/>
      <c r="NF3" s="1065"/>
      <c r="NG3" s="1065"/>
      <c r="NH3" s="1065"/>
      <c r="NI3" s="1065"/>
      <c r="NJ3" s="1065"/>
      <c r="NK3" s="1065"/>
      <c r="NL3" s="1065"/>
      <c r="NM3" s="1065"/>
      <c r="NN3" s="1065"/>
      <c r="NO3" s="1066"/>
      <c r="NP3" s="1065"/>
      <c r="NQ3" s="1065"/>
      <c r="NR3" s="1065"/>
      <c r="NS3" s="1065"/>
      <c r="NT3" s="1065"/>
      <c r="NU3" s="1065"/>
      <c r="NV3" s="1065"/>
      <c r="NW3" s="1065"/>
      <c r="NX3" s="1065"/>
      <c r="NY3" s="1065"/>
      <c r="NZ3" s="1065"/>
      <c r="OA3" s="1065"/>
      <c r="OB3" s="1065"/>
      <c r="OC3" s="1066"/>
      <c r="OD3" s="1065"/>
      <c r="OE3" s="1065"/>
      <c r="OF3" s="1065"/>
      <c r="OG3" s="1065"/>
      <c r="OH3" s="1065"/>
      <c r="OI3" s="1065"/>
      <c r="OJ3" s="1065"/>
      <c r="OK3" s="1065"/>
      <c r="OL3" s="1065"/>
      <c r="OM3" s="1065"/>
      <c r="ON3" s="1065"/>
      <c r="OO3" s="1065"/>
      <c r="OP3" s="1065"/>
      <c r="OQ3" s="1066"/>
      <c r="OR3" s="1065"/>
      <c r="OS3" s="1065"/>
      <c r="OT3" s="1065"/>
      <c r="OU3" s="1065"/>
      <c r="OV3" s="1065"/>
      <c r="OW3" s="1065"/>
      <c r="OX3" s="1065"/>
      <c r="OY3" s="1065"/>
      <c r="OZ3" s="1065"/>
      <c r="PA3" s="1065"/>
      <c r="PB3" s="1065"/>
      <c r="PC3" s="1065"/>
      <c r="PD3" s="1065"/>
      <c r="PE3" s="1066"/>
      <c r="PF3" s="1065"/>
      <c r="PG3" s="1065"/>
      <c r="PH3" s="1065"/>
      <c r="PI3" s="1065"/>
      <c r="PJ3" s="1065"/>
      <c r="PK3" s="1065"/>
      <c r="PL3" s="1065"/>
      <c r="PM3" s="1065"/>
      <c r="PN3" s="1065"/>
      <c r="PO3" s="1065"/>
      <c r="PP3" s="1065"/>
      <c r="PQ3" s="1065"/>
      <c r="PR3" s="1065"/>
      <c r="PS3" s="1066"/>
      <c r="PT3" s="1065"/>
      <c r="PU3" s="1065"/>
      <c r="PV3" s="1065"/>
      <c r="PW3" s="1065"/>
      <c r="PX3" s="1065"/>
      <c r="PY3" s="1065"/>
      <c r="PZ3" s="1065"/>
      <c r="QA3" s="1065"/>
      <c r="QB3" s="1065"/>
      <c r="QC3" s="1065"/>
      <c r="QD3" s="1065"/>
      <c r="QE3" s="1065"/>
      <c r="QF3" s="1065"/>
      <c r="QG3" s="1066"/>
      <c r="QH3" s="1065"/>
      <c r="QI3" s="1065"/>
      <c r="QJ3" s="1065"/>
      <c r="QK3" s="1065"/>
      <c r="QL3" s="1065"/>
      <c r="QM3" s="1065"/>
      <c r="QN3" s="1065"/>
      <c r="QO3" s="1065"/>
      <c r="QP3" s="1065"/>
      <c r="QQ3" s="1065"/>
      <c r="QR3" s="1065"/>
      <c r="QS3" s="1065"/>
      <c r="QT3" s="1065"/>
      <c r="QU3" s="1066"/>
      <c r="QV3" s="1065"/>
      <c r="QW3" s="1065"/>
      <c r="QX3" s="1065"/>
      <c r="QY3" s="1065"/>
      <c r="QZ3" s="1065"/>
      <c r="RA3" s="1065"/>
      <c r="RB3" s="1065"/>
      <c r="RC3" s="1065"/>
      <c r="RD3" s="1065"/>
      <c r="RE3" s="1065"/>
      <c r="RF3" s="1065"/>
      <c r="RG3" s="1065"/>
      <c r="RH3" s="1065"/>
      <c r="RI3" s="1066"/>
      <c r="RJ3" s="1065"/>
      <c r="RK3" s="1065"/>
      <c r="RL3" s="1065"/>
      <c r="RM3" s="1065"/>
      <c r="RN3" s="1065"/>
      <c r="RO3" s="1065"/>
      <c r="RP3" s="1065"/>
      <c r="RQ3" s="1065"/>
      <c r="RR3" s="1065"/>
      <c r="RS3" s="1065"/>
      <c r="RT3" s="1065"/>
      <c r="RU3" s="1065"/>
      <c r="RV3" s="1065"/>
      <c r="RW3" s="1066"/>
      <c r="RX3" s="1065"/>
      <c r="RY3" s="1065"/>
      <c r="RZ3" s="1065"/>
      <c r="SA3" s="1065"/>
      <c r="SB3" s="1065"/>
      <c r="SC3" s="1065"/>
      <c r="SD3" s="1065"/>
      <c r="SE3" s="1065"/>
      <c r="SF3" s="1065"/>
      <c r="SG3" s="1065"/>
      <c r="SH3" s="1065"/>
      <c r="SI3" s="1065"/>
      <c r="SJ3" s="1065"/>
      <c r="SK3" s="1066"/>
      <c r="SL3" s="1065"/>
      <c r="SM3" s="1065"/>
      <c r="SN3" s="1065"/>
      <c r="SO3" s="1065"/>
      <c r="SP3" s="1065"/>
      <c r="SQ3" s="1065"/>
      <c r="SR3" s="1065"/>
      <c r="SS3" s="1065"/>
      <c r="ST3" s="1065"/>
      <c r="SU3" s="1065"/>
      <c r="SV3" s="1065"/>
      <c r="SW3" s="1065"/>
      <c r="SX3" s="1065"/>
      <c r="SY3" s="1066"/>
      <c r="SZ3" s="1065"/>
      <c r="TA3" s="1065"/>
      <c r="TB3" s="1065"/>
      <c r="TC3" s="1065"/>
      <c r="TD3" s="1065"/>
      <c r="TE3" s="1065"/>
      <c r="TF3" s="1065"/>
      <c r="TG3" s="1065"/>
      <c r="TH3" s="1065"/>
      <c r="TI3" s="1065"/>
      <c r="TJ3" s="1065"/>
      <c r="TK3" s="1065"/>
      <c r="TL3" s="1065"/>
      <c r="TM3" s="1066"/>
      <c r="TN3" s="1065"/>
      <c r="TO3" s="1065"/>
      <c r="TP3" s="1065"/>
      <c r="TQ3" s="1065"/>
      <c r="TR3" s="1065"/>
      <c r="TS3" s="1065"/>
      <c r="TT3" s="1065"/>
      <c r="TU3" s="1065"/>
      <c r="TV3" s="1065"/>
      <c r="TW3" s="1065"/>
      <c r="TX3" s="1065"/>
      <c r="TY3" s="1065"/>
      <c r="TZ3" s="1065"/>
      <c r="UA3" s="1066"/>
      <c r="UB3" s="1065"/>
      <c r="UC3" s="1065"/>
      <c r="UD3" s="1065"/>
      <c r="UE3" s="1065"/>
      <c r="UF3" s="1065"/>
      <c r="UG3" s="1065"/>
      <c r="UH3" s="1065"/>
      <c r="UI3" s="1065"/>
      <c r="UJ3" s="1065"/>
      <c r="UK3" s="1065"/>
      <c r="UL3" s="1065"/>
      <c r="UM3" s="1065"/>
      <c r="UN3" s="1065"/>
      <c r="UO3" s="1066"/>
      <c r="UP3" s="1065"/>
      <c r="UQ3" s="1065"/>
      <c r="UR3" s="1065"/>
      <c r="US3" s="1065"/>
      <c r="UT3" s="1065"/>
      <c r="UU3" s="1065"/>
      <c r="UV3" s="1065"/>
      <c r="UW3" s="1065"/>
      <c r="UX3" s="1065"/>
      <c r="UY3" s="1065"/>
      <c r="UZ3" s="1065"/>
      <c r="VA3" s="1065"/>
      <c r="VB3" s="1065"/>
      <c r="VC3" s="1066"/>
      <c r="VD3" s="1065"/>
      <c r="VE3" s="1065"/>
      <c r="VF3" s="1065"/>
      <c r="VG3" s="1065"/>
      <c r="VH3" s="1065"/>
      <c r="VI3" s="1065"/>
      <c r="VJ3" s="1065"/>
      <c r="VK3" s="1065"/>
      <c r="VL3" s="1065"/>
      <c r="VM3" s="1065"/>
      <c r="VN3" s="1065"/>
      <c r="VO3" s="1065"/>
      <c r="VP3" s="1065"/>
      <c r="VQ3" s="1066"/>
      <c r="VR3" s="1065"/>
      <c r="VS3" s="1065"/>
      <c r="VT3" s="1065"/>
      <c r="VU3" s="1065"/>
      <c r="VV3" s="1065"/>
      <c r="VW3" s="1065"/>
      <c r="VX3" s="1065"/>
      <c r="VY3" s="1065"/>
      <c r="VZ3" s="1065"/>
      <c r="WA3" s="1065"/>
      <c r="WB3" s="1065"/>
      <c r="WC3" s="1065"/>
      <c r="WD3" s="1065"/>
      <c r="WE3" s="1066"/>
      <c r="WF3" s="1065"/>
      <c r="WG3" s="1065"/>
      <c r="WH3" s="1065"/>
      <c r="WI3" s="1065"/>
      <c r="WJ3" s="1065"/>
      <c r="WK3" s="1065"/>
      <c r="WL3" s="1065"/>
      <c r="WM3" s="1065"/>
      <c r="WN3" s="1065"/>
      <c r="WO3" s="1065"/>
      <c r="WP3" s="1065"/>
      <c r="WQ3" s="1065"/>
      <c r="WR3" s="1065"/>
      <c r="WS3" s="1066"/>
      <c r="WT3" s="1065"/>
      <c r="WU3" s="1065"/>
      <c r="WV3" s="1065"/>
      <c r="WW3" s="1065"/>
      <c r="WX3" s="1065"/>
      <c r="WY3" s="1065"/>
      <c r="WZ3" s="1065"/>
      <c r="XA3" s="1065"/>
      <c r="XB3" s="1065"/>
      <c r="XC3" s="1065"/>
      <c r="XD3" s="1065"/>
      <c r="XE3" s="1065"/>
      <c r="XF3" s="1065"/>
      <c r="XG3" s="1066"/>
      <c r="XH3" s="1065"/>
      <c r="XI3" s="1065"/>
      <c r="XJ3" s="1065"/>
      <c r="XK3" s="1065"/>
      <c r="XL3" s="1065"/>
      <c r="XM3" s="1065"/>
      <c r="XN3" s="1065"/>
      <c r="XO3" s="1065"/>
      <c r="XP3" s="1065"/>
      <c r="XQ3" s="1065"/>
      <c r="XR3" s="1065"/>
      <c r="XS3" s="1065"/>
      <c r="XT3" s="1065"/>
      <c r="XU3" s="1066"/>
      <c r="XV3" s="1065"/>
      <c r="XW3" s="1065"/>
      <c r="XX3" s="1065"/>
      <c r="XY3" s="1065"/>
      <c r="XZ3" s="1065"/>
      <c r="YA3" s="1065"/>
      <c r="YB3" s="1065"/>
      <c r="YC3" s="1065"/>
      <c r="YD3" s="1065"/>
      <c r="YE3" s="1065"/>
      <c r="YF3" s="1065"/>
      <c r="YG3" s="1065"/>
      <c r="YH3" s="1065"/>
      <c r="YI3" s="1066"/>
      <c r="YJ3" s="1065"/>
      <c r="YK3" s="1065"/>
      <c r="YL3" s="1065"/>
      <c r="YM3" s="1065"/>
      <c r="YN3" s="1065"/>
      <c r="YO3" s="1065"/>
      <c r="YP3" s="1065"/>
      <c r="YQ3" s="1065"/>
      <c r="YR3" s="1065"/>
      <c r="YS3" s="1065"/>
      <c r="YT3" s="1065"/>
      <c r="YU3" s="1065"/>
      <c r="YV3" s="1065"/>
      <c r="YW3" s="1066"/>
      <c r="YX3" s="1065"/>
      <c r="YY3" s="1065"/>
      <c r="YZ3" s="1065"/>
      <c r="ZA3" s="1065"/>
      <c r="ZB3" s="1065"/>
      <c r="ZC3" s="1065"/>
      <c r="ZD3" s="1065"/>
      <c r="ZE3" s="1065"/>
      <c r="ZF3" s="1065"/>
      <c r="ZG3" s="1065"/>
      <c r="ZH3" s="1065"/>
      <c r="ZI3" s="1065"/>
      <c r="ZJ3" s="1065"/>
      <c r="ZK3" s="1066"/>
      <c r="ZL3" s="1065"/>
      <c r="ZM3" s="1065"/>
      <c r="ZN3" s="1065"/>
      <c r="ZO3" s="1065"/>
      <c r="ZP3" s="1065"/>
      <c r="ZQ3" s="1065"/>
      <c r="ZR3" s="1065"/>
      <c r="ZS3" s="1065"/>
      <c r="ZT3" s="1065"/>
      <c r="ZU3" s="1065"/>
      <c r="ZV3" s="1065"/>
      <c r="ZW3" s="1065"/>
      <c r="ZX3" s="1065"/>
      <c r="ZY3" s="1066"/>
      <c r="ZZ3" s="1065"/>
      <c r="AAA3" s="1065"/>
      <c r="AAB3" s="1065"/>
      <c r="AAC3" s="1065"/>
      <c r="AAD3" s="1065"/>
      <c r="AAE3" s="1065"/>
      <c r="AAF3" s="1065"/>
      <c r="AAG3" s="1065"/>
      <c r="AAH3" s="1065"/>
      <c r="AAI3" s="1065"/>
      <c r="AAJ3" s="1065"/>
      <c r="AAK3" s="1065"/>
      <c r="AAL3" s="1065"/>
      <c r="AAM3" s="1066"/>
      <c r="AAN3" s="1065"/>
      <c r="AAO3" s="1065"/>
      <c r="AAP3" s="1065"/>
      <c r="AAQ3" s="1065"/>
      <c r="AAR3" s="1065"/>
      <c r="AAS3" s="1065"/>
      <c r="AAT3" s="1065"/>
      <c r="AAU3" s="1065"/>
      <c r="AAV3" s="1065"/>
      <c r="AAW3" s="1065"/>
      <c r="AAX3" s="1065"/>
      <c r="AAY3" s="1065"/>
      <c r="AAZ3" s="1065"/>
      <c r="ABA3" s="1066"/>
      <c r="ABB3" s="1065"/>
      <c r="ABC3" s="1065"/>
      <c r="ABD3" s="1065"/>
      <c r="ABE3" s="1065"/>
      <c r="ABF3" s="1065"/>
      <c r="ABG3" s="1065"/>
      <c r="ABH3" s="1065"/>
      <c r="ABI3" s="1065"/>
      <c r="ABJ3" s="1065"/>
      <c r="ABK3" s="1065"/>
      <c r="ABL3" s="1065"/>
      <c r="ABM3" s="1065"/>
      <c r="ABN3" s="1065"/>
      <c r="ABO3" s="1066"/>
      <c r="ABP3" s="1065"/>
      <c r="ABQ3" s="1065"/>
      <c r="ABR3" s="1065"/>
      <c r="ABS3" s="1065"/>
      <c r="ABT3" s="1065"/>
      <c r="ABU3" s="1065"/>
      <c r="ABV3" s="1065"/>
      <c r="ABW3" s="1065"/>
      <c r="ABX3" s="1065"/>
      <c r="ABY3" s="1065"/>
      <c r="ABZ3" s="1065"/>
      <c r="ACA3" s="1065"/>
      <c r="ACB3" s="1065"/>
      <c r="ACC3" s="1066"/>
      <c r="ACD3" s="1065"/>
      <c r="ACE3" s="1065"/>
      <c r="ACF3" s="1065"/>
      <c r="ACG3" s="1065"/>
      <c r="ACH3" s="1065"/>
      <c r="ACI3" s="1065"/>
      <c r="ACJ3" s="1065"/>
      <c r="ACK3" s="1065"/>
      <c r="ACL3" s="1065"/>
      <c r="ACM3" s="1065"/>
      <c r="ACN3" s="1065"/>
      <c r="ACO3" s="1065"/>
      <c r="ACP3" s="1065"/>
      <c r="ACQ3" s="1066"/>
      <c r="ACR3" s="1065"/>
      <c r="ACS3" s="1065"/>
      <c r="ACT3" s="1065"/>
      <c r="ACU3" s="1065"/>
      <c r="ACV3" s="1065"/>
      <c r="ACW3" s="1065"/>
      <c r="ACX3" s="1065"/>
      <c r="ACY3" s="1065"/>
      <c r="ACZ3" s="1065"/>
      <c r="ADA3" s="1065"/>
      <c r="ADB3" s="1065"/>
      <c r="ADC3" s="1065"/>
      <c r="ADD3" s="1065"/>
      <c r="ADE3" s="1066"/>
      <c r="ADF3" s="1065"/>
      <c r="ADG3" s="1065"/>
      <c r="ADH3" s="1065"/>
      <c r="ADI3" s="1065"/>
      <c r="ADJ3" s="1065"/>
      <c r="ADK3" s="1065"/>
      <c r="ADL3" s="1065"/>
      <c r="ADM3" s="1065"/>
      <c r="ADN3" s="1065"/>
      <c r="ADO3" s="1065"/>
      <c r="ADP3" s="1065"/>
      <c r="ADQ3" s="1065"/>
      <c r="ADR3" s="1065"/>
      <c r="ADS3" s="1066"/>
      <c r="ADT3" s="1065"/>
      <c r="ADU3" s="1065"/>
      <c r="ADV3" s="1065"/>
      <c r="ADW3" s="1065"/>
      <c r="ADX3" s="1065"/>
      <c r="ADY3" s="1065"/>
      <c r="ADZ3" s="1065"/>
      <c r="AEA3" s="1065"/>
      <c r="AEB3" s="1065"/>
      <c r="AEC3" s="1065"/>
      <c r="AED3" s="1065"/>
      <c r="AEE3" s="1065"/>
      <c r="AEF3" s="1065"/>
      <c r="AEG3" s="1066"/>
      <c r="AEH3" s="1065"/>
      <c r="AEI3" s="1065"/>
      <c r="AEJ3" s="1065"/>
      <c r="AEK3" s="1065"/>
      <c r="AEL3" s="1065"/>
      <c r="AEM3" s="1065"/>
      <c r="AEN3" s="1065"/>
      <c r="AEO3" s="1065"/>
      <c r="AEP3" s="1065"/>
      <c r="AEQ3" s="1065"/>
      <c r="AER3" s="1065"/>
      <c r="AES3" s="1065"/>
      <c r="AET3" s="1065"/>
      <c r="AEU3" s="1066"/>
      <c r="AEV3" s="1065"/>
      <c r="AEW3" s="1065"/>
      <c r="AEX3" s="1065"/>
      <c r="AEY3" s="1065"/>
      <c r="AEZ3" s="1065"/>
      <c r="AFA3" s="1065"/>
      <c r="AFB3" s="1065"/>
      <c r="AFC3" s="1065"/>
      <c r="AFD3" s="1065"/>
      <c r="AFE3" s="1065"/>
      <c r="AFF3" s="1065"/>
      <c r="AFG3" s="1065"/>
      <c r="AFH3" s="1065"/>
      <c r="AFI3" s="1066"/>
      <c r="AFJ3" s="1065"/>
      <c r="AFK3" s="1065"/>
      <c r="AFL3" s="1065"/>
      <c r="AFM3" s="1065"/>
      <c r="AFN3" s="1065"/>
      <c r="AFO3" s="1065"/>
      <c r="AFP3" s="1065"/>
      <c r="AFQ3" s="1065"/>
      <c r="AFR3" s="1065"/>
      <c r="AFS3" s="1065"/>
      <c r="AFT3" s="1065"/>
      <c r="AFU3" s="1065"/>
      <c r="AFV3" s="1065"/>
      <c r="AFW3" s="1066"/>
      <c r="AFX3" s="1065"/>
      <c r="AFY3" s="1065"/>
      <c r="AFZ3" s="1065"/>
      <c r="AGA3" s="1065"/>
      <c r="AGB3" s="1065"/>
      <c r="AGC3" s="1065"/>
      <c r="AGD3" s="1065"/>
      <c r="AGE3" s="1065"/>
      <c r="AGF3" s="1065"/>
      <c r="AGG3" s="1065"/>
      <c r="AGH3" s="1065"/>
      <c r="AGI3" s="1065"/>
      <c r="AGJ3" s="1065"/>
      <c r="AGK3" s="1066"/>
      <c r="AGL3" s="1065"/>
      <c r="AGM3" s="1065"/>
      <c r="AGN3" s="1065"/>
      <c r="AGO3" s="1065"/>
      <c r="AGP3" s="1065"/>
      <c r="AGQ3" s="1065"/>
      <c r="AGR3" s="1065"/>
      <c r="AGS3" s="1065"/>
      <c r="AGT3" s="1065"/>
      <c r="AGU3" s="1065"/>
      <c r="AGV3" s="1065"/>
      <c r="AGW3" s="1065"/>
      <c r="AGX3" s="1065"/>
      <c r="AGY3" s="1066"/>
      <c r="AGZ3" s="1065"/>
      <c r="AHA3" s="1065"/>
      <c r="AHB3" s="1065"/>
      <c r="AHC3" s="1065"/>
      <c r="AHD3" s="1065"/>
      <c r="AHE3" s="1065"/>
      <c r="AHF3" s="1065"/>
      <c r="AHG3" s="1065"/>
      <c r="AHH3" s="1065"/>
      <c r="AHI3" s="1065"/>
      <c r="AHJ3" s="1065"/>
      <c r="AHK3" s="1065"/>
      <c r="AHL3" s="1065"/>
      <c r="AHM3" s="1066"/>
      <c r="AHN3" s="1065"/>
      <c r="AHO3" s="1065"/>
      <c r="AHP3" s="1065"/>
      <c r="AHQ3" s="1065"/>
      <c r="AHR3" s="1065"/>
      <c r="AHS3" s="1065"/>
      <c r="AHT3" s="1065"/>
      <c r="AHU3" s="1065"/>
      <c r="AHV3" s="1065"/>
      <c r="AHW3" s="1065"/>
      <c r="AHX3" s="1065"/>
      <c r="AHY3" s="1065"/>
      <c r="AHZ3" s="1065"/>
      <c r="AIA3" s="1066"/>
      <c r="AIB3" s="1065"/>
      <c r="AIC3" s="1065"/>
      <c r="AID3" s="1065"/>
      <c r="AIE3" s="1065"/>
      <c r="AIF3" s="1065"/>
      <c r="AIG3" s="1065"/>
      <c r="AIH3" s="1065"/>
      <c r="AII3" s="1065"/>
      <c r="AIJ3" s="1065"/>
      <c r="AIK3" s="1065"/>
      <c r="AIL3" s="1065"/>
      <c r="AIM3" s="1065"/>
      <c r="AIN3" s="1065"/>
      <c r="AIO3" s="1066"/>
      <c r="AIP3" s="1065"/>
      <c r="AIQ3" s="1065"/>
      <c r="AIR3" s="1065"/>
      <c r="AIS3" s="1065"/>
      <c r="AIT3" s="1065"/>
      <c r="AIU3" s="1065"/>
      <c r="AIV3" s="1065"/>
      <c r="AIW3" s="1065"/>
      <c r="AIX3" s="1065"/>
      <c r="AIY3" s="1065"/>
      <c r="AIZ3" s="1065"/>
      <c r="AJA3" s="1065"/>
      <c r="AJB3" s="1065"/>
      <c r="AJC3" s="1066"/>
      <c r="AJD3" s="1065"/>
      <c r="AJE3" s="1065"/>
      <c r="AJF3" s="1065"/>
      <c r="AJG3" s="1065"/>
      <c r="AJH3" s="1065"/>
      <c r="AJI3" s="1065"/>
      <c r="AJJ3" s="1065"/>
      <c r="AJK3" s="1065"/>
      <c r="AJL3" s="1065"/>
      <c r="AJM3" s="1065"/>
      <c r="AJN3" s="1065"/>
      <c r="AJO3" s="1065"/>
      <c r="AJP3" s="1065"/>
      <c r="AJQ3" s="1066"/>
      <c r="AJR3" s="1065"/>
      <c r="AJS3" s="1065"/>
      <c r="AJT3" s="1065"/>
      <c r="AJU3" s="1065"/>
      <c r="AJV3" s="1065"/>
      <c r="AJW3" s="1065"/>
      <c r="AJX3" s="1065"/>
      <c r="AJY3" s="1065"/>
      <c r="AJZ3" s="1065"/>
      <c r="AKA3" s="1065"/>
      <c r="AKB3" s="1065"/>
      <c r="AKC3" s="1065"/>
      <c r="AKD3" s="1065"/>
      <c r="AKE3" s="1066"/>
      <c r="AKF3" s="1065"/>
      <c r="AKG3" s="1065"/>
      <c r="AKH3" s="1065"/>
      <c r="AKI3" s="1065"/>
      <c r="AKJ3" s="1065"/>
      <c r="AKK3" s="1065"/>
      <c r="AKL3" s="1065"/>
      <c r="AKM3" s="1065"/>
      <c r="AKN3" s="1065"/>
      <c r="AKO3" s="1065"/>
      <c r="AKP3" s="1065"/>
      <c r="AKQ3" s="1065"/>
      <c r="AKR3" s="1065"/>
      <c r="AKS3" s="1066"/>
      <c r="AKT3" s="1065"/>
      <c r="AKU3" s="1065"/>
      <c r="AKV3" s="1065"/>
      <c r="AKW3" s="1065"/>
      <c r="AKX3" s="1065"/>
      <c r="AKY3" s="1065"/>
      <c r="AKZ3" s="1065"/>
      <c r="ALA3" s="1065"/>
      <c r="ALB3" s="1065"/>
      <c r="ALC3" s="1065"/>
      <c r="ALD3" s="1065"/>
      <c r="ALE3" s="1065"/>
      <c r="ALF3" s="1065"/>
      <c r="ALG3" s="1066"/>
      <c r="ALH3" s="1065"/>
      <c r="ALI3" s="1065"/>
      <c r="ALJ3" s="1065"/>
      <c r="ALK3" s="1065"/>
      <c r="ALL3" s="1065"/>
      <c r="ALM3" s="1065"/>
      <c r="ALN3" s="1065"/>
      <c r="ALO3" s="1065"/>
      <c r="ALP3" s="1065"/>
      <c r="ALQ3" s="1065"/>
      <c r="ALR3" s="1065"/>
      <c r="ALS3" s="1065"/>
      <c r="ALT3" s="1065"/>
      <c r="ALU3" s="1066"/>
      <c r="ALV3" s="1065"/>
      <c r="ALW3" s="1065"/>
      <c r="ALX3" s="1065"/>
      <c r="ALY3" s="1065"/>
      <c r="ALZ3" s="1065"/>
      <c r="AMA3" s="1065"/>
      <c r="AMB3" s="1065"/>
      <c r="AMC3" s="1065"/>
      <c r="AMD3" s="1065"/>
      <c r="AME3" s="1065"/>
      <c r="AMF3" s="1065"/>
      <c r="AMG3" s="1065"/>
      <c r="AMH3" s="1065"/>
      <c r="AMI3" s="1066"/>
      <c r="AMJ3" s="1065"/>
      <c r="AMK3" s="1065"/>
      <c r="AML3" s="1065"/>
      <c r="AMM3" s="1065"/>
      <c r="AMN3" s="1065"/>
      <c r="AMO3" s="1065"/>
      <c r="AMP3" s="1065"/>
      <c r="AMQ3" s="1065"/>
      <c r="AMR3" s="1065"/>
      <c r="AMS3" s="1065"/>
      <c r="AMT3" s="1065"/>
      <c r="AMU3" s="1065"/>
      <c r="AMV3" s="1065"/>
      <c r="AMW3" s="1066"/>
      <c r="AMX3" s="1065"/>
      <c r="AMY3" s="1065"/>
      <c r="AMZ3" s="1065"/>
      <c r="ANA3" s="1065"/>
      <c r="ANB3" s="1065"/>
      <c r="ANC3" s="1065"/>
      <c r="AND3" s="1065"/>
      <c r="ANE3" s="1065"/>
      <c r="ANF3" s="1065"/>
      <c r="ANG3" s="1065"/>
      <c r="ANH3" s="1065"/>
      <c r="ANI3" s="1065"/>
      <c r="ANJ3" s="1065"/>
      <c r="ANK3" s="1066"/>
      <c r="ANL3" s="1065"/>
      <c r="ANM3" s="1065"/>
      <c r="ANN3" s="1065"/>
      <c r="ANO3" s="1065"/>
      <c r="ANP3" s="1065"/>
      <c r="ANQ3" s="1065"/>
      <c r="ANR3" s="1065"/>
      <c r="ANS3" s="1065"/>
      <c r="ANT3" s="1065"/>
      <c r="ANU3" s="1065"/>
      <c r="ANV3" s="1065"/>
      <c r="ANW3" s="1065"/>
      <c r="ANX3" s="1065"/>
      <c r="ANY3" s="1066"/>
      <c r="ANZ3" s="1065"/>
      <c r="AOA3" s="1065"/>
      <c r="AOB3" s="1065"/>
      <c r="AOC3" s="1065"/>
      <c r="AOD3" s="1065"/>
      <c r="AOE3" s="1065"/>
      <c r="AOF3" s="1065"/>
      <c r="AOG3" s="1065"/>
      <c r="AOH3" s="1065"/>
      <c r="AOI3" s="1065"/>
      <c r="AOJ3" s="1065"/>
      <c r="AOK3" s="1065"/>
      <c r="AOL3" s="1065"/>
      <c r="AOM3" s="1066"/>
      <c r="AON3" s="1065"/>
      <c r="AOO3" s="1065"/>
      <c r="AOP3" s="1065"/>
      <c r="AOQ3" s="1065"/>
      <c r="AOR3" s="1065"/>
      <c r="AOS3" s="1065"/>
      <c r="AOT3" s="1065"/>
      <c r="AOU3" s="1065"/>
      <c r="AOV3" s="1065"/>
      <c r="AOW3" s="1065"/>
      <c r="AOX3" s="1065"/>
      <c r="AOY3" s="1065"/>
      <c r="AOZ3" s="1065"/>
      <c r="APA3" s="1066"/>
      <c r="APB3" s="1065"/>
      <c r="APC3" s="1065"/>
      <c r="APD3" s="1065"/>
      <c r="APE3" s="1065"/>
      <c r="APF3" s="1065"/>
      <c r="APG3" s="1065"/>
      <c r="APH3" s="1065"/>
      <c r="API3" s="1065"/>
      <c r="APJ3" s="1065"/>
      <c r="APK3" s="1065"/>
      <c r="APL3" s="1065"/>
      <c r="APM3" s="1065"/>
      <c r="APN3" s="1065"/>
      <c r="APO3" s="1066"/>
      <c r="APP3" s="1065"/>
      <c r="APQ3" s="1065"/>
      <c r="APR3" s="1065"/>
      <c r="APS3" s="1065"/>
      <c r="APT3" s="1065"/>
      <c r="APU3" s="1065"/>
      <c r="APV3" s="1065"/>
      <c r="APW3" s="1065"/>
      <c r="APX3" s="1065"/>
      <c r="APY3" s="1065"/>
      <c r="APZ3" s="1065"/>
      <c r="AQA3" s="1065"/>
      <c r="AQB3" s="1065"/>
      <c r="AQC3" s="1066"/>
      <c r="AQD3" s="1065"/>
      <c r="AQE3" s="1065"/>
      <c r="AQF3" s="1065"/>
      <c r="AQG3" s="1065"/>
      <c r="AQH3" s="1065"/>
      <c r="AQI3" s="1065"/>
      <c r="AQJ3" s="1065"/>
      <c r="AQK3" s="1065"/>
      <c r="AQL3" s="1065"/>
      <c r="AQM3" s="1065"/>
      <c r="AQN3" s="1065"/>
      <c r="AQO3" s="1065"/>
      <c r="AQP3" s="1065"/>
      <c r="AQQ3" s="1066"/>
      <c r="AQR3" s="1065"/>
      <c r="AQS3" s="1065"/>
      <c r="AQT3" s="1065"/>
      <c r="AQU3" s="1065"/>
      <c r="AQV3" s="1065"/>
      <c r="AQW3" s="1065"/>
      <c r="AQX3" s="1065"/>
      <c r="AQY3" s="1065"/>
      <c r="AQZ3" s="1065"/>
      <c r="ARA3" s="1065"/>
      <c r="ARB3" s="1065"/>
      <c r="ARC3" s="1065"/>
      <c r="ARD3" s="1065"/>
      <c r="ARE3" s="1066"/>
      <c r="ARF3" s="1065"/>
      <c r="ARG3" s="1065"/>
      <c r="ARH3" s="1065"/>
      <c r="ARI3" s="1065"/>
      <c r="ARJ3" s="1065"/>
      <c r="ARK3" s="1065"/>
      <c r="ARL3" s="1065"/>
      <c r="ARM3" s="1065"/>
      <c r="ARN3" s="1065"/>
      <c r="ARO3" s="1065"/>
      <c r="ARP3" s="1065"/>
      <c r="ARQ3" s="1065"/>
      <c r="ARR3" s="1065"/>
      <c r="ARS3" s="1066"/>
      <c r="ART3" s="1065"/>
      <c r="ARU3" s="1065"/>
      <c r="ARV3" s="1065"/>
      <c r="ARW3" s="1065"/>
      <c r="ARX3" s="1065"/>
      <c r="ARY3" s="1065"/>
      <c r="ARZ3" s="1065"/>
      <c r="ASA3" s="1065"/>
      <c r="ASB3" s="1065"/>
      <c r="ASC3" s="1065"/>
      <c r="ASD3" s="1065"/>
      <c r="ASE3" s="1065"/>
      <c r="ASF3" s="1065"/>
      <c r="ASG3" s="1066"/>
      <c r="ASH3" s="1065"/>
      <c r="ASI3" s="1065"/>
      <c r="ASJ3" s="1065"/>
      <c r="ASK3" s="1065"/>
      <c r="ASL3" s="1065"/>
      <c r="ASM3" s="1065"/>
      <c r="ASN3" s="1065"/>
      <c r="ASO3" s="1065"/>
      <c r="ASP3" s="1065"/>
      <c r="ASQ3" s="1065"/>
      <c r="ASR3" s="1065"/>
      <c r="ASS3" s="1065"/>
      <c r="AST3" s="1065"/>
      <c r="ASU3" s="1066"/>
      <c r="ASV3" s="1065"/>
      <c r="ASW3" s="1065"/>
      <c r="ASX3" s="1065"/>
      <c r="ASY3" s="1065"/>
      <c r="ASZ3" s="1065"/>
      <c r="ATA3" s="1065"/>
      <c r="ATB3" s="1065"/>
      <c r="ATC3" s="1065"/>
      <c r="ATD3" s="1065"/>
      <c r="ATE3" s="1065"/>
      <c r="ATF3" s="1065"/>
      <c r="ATG3" s="1065"/>
      <c r="ATH3" s="1065"/>
      <c r="ATI3" s="1066"/>
      <c r="ATJ3" s="1065"/>
      <c r="ATK3" s="1065"/>
      <c r="ATL3" s="1065"/>
      <c r="ATM3" s="1065"/>
      <c r="ATN3" s="1065"/>
      <c r="ATO3" s="1065"/>
      <c r="ATP3" s="1065"/>
      <c r="ATQ3" s="1065"/>
      <c r="ATR3" s="1065"/>
      <c r="ATS3" s="1065"/>
      <c r="ATT3" s="1065"/>
      <c r="ATU3" s="1065"/>
      <c r="ATV3" s="1065"/>
      <c r="ATW3" s="1066"/>
      <c r="ATX3" s="1065"/>
      <c r="ATY3" s="1065"/>
      <c r="ATZ3" s="1065"/>
      <c r="AUA3" s="1065"/>
      <c r="AUB3" s="1065"/>
      <c r="AUC3" s="1065"/>
      <c r="AUD3" s="1065"/>
      <c r="AUE3" s="1065"/>
      <c r="AUF3" s="1065"/>
      <c r="AUG3" s="1065"/>
      <c r="AUH3" s="1065"/>
      <c r="AUI3" s="1065"/>
      <c r="AUJ3" s="1065"/>
      <c r="AUK3" s="1066"/>
      <c r="AUL3" s="1065"/>
      <c r="AUM3" s="1065"/>
      <c r="AUN3" s="1065"/>
      <c r="AUO3" s="1065"/>
      <c r="AUP3" s="1065"/>
      <c r="AUQ3" s="1065"/>
      <c r="AUR3" s="1065"/>
      <c r="AUS3" s="1065"/>
      <c r="AUT3" s="1065"/>
      <c r="AUU3" s="1065"/>
      <c r="AUV3" s="1065"/>
      <c r="AUW3" s="1065"/>
      <c r="AUX3" s="1065"/>
      <c r="AUY3" s="1066"/>
      <c r="AUZ3" s="1065"/>
      <c r="AVA3" s="1065"/>
      <c r="AVB3" s="1065"/>
      <c r="AVC3" s="1065"/>
      <c r="AVD3" s="1065"/>
      <c r="AVE3" s="1065"/>
      <c r="AVF3" s="1065"/>
      <c r="AVG3" s="1065"/>
      <c r="AVH3" s="1065"/>
      <c r="AVI3" s="1065"/>
      <c r="AVJ3" s="1065"/>
      <c r="AVK3" s="1065"/>
      <c r="AVL3" s="1065"/>
      <c r="AVM3" s="1066"/>
      <c r="AVN3" s="1065"/>
      <c r="AVO3" s="1065"/>
      <c r="AVP3" s="1065"/>
      <c r="AVQ3" s="1065"/>
      <c r="AVR3" s="1065"/>
      <c r="AVS3" s="1065"/>
      <c r="AVT3" s="1065"/>
      <c r="AVU3" s="1065"/>
      <c r="AVV3" s="1065"/>
      <c r="AVW3" s="1065"/>
      <c r="AVX3" s="1065"/>
      <c r="AVY3" s="1065"/>
      <c r="AVZ3" s="1065"/>
      <c r="AWA3" s="1066"/>
      <c r="AWB3" s="1065"/>
      <c r="AWC3" s="1065"/>
      <c r="AWD3" s="1065"/>
      <c r="AWE3" s="1065"/>
      <c r="AWF3" s="1065"/>
      <c r="AWG3" s="1065"/>
      <c r="AWH3" s="1065"/>
      <c r="AWI3" s="1065"/>
      <c r="AWJ3" s="1065"/>
      <c r="AWK3" s="1065"/>
      <c r="AWL3" s="1065"/>
      <c r="AWM3" s="1065"/>
      <c r="AWN3" s="1065"/>
      <c r="AWO3" s="1066"/>
      <c r="AWP3" s="1065"/>
      <c r="AWQ3" s="1065"/>
      <c r="AWR3" s="1065"/>
      <c r="AWS3" s="1065"/>
      <c r="AWT3" s="1065"/>
      <c r="AWU3" s="1065"/>
      <c r="AWV3" s="1065"/>
      <c r="AWW3" s="1065"/>
      <c r="AWX3" s="1065"/>
      <c r="AWY3" s="1065"/>
      <c r="AWZ3" s="1065"/>
      <c r="AXA3" s="1065"/>
      <c r="AXB3" s="1065"/>
      <c r="AXC3" s="1066"/>
      <c r="AXD3" s="1065"/>
      <c r="AXE3" s="1065"/>
      <c r="AXF3" s="1065"/>
      <c r="AXG3" s="1065"/>
      <c r="AXH3" s="1065"/>
      <c r="AXI3" s="1065"/>
      <c r="AXJ3" s="1065"/>
      <c r="AXK3" s="1065"/>
      <c r="AXL3" s="1065"/>
      <c r="AXM3" s="1065"/>
      <c r="AXN3" s="1065"/>
      <c r="AXO3" s="1065"/>
      <c r="AXP3" s="1065"/>
      <c r="AXQ3" s="1066"/>
      <c r="AXR3" s="1065"/>
      <c r="AXS3" s="1065"/>
      <c r="AXT3" s="1065"/>
      <c r="AXU3" s="1065"/>
      <c r="AXV3" s="1065"/>
      <c r="AXW3" s="1065"/>
      <c r="AXX3" s="1065"/>
      <c r="AXY3" s="1065"/>
      <c r="AXZ3" s="1065"/>
      <c r="AYA3" s="1065"/>
      <c r="AYB3" s="1065"/>
      <c r="AYC3" s="1065"/>
      <c r="AYD3" s="1065"/>
      <c r="AYE3" s="1066"/>
      <c r="AYF3" s="1065"/>
      <c r="AYG3" s="1065"/>
      <c r="AYH3" s="1065"/>
      <c r="AYI3" s="1065"/>
      <c r="AYJ3" s="1065"/>
      <c r="AYK3" s="1065"/>
      <c r="AYL3" s="1065"/>
      <c r="AYM3" s="1065"/>
      <c r="AYN3" s="1065"/>
      <c r="AYO3" s="1065"/>
      <c r="AYP3" s="1065"/>
      <c r="AYQ3" s="1065"/>
      <c r="AYR3" s="1065"/>
      <c r="AYS3" s="1066"/>
      <c r="AYT3" s="1065"/>
      <c r="AYU3" s="1065"/>
      <c r="AYV3" s="1065"/>
      <c r="AYW3" s="1065"/>
      <c r="AYX3" s="1065"/>
      <c r="AYY3" s="1065"/>
      <c r="AYZ3" s="1065"/>
      <c r="AZA3" s="1065"/>
      <c r="AZB3" s="1065"/>
      <c r="AZC3" s="1065"/>
      <c r="AZD3" s="1065"/>
      <c r="AZE3" s="1065"/>
      <c r="AZF3" s="1065"/>
      <c r="AZG3" s="1066"/>
      <c r="AZH3" s="1065"/>
      <c r="AZI3" s="1065"/>
      <c r="AZJ3" s="1065"/>
      <c r="AZK3" s="1065"/>
      <c r="AZL3" s="1065"/>
      <c r="AZM3" s="1065"/>
      <c r="AZN3" s="1065"/>
      <c r="AZO3" s="1065"/>
      <c r="AZP3" s="1065"/>
      <c r="AZQ3" s="1065"/>
      <c r="AZR3" s="1065"/>
      <c r="AZS3" s="1065"/>
      <c r="AZT3" s="1065"/>
      <c r="AZU3" s="1066"/>
      <c r="AZV3" s="1065"/>
      <c r="AZW3" s="1065"/>
      <c r="AZX3" s="1065"/>
      <c r="AZY3" s="1065"/>
      <c r="AZZ3" s="1065"/>
      <c r="BAA3" s="1065"/>
      <c r="BAB3" s="1065"/>
      <c r="BAC3" s="1065"/>
      <c r="BAD3" s="1065"/>
      <c r="BAE3" s="1065"/>
      <c r="BAF3" s="1065"/>
      <c r="BAG3" s="1065"/>
      <c r="BAH3" s="1065"/>
      <c r="BAI3" s="1066"/>
      <c r="BAJ3" s="1065"/>
      <c r="BAK3" s="1065"/>
      <c r="BAL3" s="1065"/>
      <c r="BAM3" s="1065"/>
      <c r="BAN3" s="1065"/>
      <c r="BAO3" s="1065"/>
      <c r="BAP3" s="1065"/>
      <c r="BAQ3" s="1065"/>
      <c r="BAR3" s="1065"/>
      <c r="BAS3" s="1065"/>
      <c r="BAT3" s="1065"/>
      <c r="BAU3" s="1065"/>
      <c r="BAV3" s="1065"/>
      <c r="BAW3" s="1066"/>
      <c r="BAX3" s="1065"/>
      <c r="BAY3" s="1065"/>
      <c r="BAZ3" s="1065"/>
      <c r="BBA3" s="1065"/>
      <c r="BBB3" s="1065"/>
      <c r="BBC3" s="1065"/>
      <c r="BBD3" s="1065"/>
      <c r="BBE3" s="1065"/>
      <c r="BBF3" s="1065"/>
      <c r="BBG3" s="1065"/>
      <c r="BBH3" s="1065"/>
      <c r="BBI3" s="1065"/>
      <c r="BBJ3" s="1065"/>
      <c r="BBK3" s="1066"/>
      <c r="BBL3" s="1065"/>
      <c r="BBM3" s="1065"/>
      <c r="BBN3" s="1065"/>
      <c r="BBO3" s="1065"/>
      <c r="BBP3" s="1065"/>
      <c r="BBQ3" s="1065"/>
      <c r="BBR3" s="1065"/>
      <c r="BBS3" s="1065"/>
      <c r="BBT3" s="1065"/>
      <c r="BBU3" s="1065"/>
      <c r="BBV3" s="1065"/>
      <c r="BBW3" s="1065"/>
      <c r="BBX3" s="1065"/>
      <c r="BBY3" s="1066"/>
      <c r="BBZ3" s="1065"/>
      <c r="BCA3" s="1065"/>
      <c r="BCB3" s="1065"/>
      <c r="BCC3" s="1065"/>
      <c r="BCD3" s="1065"/>
      <c r="BCE3" s="1065"/>
      <c r="BCF3" s="1065"/>
      <c r="BCG3" s="1065"/>
      <c r="BCH3" s="1065"/>
      <c r="BCI3" s="1065"/>
      <c r="BCJ3" s="1065"/>
      <c r="BCK3" s="1065"/>
      <c r="BCL3" s="1065"/>
      <c r="BCM3" s="1066"/>
      <c r="BCN3" s="1065"/>
      <c r="BCO3" s="1065"/>
      <c r="BCP3" s="1065"/>
      <c r="BCQ3" s="1065"/>
      <c r="BCR3" s="1065"/>
      <c r="BCS3" s="1065"/>
      <c r="BCT3" s="1065"/>
      <c r="BCU3" s="1065"/>
      <c r="BCV3" s="1065"/>
      <c r="BCW3" s="1065"/>
      <c r="BCX3" s="1065"/>
      <c r="BCY3" s="1065"/>
      <c r="BCZ3" s="1065"/>
      <c r="BDA3" s="1066"/>
      <c r="BDB3" s="1065"/>
      <c r="BDC3" s="1065"/>
      <c r="BDD3" s="1065"/>
      <c r="BDE3" s="1065"/>
      <c r="BDF3" s="1065"/>
      <c r="BDG3" s="1065"/>
      <c r="BDH3" s="1065"/>
      <c r="BDI3" s="1065"/>
      <c r="BDJ3" s="1065"/>
      <c r="BDK3" s="1065"/>
      <c r="BDL3" s="1065"/>
      <c r="BDM3" s="1065"/>
      <c r="BDN3" s="1065"/>
      <c r="BDO3" s="1066"/>
      <c r="BDP3" s="1065"/>
      <c r="BDQ3" s="1065"/>
      <c r="BDR3" s="1065"/>
      <c r="BDS3" s="1065"/>
      <c r="BDT3" s="1065"/>
      <c r="BDU3" s="1065"/>
      <c r="BDV3" s="1065"/>
      <c r="BDW3" s="1065"/>
      <c r="BDX3" s="1065"/>
      <c r="BDY3" s="1065"/>
      <c r="BDZ3" s="1065"/>
      <c r="BEA3" s="1065"/>
      <c r="BEB3" s="1065"/>
      <c r="BEC3" s="1066"/>
      <c r="BED3" s="1065"/>
      <c r="BEE3" s="1065"/>
      <c r="BEF3" s="1065"/>
      <c r="BEG3" s="1065"/>
      <c r="BEH3" s="1065"/>
      <c r="BEI3" s="1065"/>
      <c r="BEJ3" s="1065"/>
      <c r="BEK3" s="1065"/>
      <c r="BEL3" s="1065"/>
      <c r="BEM3" s="1065"/>
      <c r="BEN3" s="1065"/>
      <c r="BEO3" s="1065"/>
      <c r="BEP3" s="1065"/>
      <c r="BEQ3" s="1066"/>
      <c r="BER3" s="1065"/>
      <c r="BES3" s="1065"/>
      <c r="BET3" s="1065"/>
      <c r="BEU3" s="1065"/>
      <c r="BEV3" s="1065"/>
      <c r="BEW3" s="1065"/>
      <c r="BEX3" s="1065"/>
      <c r="BEY3" s="1065"/>
      <c r="BEZ3" s="1065"/>
      <c r="BFA3" s="1065"/>
      <c r="BFB3" s="1065"/>
      <c r="BFC3" s="1065"/>
      <c r="BFD3" s="1065"/>
      <c r="BFE3" s="1066"/>
      <c r="BFF3" s="1065"/>
      <c r="BFG3" s="1065"/>
      <c r="BFH3" s="1065"/>
      <c r="BFI3" s="1065"/>
      <c r="BFJ3" s="1065"/>
      <c r="BFK3" s="1065"/>
      <c r="BFL3" s="1065"/>
      <c r="BFM3" s="1065"/>
      <c r="BFN3" s="1065"/>
      <c r="BFO3" s="1065"/>
      <c r="BFP3" s="1065"/>
      <c r="BFQ3" s="1065"/>
      <c r="BFR3" s="1065"/>
      <c r="BFS3" s="1066"/>
      <c r="BFT3" s="1065"/>
      <c r="BFU3" s="1065"/>
      <c r="BFV3" s="1065"/>
      <c r="BFW3" s="1065"/>
      <c r="BFX3" s="1065"/>
      <c r="BFY3" s="1065"/>
      <c r="BFZ3" s="1065"/>
      <c r="BGA3" s="1065"/>
      <c r="BGB3" s="1065"/>
      <c r="BGC3" s="1065"/>
      <c r="BGD3" s="1065"/>
      <c r="BGE3" s="1065"/>
      <c r="BGF3" s="1065"/>
      <c r="BGG3" s="1066"/>
      <c r="BGH3" s="1065"/>
      <c r="BGI3" s="1065"/>
      <c r="BGJ3" s="1065"/>
      <c r="BGK3" s="1065"/>
      <c r="BGL3" s="1065"/>
      <c r="BGM3" s="1065"/>
      <c r="BGN3" s="1065"/>
      <c r="BGO3" s="1065"/>
      <c r="BGP3" s="1065"/>
      <c r="BGQ3" s="1065"/>
      <c r="BGR3" s="1065"/>
      <c r="BGS3" s="1065"/>
      <c r="BGT3" s="1065"/>
      <c r="BGU3" s="1066"/>
      <c r="BGV3" s="1065"/>
      <c r="BGW3" s="1065"/>
      <c r="BGX3" s="1065"/>
      <c r="BGY3" s="1065"/>
      <c r="BGZ3" s="1065"/>
      <c r="BHA3" s="1065"/>
      <c r="BHB3" s="1065"/>
      <c r="BHC3" s="1065"/>
      <c r="BHD3" s="1065"/>
      <c r="BHE3" s="1065"/>
      <c r="BHF3" s="1065"/>
      <c r="BHG3" s="1065"/>
      <c r="BHH3" s="1065"/>
      <c r="BHI3" s="1066"/>
      <c r="BHJ3" s="1065"/>
      <c r="BHK3" s="1065"/>
      <c r="BHL3" s="1065"/>
      <c r="BHM3" s="1065"/>
      <c r="BHN3" s="1065"/>
      <c r="BHO3" s="1065"/>
      <c r="BHP3" s="1065"/>
      <c r="BHQ3" s="1065"/>
      <c r="BHR3" s="1065"/>
      <c r="BHS3" s="1065"/>
      <c r="BHT3" s="1065"/>
      <c r="BHU3" s="1065"/>
      <c r="BHV3" s="1065"/>
      <c r="BHW3" s="1066"/>
      <c r="BHX3" s="1065"/>
      <c r="BHY3" s="1065"/>
      <c r="BHZ3" s="1065"/>
      <c r="BIA3" s="1065"/>
      <c r="BIB3" s="1065"/>
      <c r="BIC3" s="1065"/>
      <c r="BID3" s="1065"/>
      <c r="BIE3" s="1065"/>
      <c r="BIF3" s="1065"/>
      <c r="BIG3" s="1065"/>
      <c r="BIH3" s="1065"/>
      <c r="BII3" s="1065"/>
      <c r="BIJ3" s="1065"/>
      <c r="BIK3" s="1066"/>
      <c r="BIL3" s="1065"/>
      <c r="BIM3" s="1065"/>
      <c r="BIN3" s="1065"/>
      <c r="BIO3" s="1065"/>
      <c r="BIP3" s="1065"/>
      <c r="BIQ3" s="1065"/>
      <c r="BIR3" s="1065"/>
      <c r="BIS3" s="1065"/>
      <c r="BIT3" s="1065"/>
      <c r="BIU3" s="1065"/>
      <c r="BIV3" s="1065"/>
      <c r="BIW3" s="1065"/>
      <c r="BIX3" s="1065"/>
      <c r="BIY3" s="1066"/>
      <c r="BIZ3" s="1065"/>
      <c r="BJA3" s="1065"/>
      <c r="BJB3" s="1065"/>
      <c r="BJC3" s="1065"/>
      <c r="BJD3" s="1065"/>
      <c r="BJE3" s="1065"/>
      <c r="BJF3" s="1065"/>
      <c r="BJG3" s="1065"/>
      <c r="BJH3" s="1065"/>
      <c r="BJI3" s="1065"/>
      <c r="BJJ3" s="1065"/>
      <c r="BJK3" s="1065"/>
      <c r="BJL3" s="1065"/>
      <c r="BJM3" s="1066"/>
      <c r="BJN3" s="1065"/>
      <c r="BJO3" s="1065"/>
      <c r="BJP3" s="1065"/>
      <c r="BJQ3" s="1065"/>
      <c r="BJR3" s="1065"/>
      <c r="BJS3" s="1065"/>
      <c r="BJT3" s="1065"/>
      <c r="BJU3" s="1065"/>
      <c r="BJV3" s="1065"/>
      <c r="BJW3" s="1065"/>
      <c r="BJX3" s="1065"/>
      <c r="BJY3" s="1065"/>
      <c r="BJZ3" s="1065"/>
      <c r="BKA3" s="1066"/>
      <c r="BKB3" s="1065"/>
      <c r="BKC3" s="1065"/>
      <c r="BKD3" s="1065"/>
      <c r="BKE3" s="1065"/>
      <c r="BKF3" s="1065"/>
      <c r="BKG3" s="1065"/>
      <c r="BKH3" s="1065"/>
      <c r="BKI3" s="1065"/>
      <c r="BKJ3" s="1065"/>
      <c r="BKK3" s="1065"/>
      <c r="BKL3" s="1065"/>
      <c r="BKM3" s="1065"/>
      <c r="BKN3" s="1065"/>
      <c r="BKO3" s="1066"/>
      <c r="BKP3" s="1065"/>
      <c r="BKQ3" s="1065"/>
      <c r="BKR3" s="1065"/>
      <c r="BKS3" s="1065"/>
      <c r="BKT3" s="1065"/>
      <c r="BKU3" s="1065"/>
      <c r="BKV3" s="1065"/>
      <c r="BKW3" s="1065"/>
      <c r="BKX3" s="1065"/>
      <c r="BKY3" s="1065"/>
      <c r="BKZ3" s="1065"/>
      <c r="BLA3" s="1065"/>
      <c r="BLB3" s="1065"/>
      <c r="BLC3" s="1066"/>
      <c r="BLD3" s="1065"/>
      <c r="BLE3" s="1065"/>
      <c r="BLF3" s="1065"/>
      <c r="BLG3" s="1065"/>
      <c r="BLH3" s="1065"/>
      <c r="BLI3" s="1065"/>
      <c r="BLJ3" s="1065"/>
      <c r="BLK3" s="1065"/>
      <c r="BLL3" s="1065"/>
      <c r="BLM3" s="1065"/>
      <c r="BLN3" s="1065"/>
      <c r="BLO3" s="1065"/>
      <c r="BLP3" s="1065"/>
      <c r="BLQ3" s="1066"/>
      <c r="BLR3" s="1065"/>
      <c r="BLS3" s="1065"/>
      <c r="BLT3" s="1065"/>
      <c r="BLU3" s="1065"/>
      <c r="BLV3" s="1065"/>
      <c r="BLW3" s="1065"/>
      <c r="BLX3" s="1065"/>
      <c r="BLY3" s="1065"/>
      <c r="BLZ3" s="1065"/>
      <c r="BMA3" s="1065"/>
      <c r="BMB3" s="1065"/>
      <c r="BMC3" s="1065"/>
      <c r="BMD3" s="1065"/>
      <c r="BME3" s="1066"/>
      <c r="BMF3" s="1065"/>
      <c r="BMG3" s="1065"/>
      <c r="BMH3" s="1065"/>
      <c r="BMI3" s="1065"/>
      <c r="BMJ3" s="1065"/>
      <c r="BMK3" s="1065"/>
      <c r="BML3" s="1065"/>
      <c r="BMM3" s="1065"/>
      <c r="BMN3" s="1065"/>
      <c r="BMO3" s="1065"/>
      <c r="BMP3" s="1065"/>
      <c r="BMQ3" s="1065"/>
      <c r="BMR3" s="1065"/>
      <c r="BMS3" s="1066"/>
      <c r="BMT3" s="1065"/>
      <c r="BMU3" s="1065"/>
      <c r="BMV3" s="1065"/>
      <c r="BMW3" s="1065"/>
      <c r="BMX3" s="1065"/>
      <c r="BMY3" s="1065"/>
      <c r="BMZ3" s="1065"/>
      <c r="BNA3" s="1065"/>
      <c r="BNB3" s="1065"/>
      <c r="BNC3" s="1065"/>
      <c r="BND3" s="1065"/>
      <c r="BNE3" s="1065"/>
      <c r="BNF3" s="1065"/>
      <c r="BNG3" s="1066"/>
      <c r="BNH3" s="1065"/>
      <c r="BNI3" s="1065"/>
      <c r="BNJ3" s="1065"/>
      <c r="BNK3" s="1065"/>
      <c r="BNL3" s="1065"/>
      <c r="BNM3" s="1065"/>
      <c r="BNN3" s="1065"/>
      <c r="BNO3" s="1065"/>
      <c r="BNP3" s="1065"/>
      <c r="BNQ3" s="1065"/>
      <c r="BNR3" s="1065"/>
      <c r="BNS3" s="1065"/>
      <c r="BNT3" s="1065"/>
      <c r="BNU3" s="1066"/>
      <c r="BNV3" s="1065"/>
      <c r="BNW3" s="1065"/>
      <c r="BNX3" s="1065"/>
      <c r="BNY3" s="1065"/>
      <c r="BNZ3" s="1065"/>
      <c r="BOA3" s="1065"/>
      <c r="BOB3" s="1065"/>
      <c r="BOC3" s="1065"/>
      <c r="BOD3" s="1065"/>
      <c r="BOE3" s="1065"/>
      <c r="BOF3" s="1065"/>
      <c r="BOG3" s="1065"/>
      <c r="BOH3" s="1065"/>
      <c r="BOI3" s="1066"/>
      <c r="BOJ3" s="1065"/>
      <c r="BOK3" s="1065"/>
      <c r="BOL3" s="1065"/>
      <c r="BOM3" s="1065"/>
      <c r="BON3" s="1065"/>
      <c r="BOO3" s="1065"/>
      <c r="BOP3" s="1065"/>
      <c r="BOQ3" s="1065"/>
      <c r="BOR3" s="1065"/>
      <c r="BOS3" s="1065"/>
      <c r="BOT3" s="1065"/>
      <c r="BOU3" s="1065"/>
      <c r="BOV3" s="1065"/>
      <c r="BOW3" s="1066"/>
      <c r="BOX3" s="1065"/>
      <c r="BOY3" s="1065"/>
      <c r="BOZ3" s="1065"/>
      <c r="BPA3" s="1065"/>
      <c r="BPB3" s="1065"/>
      <c r="BPC3" s="1065"/>
      <c r="BPD3" s="1065"/>
      <c r="BPE3" s="1065"/>
      <c r="BPF3" s="1065"/>
      <c r="BPG3" s="1065"/>
      <c r="BPH3" s="1065"/>
      <c r="BPI3" s="1065"/>
      <c r="BPJ3" s="1065"/>
      <c r="BPK3" s="1066"/>
      <c r="BPL3" s="1065"/>
      <c r="BPM3" s="1065"/>
      <c r="BPN3" s="1065"/>
      <c r="BPO3" s="1065"/>
      <c r="BPP3" s="1065"/>
      <c r="BPQ3" s="1065"/>
      <c r="BPR3" s="1065"/>
      <c r="BPS3" s="1065"/>
      <c r="BPT3" s="1065"/>
      <c r="BPU3" s="1065"/>
      <c r="BPV3" s="1065"/>
      <c r="BPW3" s="1065"/>
      <c r="BPX3" s="1065"/>
      <c r="BPY3" s="1066"/>
      <c r="BPZ3" s="1065"/>
      <c r="BQA3" s="1065"/>
      <c r="BQB3" s="1065"/>
      <c r="BQC3" s="1065"/>
      <c r="BQD3" s="1065"/>
      <c r="BQE3" s="1065"/>
      <c r="BQF3" s="1065"/>
      <c r="BQG3" s="1065"/>
      <c r="BQH3" s="1065"/>
      <c r="BQI3" s="1065"/>
      <c r="BQJ3" s="1065"/>
      <c r="BQK3" s="1065"/>
      <c r="BQL3" s="1065"/>
      <c r="BQM3" s="1066"/>
      <c r="BQN3" s="1065"/>
      <c r="BQO3" s="1065"/>
      <c r="BQP3" s="1065"/>
      <c r="BQQ3" s="1065"/>
      <c r="BQR3" s="1065"/>
      <c r="BQS3" s="1065"/>
      <c r="BQT3" s="1065"/>
      <c r="BQU3" s="1065"/>
      <c r="BQV3" s="1065"/>
      <c r="BQW3" s="1065"/>
      <c r="BQX3" s="1065"/>
      <c r="BQY3" s="1065"/>
      <c r="BQZ3" s="1065"/>
      <c r="BRA3" s="1066"/>
      <c r="BRB3" s="1065"/>
      <c r="BRC3" s="1065"/>
      <c r="BRD3" s="1065"/>
      <c r="BRE3" s="1065"/>
      <c r="BRF3" s="1065"/>
      <c r="BRG3" s="1065"/>
      <c r="BRH3" s="1065"/>
      <c r="BRI3" s="1065"/>
      <c r="BRJ3" s="1065"/>
      <c r="BRK3" s="1065"/>
      <c r="BRL3" s="1065"/>
      <c r="BRM3" s="1065"/>
      <c r="BRN3" s="1065"/>
      <c r="BRO3" s="1066"/>
      <c r="BRP3" s="1065"/>
      <c r="BRQ3" s="1065"/>
      <c r="BRR3" s="1065"/>
      <c r="BRS3" s="1065"/>
      <c r="BRT3" s="1065"/>
      <c r="BRU3" s="1065"/>
      <c r="BRV3" s="1065"/>
      <c r="BRW3" s="1065"/>
      <c r="BRX3" s="1065"/>
      <c r="BRY3" s="1065"/>
      <c r="BRZ3" s="1065"/>
      <c r="BSA3" s="1065"/>
      <c r="BSB3" s="1065"/>
      <c r="BSC3" s="1066"/>
      <c r="BSD3" s="1065"/>
      <c r="BSE3" s="1065"/>
      <c r="BSF3" s="1065"/>
      <c r="BSG3" s="1065"/>
      <c r="BSH3" s="1065"/>
      <c r="BSI3" s="1065"/>
      <c r="BSJ3" s="1065"/>
      <c r="BSK3" s="1065"/>
      <c r="BSL3" s="1065"/>
      <c r="BSM3" s="1065"/>
      <c r="BSN3" s="1065"/>
      <c r="BSO3" s="1065"/>
      <c r="BSP3" s="1065"/>
      <c r="BSQ3" s="1066"/>
      <c r="BSR3" s="1065"/>
      <c r="BSS3" s="1065"/>
      <c r="BST3" s="1065"/>
      <c r="BSU3" s="1065"/>
      <c r="BSV3" s="1065"/>
      <c r="BSW3" s="1065"/>
      <c r="BSX3" s="1065"/>
      <c r="BSY3" s="1065"/>
      <c r="BSZ3" s="1065"/>
      <c r="BTA3" s="1065"/>
      <c r="BTB3" s="1065"/>
      <c r="BTC3" s="1065"/>
      <c r="BTD3" s="1065"/>
      <c r="BTE3" s="1066"/>
      <c r="BTF3" s="1065"/>
      <c r="BTG3" s="1065"/>
      <c r="BTH3" s="1065"/>
      <c r="BTI3" s="1065"/>
      <c r="BTJ3" s="1065"/>
      <c r="BTK3" s="1065"/>
      <c r="BTL3" s="1065"/>
      <c r="BTM3" s="1065"/>
      <c r="BTN3" s="1065"/>
      <c r="BTO3" s="1065"/>
      <c r="BTP3" s="1065"/>
      <c r="BTQ3" s="1065"/>
      <c r="BTR3" s="1065"/>
      <c r="BTS3" s="1066"/>
      <c r="BTT3" s="1065"/>
      <c r="BTU3" s="1065"/>
      <c r="BTV3" s="1065"/>
      <c r="BTW3" s="1065"/>
      <c r="BTX3" s="1065"/>
      <c r="BTY3" s="1065"/>
      <c r="BTZ3" s="1065"/>
      <c r="BUA3" s="1065"/>
      <c r="BUB3" s="1065"/>
      <c r="BUC3" s="1065"/>
      <c r="BUD3" s="1065"/>
      <c r="BUE3" s="1065"/>
      <c r="BUF3" s="1065"/>
      <c r="BUG3" s="1066"/>
      <c r="BUH3" s="1065"/>
      <c r="BUI3" s="1065"/>
      <c r="BUJ3" s="1065"/>
      <c r="BUK3" s="1065"/>
      <c r="BUL3" s="1065"/>
      <c r="BUM3" s="1065"/>
      <c r="BUN3" s="1065"/>
      <c r="BUO3" s="1065"/>
      <c r="BUP3" s="1065"/>
      <c r="BUQ3" s="1065"/>
      <c r="BUR3" s="1065"/>
      <c r="BUS3" s="1065"/>
      <c r="BUT3" s="1065"/>
      <c r="BUU3" s="1066"/>
      <c r="BUV3" s="1065"/>
      <c r="BUW3" s="1065"/>
      <c r="BUX3" s="1065"/>
      <c r="BUY3" s="1065"/>
      <c r="BUZ3" s="1065"/>
      <c r="BVA3" s="1065"/>
      <c r="BVB3" s="1065"/>
      <c r="BVC3" s="1065"/>
      <c r="BVD3" s="1065"/>
      <c r="BVE3" s="1065"/>
      <c r="BVF3" s="1065"/>
      <c r="BVG3" s="1065"/>
      <c r="BVH3" s="1065"/>
      <c r="BVI3" s="1066"/>
      <c r="BVJ3" s="1065"/>
      <c r="BVK3" s="1065"/>
      <c r="BVL3" s="1065"/>
      <c r="BVM3" s="1065"/>
      <c r="BVN3" s="1065"/>
      <c r="BVO3" s="1065"/>
      <c r="BVP3" s="1065"/>
      <c r="BVQ3" s="1065"/>
      <c r="BVR3" s="1065"/>
      <c r="BVS3" s="1065"/>
      <c r="BVT3" s="1065"/>
      <c r="BVU3" s="1065"/>
      <c r="BVV3" s="1065"/>
      <c r="BVW3" s="1066"/>
      <c r="BVX3" s="1065"/>
      <c r="BVY3" s="1065"/>
      <c r="BVZ3" s="1065"/>
      <c r="BWA3" s="1065"/>
      <c r="BWB3" s="1065"/>
      <c r="BWC3" s="1065"/>
      <c r="BWD3" s="1065"/>
      <c r="BWE3" s="1065"/>
      <c r="BWF3" s="1065"/>
      <c r="BWG3" s="1065"/>
      <c r="BWH3" s="1065"/>
      <c r="BWI3" s="1065"/>
      <c r="BWJ3" s="1065"/>
      <c r="BWK3" s="1066"/>
      <c r="BWL3" s="1065"/>
      <c r="BWM3" s="1065"/>
      <c r="BWN3" s="1065"/>
      <c r="BWO3" s="1065"/>
      <c r="BWP3" s="1065"/>
      <c r="BWQ3" s="1065"/>
      <c r="BWR3" s="1065"/>
      <c r="BWS3" s="1065"/>
      <c r="BWT3" s="1065"/>
      <c r="BWU3" s="1065"/>
      <c r="BWV3" s="1065"/>
      <c r="BWW3" s="1065"/>
      <c r="BWX3" s="1065"/>
      <c r="BWY3" s="1066"/>
      <c r="BWZ3" s="1065"/>
      <c r="BXA3" s="1065"/>
      <c r="BXB3" s="1065"/>
      <c r="BXC3" s="1065"/>
      <c r="BXD3" s="1065"/>
      <c r="BXE3" s="1065"/>
      <c r="BXF3" s="1065"/>
      <c r="BXG3" s="1065"/>
      <c r="BXH3" s="1065"/>
      <c r="BXI3" s="1065"/>
      <c r="BXJ3" s="1065"/>
      <c r="BXK3" s="1065"/>
      <c r="BXL3" s="1065"/>
      <c r="BXM3" s="1066"/>
      <c r="BXN3" s="1065"/>
      <c r="BXO3" s="1065"/>
      <c r="BXP3" s="1065"/>
      <c r="BXQ3" s="1065"/>
      <c r="BXR3" s="1065"/>
      <c r="BXS3" s="1065"/>
      <c r="BXT3" s="1065"/>
      <c r="BXU3" s="1065"/>
      <c r="BXV3" s="1065"/>
      <c r="BXW3" s="1065"/>
      <c r="BXX3" s="1065"/>
      <c r="BXY3" s="1065"/>
      <c r="BXZ3" s="1065"/>
      <c r="BYA3" s="1066"/>
      <c r="BYB3" s="1065"/>
      <c r="BYC3" s="1065"/>
      <c r="BYD3" s="1065"/>
      <c r="BYE3" s="1065"/>
      <c r="BYF3" s="1065"/>
      <c r="BYG3" s="1065"/>
      <c r="BYH3" s="1065"/>
      <c r="BYI3" s="1065"/>
      <c r="BYJ3" s="1065"/>
      <c r="BYK3" s="1065"/>
      <c r="BYL3" s="1065"/>
      <c r="BYM3" s="1065"/>
      <c r="BYN3" s="1065"/>
      <c r="BYO3" s="1066"/>
      <c r="BYP3" s="1065"/>
      <c r="BYQ3" s="1065"/>
      <c r="BYR3" s="1065"/>
      <c r="BYS3" s="1065"/>
      <c r="BYT3" s="1065"/>
      <c r="BYU3" s="1065"/>
      <c r="BYV3" s="1065"/>
      <c r="BYW3" s="1065"/>
      <c r="BYX3" s="1065"/>
      <c r="BYY3" s="1065"/>
      <c r="BYZ3" s="1065"/>
      <c r="BZA3" s="1065"/>
      <c r="BZB3" s="1065"/>
      <c r="BZC3" s="1066"/>
      <c r="BZD3" s="1065"/>
      <c r="BZE3" s="1065"/>
      <c r="BZF3" s="1065"/>
      <c r="BZG3" s="1065"/>
      <c r="BZH3" s="1065"/>
      <c r="BZI3" s="1065"/>
      <c r="BZJ3" s="1065"/>
      <c r="BZK3" s="1065"/>
      <c r="BZL3" s="1065"/>
      <c r="BZM3" s="1065"/>
      <c r="BZN3" s="1065"/>
      <c r="BZO3" s="1065"/>
      <c r="BZP3" s="1065"/>
      <c r="BZQ3" s="1066"/>
      <c r="BZR3" s="1065"/>
      <c r="BZS3" s="1065"/>
      <c r="BZT3" s="1065"/>
      <c r="BZU3" s="1065"/>
      <c r="BZV3" s="1065"/>
      <c r="BZW3" s="1065"/>
      <c r="BZX3" s="1065"/>
      <c r="BZY3" s="1065"/>
      <c r="BZZ3" s="1065"/>
      <c r="CAA3" s="1065"/>
      <c r="CAB3" s="1065"/>
      <c r="CAC3" s="1065"/>
      <c r="CAD3" s="1065"/>
      <c r="CAE3" s="1066"/>
      <c r="CAF3" s="1065"/>
      <c r="CAG3" s="1065"/>
      <c r="CAH3" s="1065"/>
      <c r="CAI3" s="1065"/>
      <c r="CAJ3" s="1065"/>
      <c r="CAK3" s="1065"/>
      <c r="CAL3" s="1065"/>
      <c r="CAM3" s="1065"/>
      <c r="CAN3" s="1065"/>
      <c r="CAO3" s="1065"/>
      <c r="CAP3" s="1065"/>
      <c r="CAQ3" s="1065"/>
      <c r="CAR3" s="1065"/>
      <c r="CAS3" s="1066"/>
      <c r="CAT3" s="1065"/>
      <c r="CAU3" s="1065"/>
      <c r="CAV3" s="1065"/>
      <c r="CAW3" s="1065"/>
      <c r="CAX3" s="1065"/>
      <c r="CAY3" s="1065"/>
      <c r="CAZ3" s="1065"/>
      <c r="CBA3" s="1065"/>
      <c r="CBB3" s="1065"/>
      <c r="CBC3" s="1065"/>
      <c r="CBD3" s="1065"/>
      <c r="CBE3" s="1065"/>
      <c r="CBF3" s="1065"/>
      <c r="CBG3" s="1066"/>
      <c r="CBH3" s="1065"/>
      <c r="CBI3" s="1065"/>
      <c r="CBJ3" s="1065"/>
      <c r="CBK3" s="1065"/>
      <c r="CBL3" s="1065"/>
      <c r="CBM3" s="1065"/>
      <c r="CBN3" s="1065"/>
      <c r="CBO3" s="1065"/>
      <c r="CBP3" s="1065"/>
      <c r="CBQ3" s="1065"/>
      <c r="CBR3" s="1065"/>
      <c r="CBS3" s="1065"/>
      <c r="CBT3" s="1065"/>
      <c r="CBU3" s="1066"/>
      <c r="CBV3" s="1065"/>
      <c r="CBW3" s="1065"/>
      <c r="CBX3" s="1065"/>
      <c r="CBY3" s="1065"/>
      <c r="CBZ3" s="1065"/>
      <c r="CCA3" s="1065"/>
      <c r="CCB3" s="1065"/>
      <c r="CCC3" s="1065"/>
      <c r="CCD3" s="1065"/>
      <c r="CCE3" s="1065"/>
      <c r="CCF3" s="1065"/>
      <c r="CCG3" s="1065"/>
      <c r="CCH3" s="1065"/>
      <c r="CCI3" s="1066"/>
      <c r="CCJ3" s="1065"/>
      <c r="CCK3" s="1065"/>
      <c r="CCL3" s="1065"/>
      <c r="CCM3" s="1065"/>
      <c r="CCN3" s="1065"/>
      <c r="CCO3" s="1065"/>
      <c r="CCP3" s="1065"/>
      <c r="CCQ3" s="1065"/>
      <c r="CCR3" s="1065"/>
      <c r="CCS3" s="1065"/>
      <c r="CCT3" s="1065"/>
      <c r="CCU3" s="1065"/>
      <c r="CCV3" s="1065"/>
      <c r="CCW3" s="1066"/>
      <c r="CCX3" s="1065"/>
      <c r="CCY3" s="1065"/>
      <c r="CCZ3" s="1065"/>
      <c r="CDA3" s="1065"/>
      <c r="CDB3" s="1065"/>
      <c r="CDC3" s="1065"/>
      <c r="CDD3" s="1065"/>
      <c r="CDE3" s="1065"/>
      <c r="CDF3" s="1065"/>
      <c r="CDG3" s="1065"/>
      <c r="CDH3" s="1065"/>
      <c r="CDI3" s="1065"/>
      <c r="CDJ3" s="1065"/>
      <c r="CDK3" s="1066"/>
      <c r="CDL3" s="1065"/>
      <c r="CDM3" s="1065"/>
      <c r="CDN3" s="1065"/>
      <c r="CDO3" s="1065"/>
      <c r="CDP3" s="1065"/>
      <c r="CDQ3" s="1065"/>
      <c r="CDR3" s="1065"/>
      <c r="CDS3" s="1065"/>
      <c r="CDT3" s="1065"/>
      <c r="CDU3" s="1065"/>
      <c r="CDV3" s="1065"/>
      <c r="CDW3" s="1065"/>
      <c r="CDX3" s="1065"/>
      <c r="CDY3" s="1066"/>
      <c r="CDZ3" s="1065"/>
      <c r="CEA3" s="1065"/>
      <c r="CEB3" s="1065"/>
      <c r="CEC3" s="1065"/>
      <c r="CED3" s="1065"/>
      <c r="CEE3" s="1065"/>
      <c r="CEF3" s="1065"/>
      <c r="CEG3" s="1065"/>
      <c r="CEH3" s="1065"/>
      <c r="CEI3" s="1065"/>
      <c r="CEJ3" s="1065"/>
      <c r="CEK3" s="1065"/>
      <c r="CEL3" s="1065"/>
      <c r="CEM3" s="1066"/>
      <c r="CEN3" s="1065"/>
      <c r="CEO3" s="1065"/>
      <c r="CEP3" s="1065"/>
      <c r="CEQ3" s="1065"/>
      <c r="CER3" s="1065"/>
      <c r="CES3" s="1065"/>
      <c r="CET3" s="1065"/>
      <c r="CEU3" s="1065"/>
      <c r="CEV3" s="1065"/>
      <c r="CEW3" s="1065"/>
      <c r="CEX3" s="1065"/>
      <c r="CEY3" s="1065"/>
      <c r="CEZ3" s="1065"/>
      <c r="CFA3" s="1066"/>
      <c r="CFB3" s="1065"/>
      <c r="CFC3" s="1065"/>
      <c r="CFD3" s="1065"/>
      <c r="CFE3" s="1065"/>
      <c r="CFF3" s="1065"/>
      <c r="CFG3" s="1065"/>
      <c r="CFH3" s="1065"/>
      <c r="CFI3" s="1065"/>
      <c r="CFJ3" s="1065"/>
      <c r="CFK3" s="1065"/>
      <c r="CFL3" s="1065"/>
      <c r="CFM3" s="1065"/>
      <c r="CFN3" s="1065"/>
      <c r="CFO3" s="1066"/>
      <c r="CFP3" s="1065"/>
      <c r="CFQ3" s="1065"/>
      <c r="CFR3" s="1065"/>
      <c r="CFS3" s="1065"/>
      <c r="CFT3" s="1065"/>
      <c r="CFU3" s="1065"/>
      <c r="CFV3" s="1065"/>
      <c r="CFW3" s="1065"/>
      <c r="CFX3" s="1065"/>
      <c r="CFY3" s="1065"/>
      <c r="CFZ3" s="1065"/>
      <c r="CGA3" s="1065"/>
      <c r="CGB3" s="1065"/>
      <c r="CGC3" s="1066"/>
      <c r="CGD3" s="1065"/>
      <c r="CGE3" s="1065"/>
      <c r="CGF3" s="1065"/>
      <c r="CGG3" s="1065"/>
      <c r="CGH3" s="1065"/>
      <c r="CGI3" s="1065"/>
      <c r="CGJ3" s="1065"/>
      <c r="CGK3" s="1065"/>
      <c r="CGL3" s="1065"/>
      <c r="CGM3" s="1065"/>
      <c r="CGN3" s="1065"/>
      <c r="CGO3" s="1065"/>
      <c r="CGP3" s="1065"/>
      <c r="CGQ3" s="1066"/>
      <c r="CGR3" s="1065"/>
      <c r="CGS3" s="1065"/>
      <c r="CGT3" s="1065"/>
      <c r="CGU3" s="1065"/>
      <c r="CGV3" s="1065"/>
      <c r="CGW3" s="1065"/>
      <c r="CGX3" s="1065"/>
      <c r="CGY3" s="1065"/>
      <c r="CGZ3" s="1065"/>
      <c r="CHA3" s="1065"/>
      <c r="CHB3" s="1065"/>
      <c r="CHC3" s="1065"/>
      <c r="CHD3" s="1065"/>
      <c r="CHE3" s="1066"/>
      <c r="CHF3" s="1065"/>
      <c r="CHG3" s="1065"/>
      <c r="CHH3" s="1065"/>
      <c r="CHI3" s="1065"/>
      <c r="CHJ3" s="1065"/>
      <c r="CHK3" s="1065"/>
      <c r="CHL3" s="1065"/>
      <c r="CHM3" s="1065"/>
      <c r="CHN3" s="1065"/>
      <c r="CHO3" s="1065"/>
      <c r="CHP3" s="1065"/>
      <c r="CHQ3" s="1065"/>
      <c r="CHR3" s="1065"/>
      <c r="CHS3" s="1066"/>
      <c r="CHT3" s="1065"/>
      <c r="CHU3" s="1065"/>
      <c r="CHV3" s="1065"/>
      <c r="CHW3" s="1065"/>
      <c r="CHX3" s="1065"/>
      <c r="CHY3" s="1065"/>
      <c r="CHZ3" s="1065"/>
      <c r="CIA3" s="1065"/>
      <c r="CIB3" s="1065"/>
      <c r="CIC3" s="1065"/>
      <c r="CID3" s="1065"/>
      <c r="CIE3" s="1065"/>
      <c r="CIF3" s="1065"/>
      <c r="CIG3" s="1066"/>
      <c r="CIH3" s="1065"/>
      <c r="CII3" s="1065"/>
      <c r="CIJ3" s="1065"/>
      <c r="CIK3" s="1065"/>
      <c r="CIL3" s="1065"/>
      <c r="CIM3" s="1065"/>
      <c r="CIN3" s="1065"/>
      <c r="CIO3" s="1065"/>
      <c r="CIP3" s="1065"/>
      <c r="CIQ3" s="1065"/>
      <c r="CIR3" s="1065"/>
      <c r="CIS3" s="1065"/>
      <c r="CIT3" s="1065"/>
      <c r="CIU3" s="1066"/>
      <c r="CIV3" s="1065"/>
      <c r="CIW3" s="1065"/>
      <c r="CIX3" s="1065"/>
      <c r="CIY3" s="1065"/>
      <c r="CIZ3" s="1065"/>
      <c r="CJA3" s="1065"/>
      <c r="CJB3" s="1065"/>
      <c r="CJC3" s="1065"/>
      <c r="CJD3" s="1065"/>
      <c r="CJE3" s="1065"/>
      <c r="CJF3" s="1065"/>
      <c r="CJG3" s="1065"/>
      <c r="CJH3" s="1065"/>
      <c r="CJI3" s="1066"/>
      <c r="CJJ3" s="1065"/>
      <c r="CJK3" s="1065"/>
      <c r="CJL3" s="1065"/>
      <c r="CJM3" s="1065"/>
      <c r="CJN3" s="1065"/>
      <c r="CJO3" s="1065"/>
      <c r="CJP3" s="1065"/>
      <c r="CJQ3" s="1065"/>
      <c r="CJR3" s="1065"/>
      <c r="CJS3" s="1065"/>
      <c r="CJT3" s="1065"/>
      <c r="CJU3" s="1065"/>
      <c r="CJV3" s="1065"/>
      <c r="CJW3" s="1066"/>
      <c r="CJX3" s="1065"/>
      <c r="CJY3" s="1065"/>
      <c r="CJZ3" s="1065"/>
      <c r="CKA3" s="1065"/>
      <c r="CKB3" s="1065"/>
      <c r="CKC3" s="1065"/>
      <c r="CKD3" s="1065"/>
      <c r="CKE3" s="1065"/>
      <c r="CKF3" s="1065"/>
      <c r="CKG3" s="1065"/>
      <c r="CKH3" s="1065"/>
      <c r="CKI3" s="1065"/>
      <c r="CKJ3" s="1065"/>
      <c r="CKK3" s="1066"/>
      <c r="CKL3" s="1065"/>
      <c r="CKM3" s="1065"/>
      <c r="CKN3" s="1065"/>
      <c r="CKO3" s="1065"/>
      <c r="CKP3" s="1065"/>
      <c r="CKQ3" s="1065"/>
      <c r="CKR3" s="1065"/>
      <c r="CKS3" s="1065"/>
      <c r="CKT3" s="1065"/>
      <c r="CKU3" s="1065"/>
      <c r="CKV3" s="1065"/>
      <c r="CKW3" s="1065"/>
      <c r="CKX3" s="1065"/>
      <c r="CKY3" s="1066"/>
      <c r="CKZ3" s="1065"/>
      <c r="CLA3" s="1065"/>
      <c r="CLB3" s="1065"/>
      <c r="CLC3" s="1065"/>
      <c r="CLD3" s="1065"/>
      <c r="CLE3" s="1065"/>
      <c r="CLF3" s="1065"/>
      <c r="CLG3" s="1065"/>
      <c r="CLH3" s="1065"/>
      <c r="CLI3" s="1065"/>
      <c r="CLJ3" s="1065"/>
      <c r="CLK3" s="1065"/>
      <c r="CLL3" s="1065"/>
      <c r="CLM3" s="1066"/>
      <c r="CLN3" s="1065"/>
      <c r="CLO3" s="1065"/>
      <c r="CLP3" s="1065"/>
      <c r="CLQ3" s="1065"/>
      <c r="CLR3" s="1065"/>
      <c r="CLS3" s="1065"/>
      <c r="CLT3" s="1065"/>
      <c r="CLU3" s="1065"/>
      <c r="CLV3" s="1065"/>
      <c r="CLW3" s="1065"/>
      <c r="CLX3" s="1065"/>
      <c r="CLY3" s="1065"/>
      <c r="CLZ3" s="1065"/>
      <c r="CMA3" s="1066"/>
      <c r="CMB3" s="1065"/>
      <c r="CMC3" s="1065"/>
      <c r="CMD3" s="1065"/>
      <c r="CME3" s="1065"/>
      <c r="CMF3" s="1065"/>
      <c r="CMG3" s="1065"/>
      <c r="CMH3" s="1065"/>
      <c r="CMI3" s="1065"/>
      <c r="CMJ3" s="1065"/>
      <c r="CMK3" s="1065"/>
      <c r="CML3" s="1065"/>
      <c r="CMM3" s="1065"/>
      <c r="CMN3" s="1065"/>
      <c r="CMO3" s="1066"/>
      <c r="CMP3" s="1065"/>
      <c r="CMQ3" s="1065"/>
      <c r="CMR3" s="1065"/>
      <c r="CMS3" s="1065"/>
      <c r="CMT3" s="1065"/>
      <c r="CMU3" s="1065"/>
      <c r="CMV3" s="1065"/>
      <c r="CMW3" s="1065"/>
      <c r="CMX3" s="1065"/>
      <c r="CMY3" s="1065"/>
      <c r="CMZ3" s="1065"/>
      <c r="CNA3" s="1065"/>
      <c r="CNB3" s="1065"/>
      <c r="CNC3" s="1066"/>
      <c r="CND3" s="1065"/>
      <c r="CNE3" s="1065"/>
      <c r="CNF3" s="1065"/>
      <c r="CNG3" s="1065"/>
      <c r="CNH3" s="1065"/>
      <c r="CNI3" s="1065"/>
      <c r="CNJ3" s="1065"/>
      <c r="CNK3" s="1065"/>
      <c r="CNL3" s="1065"/>
      <c r="CNM3" s="1065"/>
      <c r="CNN3" s="1065"/>
      <c r="CNO3" s="1065"/>
      <c r="CNP3" s="1065"/>
      <c r="CNQ3" s="1066"/>
      <c r="CNR3" s="1065"/>
      <c r="CNS3" s="1065"/>
      <c r="CNT3" s="1065"/>
      <c r="CNU3" s="1065"/>
      <c r="CNV3" s="1065"/>
      <c r="CNW3" s="1065"/>
      <c r="CNX3" s="1065"/>
      <c r="CNY3" s="1065"/>
      <c r="CNZ3" s="1065"/>
      <c r="COA3" s="1065"/>
      <c r="COB3" s="1065"/>
      <c r="COC3" s="1065"/>
      <c r="COD3" s="1065"/>
      <c r="COE3" s="1066"/>
      <c r="COF3" s="1065"/>
      <c r="COG3" s="1065"/>
      <c r="COH3" s="1065"/>
      <c r="COI3" s="1065"/>
      <c r="COJ3" s="1065"/>
      <c r="COK3" s="1065"/>
      <c r="COL3" s="1065"/>
      <c r="COM3" s="1065"/>
      <c r="CON3" s="1065"/>
      <c r="COO3" s="1065"/>
      <c r="COP3" s="1065"/>
      <c r="COQ3" s="1065"/>
      <c r="COR3" s="1065"/>
      <c r="COS3" s="1066"/>
      <c r="COT3" s="1065"/>
      <c r="COU3" s="1065"/>
      <c r="COV3" s="1065"/>
      <c r="COW3" s="1065"/>
      <c r="COX3" s="1065"/>
      <c r="COY3" s="1065"/>
      <c r="COZ3" s="1065"/>
      <c r="CPA3" s="1065"/>
      <c r="CPB3" s="1065"/>
      <c r="CPC3" s="1065"/>
      <c r="CPD3" s="1065"/>
      <c r="CPE3" s="1065"/>
      <c r="CPF3" s="1065"/>
      <c r="CPG3" s="1066"/>
      <c r="CPH3" s="1065"/>
      <c r="CPI3" s="1065"/>
      <c r="CPJ3" s="1065"/>
      <c r="CPK3" s="1065"/>
      <c r="CPL3" s="1065"/>
      <c r="CPM3" s="1065"/>
      <c r="CPN3" s="1065"/>
      <c r="CPO3" s="1065"/>
      <c r="CPP3" s="1065"/>
      <c r="CPQ3" s="1065"/>
      <c r="CPR3" s="1065"/>
      <c r="CPS3" s="1065"/>
      <c r="CPT3" s="1065"/>
      <c r="CPU3" s="1066"/>
      <c r="CPV3" s="1065"/>
      <c r="CPW3" s="1065"/>
      <c r="CPX3" s="1065"/>
      <c r="CPY3" s="1065"/>
      <c r="CPZ3" s="1065"/>
      <c r="CQA3" s="1065"/>
      <c r="CQB3" s="1065"/>
      <c r="CQC3" s="1065"/>
      <c r="CQD3" s="1065"/>
      <c r="CQE3" s="1065"/>
      <c r="CQF3" s="1065"/>
      <c r="CQG3" s="1065"/>
      <c r="CQH3" s="1065"/>
      <c r="CQI3" s="1066"/>
      <c r="CQJ3" s="1065"/>
      <c r="CQK3" s="1065"/>
      <c r="CQL3" s="1065"/>
      <c r="CQM3" s="1065"/>
      <c r="CQN3" s="1065"/>
      <c r="CQO3" s="1065"/>
      <c r="CQP3" s="1065"/>
      <c r="CQQ3" s="1065"/>
      <c r="CQR3" s="1065"/>
      <c r="CQS3" s="1065"/>
      <c r="CQT3" s="1065"/>
      <c r="CQU3" s="1065"/>
      <c r="CQV3" s="1065"/>
      <c r="CQW3" s="1066"/>
      <c r="CQX3" s="1065"/>
      <c r="CQY3" s="1065"/>
      <c r="CQZ3" s="1065"/>
      <c r="CRA3" s="1065"/>
      <c r="CRB3" s="1065"/>
      <c r="CRC3" s="1065"/>
      <c r="CRD3" s="1065"/>
      <c r="CRE3" s="1065"/>
      <c r="CRF3" s="1065"/>
      <c r="CRG3" s="1065"/>
      <c r="CRH3" s="1065"/>
      <c r="CRI3" s="1065"/>
      <c r="CRJ3" s="1065"/>
      <c r="CRK3" s="1066"/>
      <c r="CRL3" s="1065"/>
      <c r="CRM3" s="1065"/>
      <c r="CRN3" s="1065"/>
      <c r="CRO3" s="1065"/>
      <c r="CRP3" s="1065"/>
      <c r="CRQ3" s="1065"/>
      <c r="CRR3" s="1065"/>
      <c r="CRS3" s="1065"/>
      <c r="CRT3" s="1065"/>
      <c r="CRU3" s="1065"/>
      <c r="CRV3" s="1065"/>
      <c r="CRW3" s="1065"/>
      <c r="CRX3" s="1065"/>
      <c r="CRY3" s="1066"/>
      <c r="CRZ3" s="1065"/>
      <c r="CSA3" s="1065"/>
      <c r="CSB3" s="1065"/>
      <c r="CSC3" s="1065"/>
      <c r="CSD3" s="1065"/>
      <c r="CSE3" s="1065"/>
      <c r="CSF3" s="1065"/>
      <c r="CSG3" s="1065"/>
      <c r="CSH3" s="1065"/>
      <c r="CSI3" s="1065"/>
      <c r="CSJ3" s="1065"/>
      <c r="CSK3" s="1065"/>
      <c r="CSL3" s="1065"/>
      <c r="CSM3" s="1066"/>
      <c r="CSN3" s="1065"/>
      <c r="CSO3" s="1065"/>
      <c r="CSP3" s="1065"/>
      <c r="CSQ3" s="1065"/>
      <c r="CSR3" s="1065"/>
      <c r="CSS3" s="1065"/>
      <c r="CST3" s="1065"/>
      <c r="CSU3" s="1065"/>
      <c r="CSV3" s="1065"/>
      <c r="CSW3" s="1065"/>
      <c r="CSX3" s="1065"/>
      <c r="CSY3" s="1065"/>
      <c r="CSZ3" s="1065"/>
      <c r="CTA3" s="1066"/>
      <c r="CTB3" s="1065"/>
      <c r="CTC3" s="1065"/>
      <c r="CTD3" s="1065"/>
      <c r="CTE3" s="1065"/>
      <c r="CTF3" s="1065"/>
      <c r="CTG3" s="1065"/>
      <c r="CTH3" s="1065"/>
      <c r="CTI3" s="1065"/>
      <c r="CTJ3" s="1065"/>
      <c r="CTK3" s="1065"/>
      <c r="CTL3" s="1065"/>
      <c r="CTM3" s="1065"/>
      <c r="CTN3" s="1065"/>
      <c r="CTO3" s="1066"/>
      <c r="CTP3" s="1065"/>
      <c r="CTQ3" s="1065"/>
      <c r="CTR3" s="1065"/>
      <c r="CTS3" s="1065"/>
      <c r="CTT3" s="1065"/>
      <c r="CTU3" s="1065"/>
      <c r="CTV3" s="1065"/>
      <c r="CTW3" s="1065"/>
      <c r="CTX3" s="1065"/>
      <c r="CTY3" s="1065"/>
      <c r="CTZ3" s="1065"/>
      <c r="CUA3" s="1065"/>
      <c r="CUB3" s="1065"/>
      <c r="CUC3" s="1066"/>
      <c r="CUD3" s="1065"/>
      <c r="CUE3" s="1065"/>
      <c r="CUF3" s="1065"/>
      <c r="CUG3" s="1065"/>
      <c r="CUH3" s="1065"/>
      <c r="CUI3" s="1065"/>
      <c r="CUJ3" s="1065"/>
      <c r="CUK3" s="1065"/>
      <c r="CUL3" s="1065"/>
      <c r="CUM3" s="1065"/>
      <c r="CUN3" s="1065"/>
      <c r="CUO3" s="1065"/>
      <c r="CUP3" s="1065"/>
      <c r="CUQ3" s="1066"/>
      <c r="CUR3" s="1065"/>
      <c r="CUS3" s="1065"/>
      <c r="CUT3" s="1065"/>
      <c r="CUU3" s="1065"/>
      <c r="CUV3" s="1065"/>
      <c r="CUW3" s="1065"/>
      <c r="CUX3" s="1065"/>
      <c r="CUY3" s="1065"/>
      <c r="CUZ3" s="1065"/>
      <c r="CVA3" s="1065"/>
      <c r="CVB3" s="1065"/>
      <c r="CVC3" s="1065"/>
      <c r="CVD3" s="1065"/>
      <c r="CVE3" s="1066"/>
      <c r="CVF3" s="1065"/>
      <c r="CVG3" s="1065"/>
      <c r="CVH3" s="1065"/>
      <c r="CVI3" s="1065"/>
      <c r="CVJ3" s="1065"/>
      <c r="CVK3" s="1065"/>
      <c r="CVL3" s="1065"/>
      <c r="CVM3" s="1065"/>
      <c r="CVN3" s="1065"/>
      <c r="CVO3" s="1065"/>
      <c r="CVP3" s="1065"/>
      <c r="CVQ3" s="1065"/>
      <c r="CVR3" s="1065"/>
      <c r="CVS3" s="1066"/>
      <c r="CVT3" s="1065"/>
      <c r="CVU3" s="1065"/>
      <c r="CVV3" s="1065"/>
      <c r="CVW3" s="1065"/>
      <c r="CVX3" s="1065"/>
      <c r="CVY3" s="1065"/>
      <c r="CVZ3" s="1065"/>
      <c r="CWA3" s="1065"/>
      <c r="CWB3" s="1065"/>
      <c r="CWC3" s="1065"/>
      <c r="CWD3" s="1065"/>
      <c r="CWE3" s="1065"/>
      <c r="CWF3" s="1065"/>
      <c r="CWG3" s="1066"/>
      <c r="CWH3" s="1065"/>
      <c r="CWI3" s="1065"/>
      <c r="CWJ3" s="1065"/>
      <c r="CWK3" s="1065"/>
      <c r="CWL3" s="1065"/>
      <c r="CWM3" s="1065"/>
      <c r="CWN3" s="1065"/>
      <c r="CWO3" s="1065"/>
      <c r="CWP3" s="1065"/>
      <c r="CWQ3" s="1065"/>
      <c r="CWR3" s="1065"/>
      <c r="CWS3" s="1065"/>
      <c r="CWT3" s="1065"/>
      <c r="CWU3" s="1066"/>
      <c r="CWV3" s="1065"/>
      <c r="CWW3" s="1065"/>
      <c r="CWX3" s="1065"/>
      <c r="CWY3" s="1065"/>
      <c r="CWZ3" s="1065"/>
      <c r="CXA3" s="1065"/>
      <c r="CXB3" s="1065"/>
      <c r="CXC3" s="1065"/>
      <c r="CXD3" s="1065"/>
      <c r="CXE3" s="1065"/>
      <c r="CXF3" s="1065"/>
      <c r="CXG3" s="1065"/>
      <c r="CXH3" s="1065"/>
      <c r="CXI3" s="1066"/>
      <c r="CXJ3" s="1065"/>
      <c r="CXK3" s="1065"/>
      <c r="CXL3" s="1065"/>
      <c r="CXM3" s="1065"/>
      <c r="CXN3" s="1065"/>
      <c r="CXO3" s="1065"/>
      <c r="CXP3" s="1065"/>
      <c r="CXQ3" s="1065"/>
      <c r="CXR3" s="1065"/>
      <c r="CXS3" s="1065"/>
      <c r="CXT3" s="1065"/>
      <c r="CXU3" s="1065"/>
      <c r="CXV3" s="1065"/>
      <c r="CXW3" s="1066"/>
      <c r="CXX3" s="1065"/>
      <c r="CXY3" s="1065"/>
      <c r="CXZ3" s="1065"/>
      <c r="CYA3" s="1065"/>
      <c r="CYB3" s="1065"/>
      <c r="CYC3" s="1065"/>
      <c r="CYD3" s="1065"/>
      <c r="CYE3" s="1065"/>
      <c r="CYF3" s="1065"/>
      <c r="CYG3" s="1065"/>
      <c r="CYH3" s="1065"/>
      <c r="CYI3" s="1065"/>
      <c r="CYJ3" s="1065"/>
      <c r="CYK3" s="1066"/>
      <c r="CYL3" s="1065"/>
      <c r="CYM3" s="1065"/>
      <c r="CYN3" s="1065"/>
      <c r="CYO3" s="1065"/>
      <c r="CYP3" s="1065"/>
      <c r="CYQ3" s="1065"/>
      <c r="CYR3" s="1065"/>
      <c r="CYS3" s="1065"/>
      <c r="CYT3" s="1065"/>
      <c r="CYU3" s="1065"/>
      <c r="CYV3" s="1065"/>
      <c r="CYW3" s="1065"/>
      <c r="CYX3" s="1065"/>
      <c r="CYY3" s="1066"/>
      <c r="CYZ3" s="1065"/>
      <c r="CZA3" s="1065"/>
      <c r="CZB3" s="1065"/>
      <c r="CZC3" s="1065"/>
      <c r="CZD3" s="1065"/>
      <c r="CZE3" s="1065"/>
      <c r="CZF3" s="1065"/>
      <c r="CZG3" s="1065"/>
      <c r="CZH3" s="1065"/>
      <c r="CZI3" s="1065"/>
      <c r="CZJ3" s="1065"/>
      <c r="CZK3" s="1065"/>
      <c r="CZL3" s="1065"/>
      <c r="CZM3" s="1066"/>
      <c r="CZN3" s="1065"/>
      <c r="CZO3" s="1065"/>
      <c r="CZP3" s="1065"/>
      <c r="CZQ3" s="1065"/>
      <c r="CZR3" s="1065"/>
      <c r="CZS3" s="1065"/>
      <c r="CZT3" s="1065"/>
      <c r="CZU3" s="1065"/>
      <c r="CZV3" s="1065"/>
      <c r="CZW3" s="1065"/>
      <c r="CZX3" s="1065"/>
      <c r="CZY3" s="1065"/>
      <c r="CZZ3" s="1065"/>
      <c r="DAA3" s="1066"/>
      <c r="DAB3" s="1065"/>
      <c r="DAC3" s="1065"/>
      <c r="DAD3" s="1065"/>
      <c r="DAE3" s="1065"/>
      <c r="DAF3" s="1065"/>
      <c r="DAG3" s="1065"/>
      <c r="DAH3" s="1065"/>
      <c r="DAI3" s="1065"/>
      <c r="DAJ3" s="1065"/>
      <c r="DAK3" s="1065"/>
      <c r="DAL3" s="1065"/>
      <c r="DAM3" s="1065"/>
      <c r="DAN3" s="1065"/>
      <c r="DAO3" s="1066"/>
      <c r="DAP3" s="1065"/>
      <c r="DAQ3" s="1065"/>
      <c r="DAR3" s="1065"/>
      <c r="DAS3" s="1065"/>
      <c r="DAT3" s="1065"/>
      <c r="DAU3" s="1065"/>
      <c r="DAV3" s="1065"/>
      <c r="DAW3" s="1065"/>
      <c r="DAX3" s="1065"/>
      <c r="DAY3" s="1065"/>
      <c r="DAZ3" s="1065"/>
      <c r="DBA3" s="1065"/>
      <c r="DBB3" s="1065"/>
      <c r="DBC3" s="1066"/>
      <c r="DBD3" s="1065"/>
      <c r="DBE3" s="1065"/>
      <c r="DBF3" s="1065"/>
      <c r="DBG3" s="1065"/>
      <c r="DBH3" s="1065"/>
      <c r="DBI3" s="1065"/>
      <c r="DBJ3" s="1065"/>
      <c r="DBK3" s="1065"/>
      <c r="DBL3" s="1065"/>
      <c r="DBM3" s="1065"/>
      <c r="DBN3" s="1065"/>
      <c r="DBO3" s="1065"/>
      <c r="DBP3" s="1065"/>
      <c r="DBQ3" s="1066"/>
      <c r="DBR3" s="1065"/>
      <c r="DBS3" s="1065"/>
      <c r="DBT3" s="1065"/>
      <c r="DBU3" s="1065"/>
      <c r="DBV3" s="1065"/>
      <c r="DBW3" s="1065"/>
      <c r="DBX3" s="1065"/>
      <c r="DBY3" s="1065"/>
      <c r="DBZ3" s="1065"/>
      <c r="DCA3" s="1065"/>
      <c r="DCB3" s="1065"/>
      <c r="DCC3" s="1065"/>
      <c r="DCD3" s="1065"/>
      <c r="DCE3" s="1066"/>
      <c r="DCF3" s="1065"/>
      <c r="DCG3" s="1065"/>
      <c r="DCH3" s="1065"/>
      <c r="DCI3" s="1065"/>
      <c r="DCJ3" s="1065"/>
      <c r="DCK3" s="1065"/>
      <c r="DCL3" s="1065"/>
      <c r="DCM3" s="1065"/>
      <c r="DCN3" s="1065"/>
      <c r="DCO3" s="1065"/>
      <c r="DCP3" s="1065"/>
      <c r="DCQ3" s="1065"/>
      <c r="DCR3" s="1065"/>
      <c r="DCS3" s="1066"/>
      <c r="DCT3" s="1065"/>
      <c r="DCU3" s="1065"/>
      <c r="DCV3" s="1065"/>
      <c r="DCW3" s="1065"/>
      <c r="DCX3" s="1065"/>
      <c r="DCY3" s="1065"/>
      <c r="DCZ3" s="1065"/>
      <c r="DDA3" s="1065"/>
      <c r="DDB3" s="1065"/>
      <c r="DDC3" s="1065"/>
      <c r="DDD3" s="1065"/>
      <c r="DDE3" s="1065"/>
      <c r="DDF3" s="1065"/>
      <c r="DDG3" s="1066"/>
      <c r="DDH3" s="1065"/>
      <c r="DDI3" s="1065"/>
      <c r="DDJ3" s="1065"/>
      <c r="DDK3" s="1065"/>
      <c r="DDL3" s="1065"/>
      <c r="DDM3" s="1065"/>
      <c r="DDN3" s="1065"/>
      <c r="DDO3" s="1065"/>
      <c r="DDP3" s="1065"/>
      <c r="DDQ3" s="1065"/>
      <c r="DDR3" s="1065"/>
      <c r="DDS3" s="1065"/>
      <c r="DDT3" s="1065"/>
      <c r="DDU3" s="1066"/>
      <c r="DDV3" s="1065"/>
      <c r="DDW3" s="1065"/>
      <c r="DDX3" s="1065"/>
      <c r="DDY3" s="1065"/>
      <c r="DDZ3" s="1065"/>
      <c r="DEA3" s="1065"/>
      <c r="DEB3" s="1065"/>
      <c r="DEC3" s="1065"/>
      <c r="DED3" s="1065"/>
      <c r="DEE3" s="1065"/>
      <c r="DEF3" s="1065"/>
      <c r="DEG3" s="1065"/>
      <c r="DEH3" s="1065"/>
      <c r="DEI3" s="1066"/>
      <c r="DEJ3" s="1065"/>
      <c r="DEK3" s="1065"/>
      <c r="DEL3" s="1065"/>
      <c r="DEM3" s="1065"/>
      <c r="DEN3" s="1065"/>
      <c r="DEO3" s="1065"/>
      <c r="DEP3" s="1065"/>
      <c r="DEQ3" s="1065"/>
      <c r="DER3" s="1065"/>
      <c r="DES3" s="1065"/>
      <c r="DET3" s="1065"/>
      <c r="DEU3" s="1065"/>
      <c r="DEV3" s="1065"/>
      <c r="DEW3" s="1066"/>
      <c r="DEX3" s="1065"/>
      <c r="DEY3" s="1065"/>
      <c r="DEZ3" s="1065"/>
      <c r="DFA3" s="1065"/>
      <c r="DFB3" s="1065"/>
      <c r="DFC3" s="1065"/>
      <c r="DFD3" s="1065"/>
      <c r="DFE3" s="1065"/>
      <c r="DFF3" s="1065"/>
      <c r="DFG3" s="1065"/>
      <c r="DFH3" s="1065"/>
      <c r="DFI3" s="1065"/>
      <c r="DFJ3" s="1065"/>
      <c r="DFK3" s="1066"/>
      <c r="DFL3" s="1065"/>
      <c r="DFM3" s="1065"/>
      <c r="DFN3" s="1065"/>
      <c r="DFO3" s="1065"/>
      <c r="DFP3" s="1065"/>
      <c r="DFQ3" s="1065"/>
      <c r="DFR3" s="1065"/>
      <c r="DFS3" s="1065"/>
      <c r="DFT3" s="1065"/>
      <c r="DFU3" s="1065"/>
      <c r="DFV3" s="1065"/>
      <c r="DFW3" s="1065"/>
      <c r="DFX3" s="1065"/>
      <c r="DFY3" s="1066"/>
      <c r="DFZ3" s="1065"/>
      <c r="DGA3" s="1065"/>
      <c r="DGB3" s="1065"/>
      <c r="DGC3" s="1065"/>
      <c r="DGD3" s="1065"/>
      <c r="DGE3" s="1065"/>
      <c r="DGF3" s="1065"/>
      <c r="DGG3" s="1065"/>
      <c r="DGH3" s="1065"/>
      <c r="DGI3" s="1065"/>
      <c r="DGJ3" s="1065"/>
      <c r="DGK3" s="1065"/>
      <c r="DGL3" s="1065"/>
      <c r="DGM3" s="1066"/>
      <c r="DGN3" s="1065"/>
      <c r="DGO3" s="1065"/>
      <c r="DGP3" s="1065"/>
      <c r="DGQ3" s="1065"/>
      <c r="DGR3" s="1065"/>
      <c r="DGS3" s="1065"/>
      <c r="DGT3" s="1065"/>
      <c r="DGU3" s="1065"/>
      <c r="DGV3" s="1065"/>
      <c r="DGW3" s="1065"/>
      <c r="DGX3" s="1065"/>
      <c r="DGY3" s="1065"/>
      <c r="DGZ3" s="1065"/>
      <c r="DHA3" s="1066"/>
      <c r="DHB3" s="1065"/>
      <c r="DHC3" s="1065"/>
      <c r="DHD3" s="1065"/>
      <c r="DHE3" s="1065"/>
      <c r="DHF3" s="1065"/>
      <c r="DHG3" s="1065"/>
      <c r="DHH3" s="1065"/>
      <c r="DHI3" s="1065"/>
      <c r="DHJ3" s="1065"/>
      <c r="DHK3" s="1065"/>
      <c r="DHL3" s="1065"/>
      <c r="DHM3" s="1065"/>
      <c r="DHN3" s="1065"/>
      <c r="DHO3" s="1066"/>
      <c r="DHP3" s="1065"/>
      <c r="DHQ3" s="1065"/>
      <c r="DHR3" s="1065"/>
      <c r="DHS3" s="1065"/>
      <c r="DHT3" s="1065"/>
      <c r="DHU3" s="1065"/>
      <c r="DHV3" s="1065"/>
      <c r="DHW3" s="1065"/>
      <c r="DHX3" s="1065"/>
      <c r="DHY3" s="1065"/>
      <c r="DHZ3" s="1065"/>
      <c r="DIA3" s="1065"/>
      <c r="DIB3" s="1065"/>
      <c r="DIC3" s="1066"/>
      <c r="DID3" s="1065"/>
      <c r="DIE3" s="1065"/>
      <c r="DIF3" s="1065"/>
      <c r="DIG3" s="1065"/>
      <c r="DIH3" s="1065"/>
      <c r="DII3" s="1065"/>
      <c r="DIJ3" s="1065"/>
      <c r="DIK3" s="1065"/>
      <c r="DIL3" s="1065"/>
      <c r="DIM3" s="1065"/>
      <c r="DIN3" s="1065"/>
      <c r="DIO3" s="1065"/>
      <c r="DIP3" s="1065"/>
      <c r="DIQ3" s="1066"/>
      <c r="DIR3" s="1065"/>
      <c r="DIS3" s="1065"/>
      <c r="DIT3" s="1065"/>
      <c r="DIU3" s="1065"/>
      <c r="DIV3" s="1065"/>
      <c r="DIW3" s="1065"/>
      <c r="DIX3" s="1065"/>
      <c r="DIY3" s="1065"/>
      <c r="DIZ3" s="1065"/>
      <c r="DJA3" s="1065"/>
      <c r="DJB3" s="1065"/>
      <c r="DJC3" s="1065"/>
      <c r="DJD3" s="1065"/>
      <c r="DJE3" s="1066"/>
      <c r="DJF3" s="1065"/>
      <c r="DJG3" s="1065"/>
      <c r="DJH3" s="1065"/>
      <c r="DJI3" s="1065"/>
      <c r="DJJ3" s="1065"/>
      <c r="DJK3" s="1065"/>
      <c r="DJL3" s="1065"/>
      <c r="DJM3" s="1065"/>
      <c r="DJN3" s="1065"/>
      <c r="DJO3" s="1065"/>
      <c r="DJP3" s="1065"/>
      <c r="DJQ3" s="1065"/>
      <c r="DJR3" s="1065"/>
      <c r="DJS3" s="1066"/>
      <c r="DJT3" s="1065"/>
      <c r="DJU3" s="1065"/>
      <c r="DJV3" s="1065"/>
      <c r="DJW3" s="1065"/>
      <c r="DJX3" s="1065"/>
      <c r="DJY3" s="1065"/>
      <c r="DJZ3" s="1065"/>
      <c r="DKA3" s="1065"/>
      <c r="DKB3" s="1065"/>
      <c r="DKC3" s="1065"/>
      <c r="DKD3" s="1065"/>
      <c r="DKE3" s="1065"/>
      <c r="DKF3" s="1065"/>
      <c r="DKG3" s="1066"/>
      <c r="DKH3" s="1065"/>
      <c r="DKI3" s="1065"/>
      <c r="DKJ3" s="1065"/>
      <c r="DKK3" s="1065"/>
      <c r="DKL3" s="1065"/>
      <c r="DKM3" s="1065"/>
      <c r="DKN3" s="1065"/>
      <c r="DKO3" s="1065"/>
      <c r="DKP3" s="1065"/>
      <c r="DKQ3" s="1065"/>
      <c r="DKR3" s="1065"/>
      <c r="DKS3" s="1065"/>
      <c r="DKT3" s="1065"/>
      <c r="DKU3" s="1066"/>
      <c r="DKV3" s="1065"/>
      <c r="DKW3" s="1065"/>
      <c r="DKX3" s="1065"/>
      <c r="DKY3" s="1065"/>
      <c r="DKZ3" s="1065"/>
      <c r="DLA3" s="1065"/>
      <c r="DLB3" s="1065"/>
      <c r="DLC3" s="1065"/>
      <c r="DLD3" s="1065"/>
      <c r="DLE3" s="1065"/>
      <c r="DLF3" s="1065"/>
      <c r="DLG3" s="1065"/>
      <c r="DLH3" s="1065"/>
      <c r="DLI3" s="1066"/>
      <c r="DLJ3" s="1065"/>
      <c r="DLK3" s="1065"/>
      <c r="DLL3" s="1065"/>
      <c r="DLM3" s="1065"/>
      <c r="DLN3" s="1065"/>
      <c r="DLO3" s="1065"/>
      <c r="DLP3" s="1065"/>
      <c r="DLQ3" s="1065"/>
      <c r="DLR3" s="1065"/>
      <c r="DLS3" s="1065"/>
      <c r="DLT3" s="1065"/>
      <c r="DLU3" s="1065"/>
      <c r="DLV3" s="1065"/>
      <c r="DLW3" s="1066"/>
      <c r="DLX3" s="1065"/>
      <c r="DLY3" s="1065"/>
      <c r="DLZ3" s="1065"/>
      <c r="DMA3" s="1065"/>
      <c r="DMB3" s="1065"/>
      <c r="DMC3" s="1065"/>
      <c r="DMD3" s="1065"/>
      <c r="DME3" s="1065"/>
      <c r="DMF3" s="1065"/>
      <c r="DMG3" s="1065"/>
      <c r="DMH3" s="1065"/>
      <c r="DMI3" s="1065"/>
      <c r="DMJ3" s="1065"/>
      <c r="DMK3" s="1066"/>
      <c r="DML3" s="1065"/>
      <c r="DMM3" s="1065"/>
      <c r="DMN3" s="1065"/>
      <c r="DMO3" s="1065"/>
      <c r="DMP3" s="1065"/>
      <c r="DMQ3" s="1065"/>
      <c r="DMR3" s="1065"/>
      <c r="DMS3" s="1065"/>
      <c r="DMT3" s="1065"/>
      <c r="DMU3" s="1065"/>
      <c r="DMV3" s="1065"/>
      <c r="DMW3" s="1065"/>
      <c r="DMX3" s="1065"/>
      <c r="DMY3" s="1066"/>
      <c r="DMZ3" s="1065"/>
      <c r="DNA3" s="1065"/>
      <c r="DNB3" s="1065"/>
      <c r="DNC3" s="1065"/>
      <c r="DND3" s="1065"/>
      <c r="DNE3" s="1065"/>
      <c r="DNF3" s="1065"/>
      <c r="DNG3" s="1065"/>
      <c r="DNH3" s="1065"/>
      <c r="DNI3" s="1065"/>
      <c r="DNJ3" s="1065"/>
      <c r="DNK3" s="1065"/>
      <c r="DNL3" s="1065"/>
      <c r="DNM3" s="1066"/>
      <c r="DNN3" s="1065"/>
      <c r="DNO3" s="1065"/>
      <c r="DNP3" s="1065"/>
      <c r="DNQ3" s="1065"/>
      <c r="DNR3" s="1065"/>
      <c r="DNS3" s="1065"/>
      <c r="DNT3" s="1065"/>
      <c r="DNU3" s="1065"/>
      <c r="DNV3" s="1065"/>
      <c r="DNW3" s="1065"/>
      <c r="DNX3" s="1065"/>
      <c r="DNY3" s="1065"/>
      <c r="DNZ3" s="1065"/>
      <c r="DOA3" s="1066"/>
      <c r="DOB3" s="1065"/>
      <c r="DOC3" s="1065"/>
      <c r="DOD3" s="1065"/>
      <c r="DOE3" s="1065"/>
      <c r="DOF3" s="1065"/>
      <c r="DOG3" s="1065"/>
      <c r="DOH3" s="1065"/>
      <c r="DOI3" s="1065"/>
      <c r="DOJ3" s="1065"/>
      <c r="DOK3" s="1065"/>
      <c r="DOL3" s="1065"/>
      <c r="DOM3" s="1065"/>
      <c r="DON3" s="1065"/>
      <c r="DOO3" s="1066"/>
      <c r="DOP3" s="1065"/>
      <c r="DOQ3" s="1065"/>
      <c r="DOR3" s="1065"/>
      <c r="DOS3" s="1065"/>
      <c r="DOT3" s="1065"/>
      <c r="DOU3" s="1065"/>
      <c r="DOV3" s="1065"/>
      <c r="DOW3" s="1065"/>
      <c r="DOX3" s="1065"/>
      <c r="DOY3" s="1065"/>
      <c r="DOZ3" s="1065"/>
      <c r="DPA3" s="1065"/>
      <c r="DPB3" s="1065"/>
      <c r="DPC3" s="1066"/>
      <c r="DPD3" s="1065"/>
      <c r="DPE3" s="1065"/>
      <c r="DPF3" s="1065"/>
      <c r="DPG3" s="1065"/>
      <c r="DPH3" s="1065"/>
      <c r="DPI3" s="1065"/>
      <c r="DPJ3" s="1065"/>
      <c r="DPK3" s="1065"/>
      <c r="DPL3" s="1065"/>
      <c r="DPM3" s="1065"/>
      <c r="DPN3" s="1065"/>
      <c r="DPO3" s="1065"/>
      <c r="DPP3" s="1065"/>
      <c r="DPQ3" s="1066"/>
      <c r="DPR3" s="1065"/>
      <c r="DPS3" s="1065"/>
      <c r="DPT3" s="1065"/>
      <c r="DPU3" s="1065"/>
      <c r="DPV3" s="1065"/>
      <c r="DPW3" s="1065"/>
      <c r="DPX3" s="1065"/>
      <c r="DPY3" s="1065"/>
      <c r="DPZ3" s="1065"/>
      <c r="DQA3" s="1065"/>
      <c r="DQB3" s="1065"/>
      <c r="DQC3" s="1065"/>
      <c r="DQD3" s="1065"/>
      <c r="DQE3" s="1066"/>
      <c r="DQF3" s="1065"/>
      <c r="DQG3" s="1065"/>
      <c r="DQH3" s="1065"/>
      <c r="DQI3" s="1065"/>
      <c r="DQJ3" s="1065"/>
      <c r="DQK3" s="1065"/>
      <c r="DQL3" s="1065"/>
      <c r="DQM3" s="1065"/>
      <c r="DQN3" s="1065"/>
      <c r="DQO3" s="1065"/>
      <c r="DQP3" s="1065"/>
      <c r="DQQ3" s="1065"/>
      <c r="DQR3" s="1065"/>
      <c r="DQS3" s="1066"/>
      <c r="DQT3" s="1065"/>
      <c r="DQU3" s="1065"/>
      <c r="DQV3" s="1065"/>
      <c r="DQW3" s="1065"/>
      <c r="DQX3" s="1065"/>
      <c r="DQY3" s="1065"/>
      <c r="DQZ3" s="1065"/>
      <c r="DRA3" s="1065"/>
      <c r="DRB3" s="1065"/>
      <c r="DRC3" s="1065"/>
      <c r="DRD3" s="1065"/>
      <c r="DRE3" s="1065"/>
      <c r="DRF3" s="1065"/>
      <c r="DRG3" s="1066"/>
      <c r="DRH3" s="1065"/>
      <c r="DRI3" s="1065"/>
      <c r="DRJ3" s="1065"/>
      <c r="DRK3" s="1065"/>
      <c r="DRL3" s="1065"/>
      <c r="DRM3" s="1065"/>
      <c r="DRN3" s="1065"/>
      <c r="DRO3" s="1065"/>
      <c r="DRP3" s="1065"/>
      <c r="DRQ3" s="1065"/>
      <c r="DRR3" s="1065"/>
      <c r="DRS3" s="1065"/>
      <c r="DRT3" s="1065"/>
      <c r="DRU3" s="1066"/>
      <c r="DRV3" s="1065"/>
      <c r="DRW3" s="1065"/>
      <c r="DRX3" s="1065"/>
      <c r="DRY3" s="1065"/>
      <c r="DRZ3" s="1065"/>
      <c r="DSA3" s="1065"/>
      <c r="DSB3" s="1065"/>
      <c r="DSC3" s="1065"/>
      <c r="DSD3" s="1065"/>
      <c r="DSE3" s="1065"/>
      <c r="DSF3" s="1065"/>
      <c r="DSG3" s="1065"/>
      <c r="DSH3" s="1065"/>
      <c r="DSI3" s="1066"/>
      <c r="DSJ3" s="1065"/>
      <c r="DSK3" s="1065"/>
      <c r="DSL3" s="1065"/>
      <c r="DSM3" s="1065"/>
      <c r="DSN3" s="1065"/>
      <c r="DSO3" s="1065"/>
      <c r="DSP3" s="1065"/>
      <c r="DSQ3" s="1065"/>
      <c r="DSR3" s="1065"/>
      <c r="DSS3" s="1065"/>
      <c r="DST3" s="1065"/>
      <c r="DSU3" s="1065"/>
      <c r="DSV3" s="1065"/>
      <c r="DSW3" s="1066"/>
      <c r="DSX3" s="1065"/>
      <c r="DSY3" s="1065"/>
      <c r="DSZ3" s="1065"/>
      <c r="DTA3" s="1065"/>
      <c r="DTB3" s="1065"/>
      <c r="DTC3" s="1065"/>
      <c r="DTD3" s="1065"/>
      <c r="DTE3" s="1065"/>
      <c r="DTF3" s="1065"/>
      <c r="DTG3" s="1065"/>
      <c r="DTH3" s="1065"/>
      <c r="DTI3" s="1065"/>
      <c r="DTJ3" s="1065"/>
      <c r="DTK3" s="1066"/>
      <c r="DTL3" s="1065"/>
      <c r="DTM3" s="1065"/>
      <c r="DTN3" s="1065"/>
      <c r="DTO3" s="1065"/>
      <c r="DTP3" s="1065"/>
      <c r="DTQ3" s="1065"/>
      <c r="DTR3" s="1065"/>
      <c r="DTS3" s="1065"/>
      <c r="DTT3" s="1065"/>
      <c r="DTU3" s="1065"/>
      <c r="DTV3" s="1065"/>
      <c r="DTW3" s="1065"/>
      <c r="DTX3" s="1065"/>
      <c r="DTY3" s="1066"/>
      <c r="DTZ3" s="1065"/>
      <c r="DUA3" s="1065"/>
      <c r="DUB3" s="1065"/>
      <c r="DUC3" s="1065"/>
      <c r="DUD3" s="1065"/>
      <c r="DUE3" s="1065"/>
      <c r="DUF3" s="1065"/>
      <c r="DUG3" s="1065"/>
      <c r="DUH3" s="1065"/>
      <c r="DUI3" s="1065"/>
      <c r="DUJ3" s="1065"/>
      <c r="DUK3" s="1065"/>
      <c r="DUL3" s="1065"/>
      <c r="DUM3" s="1066"/>
      <c r="DUN3" s="1065"/>
      <c r="DUO3" s="1065"/>
      <c r="DUP3" s="1065"/>
      <c r="DUQ3" s="1065"/>
      <c r="DUR3" s="1065"/>
      <c r="DUS3" s="1065"/>
      <c r="DUT3" s="1065"/>
      <c r="DUU3" s="1065"/>
      <c r="DUV3" s="1065"/>
      <c r="DUW3" s="1065"/>
      <c r="DUX3" s="1065"/>
      <c r="DUY3" s="1065"/>
      <c r="DUZ3" s="1065"/>
      <c r="DVA3" s="1066"/>
      <c r="DVB3" s="1065"/>
      <c r="DVC3" s="1065"/>
      <c r="DVD3" s="1065"/>
      <c r="DVE3" s="1065"/>
      <c r="DVF3" s="1065"/>
      <c r="DVG3" s="1065"/>
      <c r="DVH3" s="1065"/>
      <c r="DVI3" s="1065"/>
      <c r="DVJ3" s="1065"/>
      <c r="DVK3" s="1065"/>
      <c r="DVL3" s="1065"/>
      <c r="DVM3" s="1065"/>
      <c r="DVN3" s="1065"/>
      <c r="DVO3" s="1066"/>
      <c r="DVP3" s="1065"/>
      <c r="DVQ3" s="1065"/>
      <c r="DVR3" s="1065"/>
      <c r="DVS3" s="1065"/>
      <c r="DVT3" s="1065"/>
      <c r="DVU3" s="1065"/>
      <c r="DVV3" s="1065"/>
      <c r="DVW3" s="1065"/>
      <c r="DVX3" s="1065"/>
      <c r="DVY3" s="1065"/>
      <c r="DVZ3" s="1065"/>
      <c r="DWA3" s="1065"/>
      <c r="DWB3" s="1065"/>
      <c r="DWC3" s="1066"/>
      <c r="DWD3" s="1065"/>
      <c r="DWE3" s="1065"/>
      <c r="DWF3" s="1065"/>
      <c r="DWG3" s="1065"/>
      <c r="DWH3" s="1065"/>
      <c r="DWI3" s="1065"/>
      <c r="DWJ3" s="1065"/>
      <c r="DWK3" s="1065"/>
      <c r="DWL3" s="1065"/>
      <c r="DWM3" s="1065"/>
      <c r="DWN3" s="1065"/>
      <c r="DWO3" s="1065"/>
      <c r="DWP3" s="1065"/>
      <c r="DWQ3" s="1066"/>
      <c r="DWR3" s="1065"/>
      <c r="DWS3" s="1065"/>
      <c r="DWT3" s="1065"/>
      <c r="DWU3" s="1065"/>
      <c r="DWV3" s="1065"/>
      <c r="DWW3" s="1065"/>
      <c r="DWX3" s="1065"/>
      <c r="DWY3" s="1065"/>
      <c r="DWZ3" s="1065"/>
      <c r="DXA3" s="1065"/>
      <c r="DXB3" s="1065"/>
      <c r="DXC3" s="1065"/>
      <c r="DXD3" s="1065"/>
      <c r="DXE3" s="1066"/>
      <c r="DXF3" s="1065"/>
      <c r="DXG3" s="1065"/>
      <c r="DXH3" s="1065"/>
      <c r="DXI3" s="1065"/>
      <c r="DXJ3" s="1065"/>
      <c r="DXK3" s="1065"/>
      <c r="DXL3" s="1065"/>
      <c r="DXM3" s="1065"/>
      <c r="DXN3" s="1065"/>
      <c r="DXO3" s="1065"/>
      <c r="DXP3" s="1065"/>
      <c r="DXQ3" s="1065"/>
      <c r="DXR3" s="1065"/>
      <c r="DXS3" s="1066"/>
      <c r="DXT3" s="1065"/>
      <c r="DXU3" s="1065"/>
      <c r="DXV3" s="1065"/>
      <c r="DXW3" s="1065"/>
      <c r="DXX3" s="1065"/>
      <c r="DXY3" s="1065"/>
      <c r="DXZ3" s="1065"/>
      <c r="DYA3" s="1065"/>
      <c r="DYB3" s="1065"/>
      <c r="DYC3" s="1065"/>
      <c r="DYD3" s="1065"/>
      <c r="DYE3" s="1065"/>
      <c r="DYF3" s="1065"/>
      <c r="DYG3" s="1066"/>
      <c r="DYH3" s="1065"/>
      <c r="DYI3" s="1065"/>
      <c r="DYJ3" s="1065"/>
      <c r="DYK3" s="1065"/>
      <c r="DYL3" s="1065"/>
      <c r="DYM3" s="1065"/>
      <c r="DYN3" s="1065"/>
      <c r="DYO3" s="1065"/>
      <c r="DYP3" s="1065"/>
      <c r="DYQ3" s="1065"/>
      <c r="DYR3" s="1065"/>
      <c r="DYS3" s="1065"/>
      <c r="DYT3" s="1065"/>
      <c r="DYU3" s="1066"/>
      <c r="DYV3" s="1065"/>
      <c r="DYW3" s="1065"/>
      <c r="DYX3" s="1065"/>
      <c r="DYY3" s="1065"/>
      <c r="DYZ3" s="1065"/>
      <c r="DZA3" s="1065"/>
      <c r="DZB3" s="1065"/>
      <c r="DZC3" s="1065"/>
      <c r="DZD3" s="1065"/>
      <c r="DZE3" s="1065"/>
      <c r="DZF3" s="1065"/>
      <c r="DZG3" s="1065"/>
      <c r="DZH3" s="1065"/>
      <c r="DZI3" s="1066"/>
      <c r="DZJ3" s="1065"/>
      <c r="DZK3" s="1065"/>
      <c r="DZL3" s="1065"/>
      <c r="DZM3" s="1065"/>
      <c r="DZN3" s="1065"/>
      <c r="DZO3" s="1065"/>
      <c r="DZP3" s="1065"/>
      <c r="DZQ3" s="1065"/>
      <c r="DZR3" s="1065"/>
      <c r="DZS3" s="1065"/>
      <c r="DZT3" s="1065"/>
      <c r="DZU3" s="1065"/>
      <c r="DZV3" s="1065"/>
      <c r="DZW3" s="1066"/>
      <c r="DZX3" s="1065"/>
      <c r="DZY3" s="1065"/>
      <c r="DZZ3" s="1065"/>
      <c r="EAA3" s="1065"/>
      <c r="EAB3" s="1065"/>
      <c r="EAC3" s="1065"/>
      <c r="EAD3" s="1065"/>
      <c r="EAE3" s="1065"/>
      <c r="EAF3" s="1065"/>
      <c r="EAG3" s="1065"/>
      <c r="EAH3" s="1065"/>
      <c r="EAI3" s="1065"/>
      <c r="EAJ3" s="1065"/>
      <c r="EAK3" s="1066"/>
      <c r="EAL3" s="1065"/>
      <c r="EAM3" s="1065"/>
      <c r="EAN3" s="1065"/>
      <c r="EAO3" s="1065"/>
      <c r="EAP3" s="1065"/>
      <c r="EAQ3" s="1065"/>
      <c r="EAR3" s="1065"/>
      <c r="EAS3" s="1065"/>
      <c r="EAT3" s="1065"/>
      <c r="EAU3" s="1065"/>
      <c r="EAV3" s="1065"/>
      <c r="EAW3" s="1065"/>
      <c r="EAX3" s="1065"/>
      <c r="EAY3" s="1066"/>
      <c r="EAZ3" s="1065"/>
      <c r="EBA3" s="1065"/>
      <c r="EBB3" s="1065"/>
      <c r="EBC3" s="1065"/>
      <c r="EBD3" s="1065"/>
      <c r="EBE3" s="1065"/>
      <c r="EBF3" s="1065"/>
      <c r="EBG3" s="1065"/>
      <c r="EBH3" s="1065"/>
      <c r="EBI3" s="1065"/>
      <c r="EBJ3" s="1065"/>
      <c r="EBK3" s="1065"/>
      <c r="EBL3" s="1065"/>
      <c r="EBM3" s="1066"/>
      <c r="EBN3" s="1065"/>
      <c r="EBO3" s="1065"/>
      <c r="EBP3" s="1065"/>
      <c r="EBQ3" s="1065"/>
      <c r="EBR3" s="1065"/>
      <c r="EBS3" s="1065"/>
      <c r="EBT3" s="1065"/>
      <c r="EBU3" s="1065"/>
      <c r="EBV3" s="1065"/>
      <c r="EBW3" s="1065"/>
      <c r="EBX3" s="1065"/>
      <c r="EBY3" s="1065"/>
      <c r="EBZ3" s="1065"/>
      <c r="ECA3" s="1066"/>
      <c r="ECB3" s="1065"/>
      <c r="ECC3" s="1065"/>
      <c r="ECD3" s="1065"/>
      <c r="ECE3" s="1065"/>
      <c r="ECF3" s="1065"/>
      <c r="ECG3" s="1065"/>
      <c r="ECH3" s="1065"/>
      <c r="ECI3" s="1065"/>
      <c r="ECJ3" s="1065"/>
      <c r="ECK3" s="1065"/>
      <c r="ECL3" s="1065"/>
      <c r="ECM3" s="1065"/>
      <c r="ECN3" s="1065"/>
      <c r="ECO3" s="1066"/>
      <c r="ECP3" s="1065"/>
      <c r="ECQ3" s="1065"/>
      <c r="ECR3" s="1065"/>
      <c r="ECS3" s="1065"/>
      <c r="ECT3" s="1065"/>
      <c r="ECU3" s="1065"/>
      <c r="ECV3" s="1065"/>
      <c r="ECW3" s="1065"/>
      <c r="ECX3" s="1065"/>
      <c r="ECY3" s="1065"/>
      <c r="ECZ3" s="1065"/>
      <c r="EDA3" s="1065"/>
      <c r="EDB3" s="1065"/>
      <c r="EDC3" s="1066"/>
      <c r="EDD3" s="1065"/>
      <c r="EDE3" s="1065"/>
      <c r="EDF3" s="1065"/>
      <c r="EDG3" s="1065"/>
      <c r="EDH3" s="1065"/>
      <c r="EDI3" s="1065"/>
      <c r="EDJ3" s="1065"/>
      <c r="EDK3" s="1065"/>
      <c r="EDL3" s="1065"/>
      <c r="EDM3" s="1065"/>
      <c r="EDN3" s="1065"/>
      <c r="EDO3" s="1065"/>
      <c r="EDP3" s="1065"/>
      <c r="EDQ3" s="1066"/>
      <c r="EDR3" s="1065"/>
      <c r="EDS3" s="1065"/>
      <c r="EDT3" s="1065"/>
      <c r="EDU3" s="1065"/>
      <c r="EDV3" s="1065"/>
      <c r="EDW3" s="1065"/>
      <c r="EDX3" s="1065"/>
      <c r="EDY3" s="1065"/>
      <c r="EDZ3" s="1065"/>
      <c r="EEA3" s="1065"/>
      <c r="EEB3" s="1065"/>
      <c r="EEC3" s="1065"/>
      <c r="EED3" s="1065"/>
      <c r="EEE3" s="1066"/>
      <c r="EEF3" s="1065"/>
      <c r="EEG3" s="1065"/>
      <c r="EEH3" s="1065"/>
      <c r="EEI3" s="1065"/>
      <c r="EEJ3" s="1065"/>
      <c r="EEK3" s="1065"/>
      <c r="EEL3" s="1065"/>
      <c r="EEM3" s="1065"/>
      <c r="EEN3" s="1065"/>
      <c r="EEO3" s="1065"/>
      <c r="EEP3" s="1065"/>
      <c r="EEQ3" s="1065"/>
      <c r="EER3" s="1065"/>
      <c r="EES3" s="1066"/>
      <c r="EET3" s="1065"/>
      <c r="EEU3" s="1065"/>
      <c r="EEV3" s="1065"/>
      <c r="EEW3" s="1065"/>
      <c r="EEX3" s="1065"/>
      <c r="EEY3" s="1065"/>
      <c r="EEZ3" s="1065"/>
      <c r="EFA3" s="1065"/>
      <c r="EFB3" s="1065"/>
      <c r="EFC3" s="1065"/>
      <c r="EFD3" s="1065"/>
      <c r="EFE3" s="1065"/>
      <c r="EFF3" s="1065"/>
      <c r="EFG3" s="1066"/>
      <c r="EFH3" s="1065"/>
      <c r="EFI3" s="1065"/>
      <c r="EFJ3" s="1065"/>
      <c r="EFK3" s="1065"/>
      <c r="EFL3" s="1065"/>
      <c r="EFM3" s="1065"/>
      <c r="EFN3" s="1065"/>
      <c r="EFO3" s="1065"/>
      <c r="EFP3" s="1065"/>
      <c r="EFQ3" s="1065"/>
      <c r="EFR3" s="1065"/>
      <c r="EFS3" s="1065"/>
      <c r="EFT3" s="1065"/>
      <c r="EFU3" s="1066"/>
      <c r="EFV3" s="1065"/>
      <c r="EFW3" s="1065"/>
      <c r="EFX3" s="1065"/>
      <c r="EFY3" s="1065"/>
      <c r="EFZ3" s="1065"/>
      <c r="EGA3" s="1065"/>
      <c r="EGB3" s="1065"/>
      <c r="EGC3" s="1065"/>
      <c r="EGD3" s="1065"/>
      <c r="EGE3" s="1065"/>
      <c r="EGF3" s="1065"/>
      <c r="EGG3" s="1065"/>
      <c r="EGH3" s="1065"/>
      <c r="EGI3" s="1066"/>
      <c r="EGJ3" s="1065"/>
      <c r="EGK3" s="1065"/>
      <c r="EGL3" s="1065"/>
      <c r="EGM3" s="1065"/>
      <c r="EGN3" s="1065"/>
      <c r="EGO3" s="1065"/>
      <c r="EGP3" s="1065"/>
      <c r="EGQ3" s="1065"/>
      <c r="EGR3" s="1065"/>
      <c r="EGS3" s="1065"/>
      <c r="EGT3" s="1065"/>
      <c r="EGU3" s="1065"/>
      <c r="EGV3" s="1065"/>
      <c r="EGW3" s="1066"/>
      <c r="EGX3" s="1065"/>
      <c r="EGY3" s="1065"/>
      <c r="EGZ3" s="1065"/>
      <c r="EHA3" s="1065"/>
      <c r="EHB3" s="1065"/>
      <c r="EHC3" s="1065"/>
      <c r="EHD3" s="1065"/>
      <c r="EHE3" s="1065"/>
      <c r="EHF3" s="1065"/>
      <c r="EHG3" s="1065"/>
      <c r="EHH3" s="1065"/>
      <c r="EHI3" s="1065"/>
      <c r="EHJ3" s="1065"/>
      <c r="EHK3" s="1066"/>
      <c r="EHL3" s="1065"/>
      <c r="EHM3" s="1065"/>
      <c r="EHN3" s="1065"/>
      <c r="EHO3" s="1065"/>
      <c r="EHP3" s="1065"/>
      <c r="EHQ3" s="1065"/>
      <c r="EHR3" s="1065"/>
      <c r="EHS3" s="1065"/>
      <c r="EHT3" s="1065"/>
      <c r="EHU3" s="1065"/>
      <c r="EHV3" s="1065"/>
      <c r="EHW3" s="1065"/>
      <c r="EHX3" s="1065"/>
      <c r="EHY3" s="1066"/>
      <c r="EHZ3" s="1065"/>
      <c r="EIA3" s="1065"/>
      <c r="EIB3" s="1065"/>
      <c r="EIC3" s="1065"/>
      <c r="EID3" s="1065"/>
      <c r="EIE3" s="1065"/>
      <c r="EIF3" s="1065"/>
      <c r="EIG3" s="1065"/>
      <c r="EIH3" s="1065"/>
      <c r="EII3" s="1065"/>
      <c r="EIJ3" s="1065"/>
      <c r="EIK3" s="1065"/>
      <c r="EIL3" s="1065"/>
      <c r="EIM3" s="1066"/>
      <c r="EIN3" s="1065"/>
      <c r="EIO3" s="1065"/>
      <c r="EIP3" s="1065"/>
      <c r="EIQ3" s="1065"/>
      <c r="EIR3" s="1065"/>
      <c r="EIS3" s="1065"/>
      <c r="EIT3" s="1065"/>
      <c r="EIU3" s="1065"/>
      <c r="EIV3" s="1065"/>
      <c r="EIW3" s="1065"/>
      <c r="EIX3" s="1065"/>
      <c r="EIY3" s="1065"/>
      <c r="EIZ3" s="1065"/>
      <c r="EJA3" s="1066"/>
      <c r="EJB3" s="1065"/>
      <c r="EJC3" s="1065"/>
      <c r="EJD3" s="1065"/>
      <c r="EJE3" s="1065"/>
      <c r="EJF3" s="1065"/>
      <c r="EJG3" s="1065"/>
      <c r="EJH3" s="1065"/>
      <c r="EJI3" s="1065"/>
      <c r="EJJ3" s="1065"/>
      <c r="EJK3" s="1065"/>
      <c r="EJL3" s="1065"/>
      <c r="EJM3" s="1065"/>
      <c r="EJN3" s="1065"/>
      <c r="EJO3" s="1066"/>
      <c r="EJP3" s="1065"/>
      <c r="EJQ3" s="1065"/>
      <c r="EJR3" s="1065"/>
      <c r="EJS3" s="1065"/>
      <c r="EJT3" s="1065"/>
      <c r="EJU3" s="1065"/>
      <c r="EJV3" s="1065"/>
      <c r="EJW3" s="1065"/>
      <c r="EJX3" s="1065"/>
      <c r="EJY3" s="1065"/>
      <c r="EJZ3" s="1065"/>
      <c r="EKA3" s="1065"/>
      <c r="EKB3" s="1065"/>
      <c r="EKC3" s="1066"/>
      <c r="EKD3" s="1065"/>
      <c r="EKE3" s="1065"/>
      <c r="EKF3" s="1065"/>
      <c r="EKG3" s="1065"/>
      <c r="EKH3" s="1065"/>
      <c r="EKI3" s="1065"/>
      <c r="EKJ3" s="1065"/>
      <c r="EKK3" s="1065"/>
      <c r="EKL3" s="1065"/>
      <c r="EKM3" s="1065"/>
      <c r="EKN3" s="1065"/>
      <c r="EKO3" s="1065"/>
      <c r="EKP3" s="1065"/>
      <c r="EKQ3" s="1066"/>
      <c r="EKR3" s="1065"/>
      <c r="EKS3" s="1065"/>
      <c r="EKT3" s="1065"/>
      <c r="EKU3" s="1065"/>
      <c r="EKV3" s="1065"/>
      <c r="EKW3" s="1065"/>
      <c r="EKX3" s="1065"/>
      <c r="EKY3" s="1065"/>
      <c r="EKZ3" s="1065"/>
      <c r="ELA3" s="1065"/>
      <c r="ELB3" s="1065"/>
      <c r="ELC3" s="1065"/>
      <c r="ELD3" s="1065"/>
      <c r="ELE3" s="1066"/>
      <c r="ELF3" s="1065"/>
      <c r="ELG3" s="1065"/>
      <c r="ELH3" s="1065"/>
      <c r="ELI3" s="1065"/>
      <c r="ELJ3" s="1065"/>
      <c r="ELK3" s="1065"/>
      <c r="ELL3" s="1065"/>
      <c r="ELM3" s="1065"/>
      <c r="ELN3" s="1065"/>
      <c r="ELO3" s="1065"/>
      <c r="ELP3" s="1065"/>
      <c r="ELQ3" s="1065"/>
      <c r="ELR3" s="1065"/>
      <c r="ELS3" s="1066"/>
      <c r="ELT3" s="1065"/>
      <c r="ELU3" s="1065"/>
      <c r="ELV3" s="1065"/>
      <c r="ELW3" s="1065"/>
      <c r="ELX3" s="1065"/>
      <c r="ELY3" s="1065"/>
      <c r="ELZ3" s="1065"/>
      <c r="EMA3" s="1065"/>
      <c r="EMB3" s="1065"/>
      <c r="EMC3" s="1065"/>
      <c r="EMD3" s="1065"/>
      <c r="EME3" s="1065"/>
      <c r="EMF3" s="1065"/>
      <c r="EMG3" s="1066"/>
      <c r="EMH3" s="1065"/>
      <c r="EMI3" s="1065"/>
      <c r="EMJ3" s="1065"/>
      <c r="EMK3" s="1065"/>
      <c r="EML3" s="1065"/>
      <c r="EMM3" s="1065"/>
      <c r="EMN3" s="1065"/>
      <c r="EMO3" s="1065"/>
      <c r="EMP3" s="1065"/>
      <c r="EMQ3" s="1065"/>
      <c r="EMR3" s="1065"/>
      <c r="EMS3" s="1065"/>
      <c r="EMT3" s="1065"/>
      <c r="EMU3" s="1066"/>
      <c r="EMV3" s="1065"/>
      <c r="EMW3" s="1065"/>
      <c r="EMX3" s="1065"/>
      <c r="EMY3" s="1065"/>
      <c r="EMZ3" s="1065"/>
      <c r="ENA3" s="1065"/>
      <c r="ENB3" s="1065"/>
      <c r="ENC3" s="1065"/>
      <c r="END3" s="1065"/>
      <c r="ENE3" s="1065"/>
      <c r="ENF3" s="1065"/>
      <c r="ENG3" s="1065"/>
      <c r="ENH3" s="1065"/>
      <c r="ENI3" s="1066"/>
      <c r="ENJ3" s="1065"/>
      <c r="ENK3" s="1065"/>
      <c r="ENL3" s="1065"/>
      <c r="ENM3" s="1065"/>
      <c r="ENN3" s="1065"/>
      <c r="ENO3" s="1065"/>
      <c r="ENP3" s="1065"/>
      <c r="ENQ3" s="1065"/>
      <c r="ENR3" s="1065"/>
      <c r="ENS3" s="1065"/>
      <c r="ENT3" s="1065"/>
      <c r="ENU3" s="1065"/>
      <c r="ENV3" s="1065"/>
      <c r="ENW3" s="1066"/>
      <c r="ENX3" s="1065"/>
      <c r="ENY3" s="1065"/>
      <c r="ENZ3" s="1065"/>
      <c r="EOA3" s="1065"/>
      <c r="EOB3" s="1065"/>
      <c r="EOC3" s="1065"/>
      <c r="EOD3" s="1065"/>
      <c r="EOE3" s="1065"/>
      <c r="EOF3" s="1065"/>
      <c r="EOG3" s="1065"/>
      <c r="EOH3" s="1065"/>
      <c r="EOI3" s="1065"/>
      <c r="EOJ3" s="1065"/>
      <c r="EOK3" s="1066"/>
      <c r="EOL3" s="1065"/>
      <c r="EOM3" s="1065"/>
      <c r="EON3" s="1065"/>
      <c r="EOO3" s="1065"/>
      <c r="EOP3" s="1065"/>
      <c r="EOQ3" s="1065"/>
      <c r="EOR3" s="1065"/>
      <c r="EOS3" s="1065"/>
      <c r="EOT3" s="1065"/>
      <c r="EOU3" s="1065"/>
      <c r="EOV3" s="1065"/>
      <c r="EOW3" s="1065"/>
      <c r="EOX3" s="1065"/>
      <c r="EOY3" s="1066"/>
      <c r="EOZ3" s="1065"/>
      <c r="EPA3" s="1065"/>
      <c r="EPB3" s="1065"/>
      <c r="EPC3" s="1065"/>
      <c r="EPD3" s="1065"/>
      <c r="EPE3" s="1065"/>
      <c r="EPF3" s="1065"/>
      <c r="EPG3" s="1065"/>
      <c r="EPH3" s="1065"/>
      <c r="EPI3" s="1065"/>
      <c r="EPJ3" s="1065"/>
      <c r="EPK3" s="1065"/>
      <c r="EPL3" s="1065"/>
      <c r="EPM3" s="1066"/>
      <c r="EPN3" s="1065"/>
      <c r="EPO3" s="1065"/>
      <c r="EPP3" s="1065"/>
      <c r="EPQ3" s="1065"/>
      <c r="EPR3" s="1065"/>
      <c r="EPS3" s="1065"/>
      <c r="EPT3" s="1065"/>
      <c r="EPU3" s="1065"/>
      <c r="EPV3" s="1065"/>
      <c r="EPW3" s="1065"/>
      <c r="EPX3" s="1065"/>
      <c r="EPY3" s="1065"/>
      <c r="EPZ3" s="1065"/>
      <c r="EQA3" s="1066"/>
      <c r="EQB3" s="1065"/>
      <c r="EQC3" s="1065"/>
      <c r="EQD3" s="1065"/>
      <c r="EQE3" s="1065"/>
      <c r="EQF3" s="1065"/>
      <c r="EQG3" s="1065"/>
      <c r="EQH3" s="1065"/>
      <c r="EQI3" s="1065"/>
      <c r="EQJ3" s="1065"/>
      <c r="EQK3" s="1065"/>
      <c r="EQL3" s="1065"/>
      <c r="EQM3" s="1065"/>
      <c r="EQN3" s="1065"/>
      <c r="EQO3" s="1066"/>
      <c r="EQP3" s="1065"/>
      <c r="EQQ3" s="1065"/>
      <c r="EQR3" s="1065"/>
      <c r="EQS3" s="1065"/>
      <c r="EQT3" s="1065"/>
      <c r="EQU3" s="1065"/>
      <c r="EQV3" s="1065"/>
      <c r="EQW3" s="1065"/>
      <c r="EQX3" s="1065"/>
      <c r="EQY3" s="1065"/>
      <c r="EQZ3" s="1065"/>
      <c r="ERA3" s="1065"/>
      <c r="ERB3" s="1065"/>
      <c r="ERC3" s="1066"/>
      <c r="ERD3" s="1065"/>
      <c r="ERE3" s="1065"/>
      <c r="ERF3" s="1065"/>
      <c r="ERG3" s="1065"/>
      <c r="ERH3" s="1065"/>
      <c r="ERI3" s="1065"/>
      <c r="ERJ3" s="1065"/>
      <c r="ERK3" s="1065"/>
      <c r="ERL3" s="1065"/>
      <c r="ERM3" s="1065"/>
      <c r="ERN3" s="1065"/>
      <c r="ERO3" s="1065"/>
      <c r="ERP3" s="1065"/>
      <c r="ERQ3" s="1066"/>
      <c r="ERR3" s="1065"/>
      <c r="ERS3" s="1065"/>
      <c r="ERT3" s="1065"/>
      <c r="ERU3" s="1065"/>
      <c r="ERV3" s="1065"/>
      <c r="ERW3" s="1065"/>
      <c r="ERX3" s="1065"/>
      <c r="ERY3" s="1065"/>
      <c r="ERZ3" s="1065"/>
      <c r="ESA3" s="1065"/>
      <c r="ESB3" s="1065"/>
      <c r="ESC3" s="1065"/>
      <c r="ESD3" s="1065"/>
      <c r="ESE3" s="1066"/>
      <c r="ESF3" s="1065"/>
      <c r="ESG3" s="1065"/>
      <c r="ESH3" s="1065"/>
      <c r="ESI3" s="1065"/>
      <c r="ESJ3" s="1065"/>
      <c r="ESK3" s="1065"/>
      <c r="ESL3" s="1065"/>
      <c r="ESM3" s="1065"/>
      <c r="ESN3" s="1065"/>
      <c r="ESO3" s="1065"/>
      <c r="ESP3" s="1065"/>
      <c r="ESQ3" s="1065"/>
      <c r="ESR3" s="1065"/>
      <c r="ESS3" s="1066"/>
      <c r="EST3" s="1065"/>
      <c r="ESU3" s="1065"/>
      <c r="ESV3" s="1065"/>
      <c r="ESW3" s="1065"/>
      <c r="ESX3" s="1065"/>
      <c r="ESY3" s="1065"/>
      <c r="ESZ3" s="1065"/>
      <c r="ETA3" s="1065"/>
      <c r="ETB3" s="1065"/>
      <c r="ETC3" s="1065"/>
      <c r="ETD3" s="1065"/>
      <c r="ETE3" s="1065"/>
      <c r="ETF3" s="1065"/>
      <c r="ETG3" s="1066"/>
      <c r="ETH3" s="1065"/>
      <c r="ETI3" s="1065"/>
      <c r="ETJ3" s="1065"/>
      <c r="ETK3" s="1065"/>
      <c r="ETL3" s="1065"/>
      <c r="ETM3" s="1065"/>
      <c r="ETN3" s="1065"/>
      <c r="ETO3" s="1065"/>
      <c r="ETP3" s="1065"/>
      <c r="ETQ3" s="1065"/>
      <c r="ETR3" s="1065"/>
      <c r="ETS3" s="1065"/>
      <c r="ETT3" s="1065"/>
      <c r="ETU3" s="1066"/>
      <c r="ETV3" s="1065"/>
      <c r="ETW3" s="1065"/>
      <c r="ETX3" s="1065"/>
      <c r="ETY3" s="1065"/>
      <c r="ETZ3" s="1065"/>
      <c r="EUA3" s="1065"/>
      <c r="EUB3" s="1065"/>
      <c r="EUC3" s="1065"/>
      <c r="EUD3" s="1065"/>
      <c r="EUE3" s="1065"/>
      <c r="EUF3" s="1065"/>
      <c r="EUG3" s="1065"/>
      <c r="EUH3" s="1065"/>
      <c r="EUI3" s="1066"/>
      <c r="EUJ3" s="1065"/>
      <c r="EUK3" s="1065"/>
      <c r="EUL3" s="1065"/>
      <c r="EUM3" s="1065"/>
      <c r="EUN3" s="1065"/>
      <c r="EUO3" s="1065"/>
      <c r="EUP3" s="1065"/>
      <c r="EUQ3" s="1065"/>
      <c r="EUR3" s="1065"/>
      <c r="EUS3" s="1065"/>
      <c r="EUT3" s="1065"/>
      <c r="EUU3" s="1065"/>
      <c r="EUV3" s="1065"/>
      <c r="EUW3" s="1066"/>
      <c r="EUX3" s="1065"/>
      <c r="EUY3" s="1065"/>
      <c r="EUZ3" s="1065"/>
      <c r="EVA3" s="1065"/>
      <c r="EVB3" s="1065"/>
      <c r="EVC3" s="1065"/>
      <c r="EVD3" s="1065"/>
      <c r="EVE3" s="1065"/>
      <c r="EVF3" s="1065"/>
      <c r="EVG3" s="1065"/>
      <c r="EVH3" s="1065"/>
      <c r="EVI3" s="1065"/>
      <c r="EVJ3" s="1065"/>
      <c r="EVK3" s="1066"/>
      <c r="EVL3" s="1065"/>
      <c r="EVM3" s="1065"/>
      <c r="EVN3" s="1065"/>
      <c r="EVO3" s="1065"/>
      <c r="EVP3" s="1065"/>
      <c r="EVQ3" s="1065"/>
      <c r="EVR3" s="1065"/>
      <c r="EVS3" s="1065"/>
      <c r="EVT3" s="1065"/>
      <c r="EVU3" s="1065"/>
      <c r="EVV3" s="1065"/>
      <c r="EVW3" s="1065"/>
      <c r="EVX3" s="1065"/>
      <c r="EVY3" s="1066"/>
      <c r="EVZ3" s="1065"/>
      <c r="EWA3" s="1065"/>
      <c r="EWB3" s="1065"/>
      <c r="EWC3" s="1065"/>
      <c r="EWD3" s="1065"/>
      <c r="EWE3" s="1065"/>
      <c r="EWF3" s="1065"/>
      <c r="EWG3" s="1065"/>
      <c r="EWH3" s="1065"/>
      <c r="EWI3" s="1065"/>
      <c r="EWJ3" s="1065"/>
      <c r="EWK3" s="1065"/>
      <c r="EWL3" s="1065"/>
      <c r="EWM3" s="1066"/>
      <c r="EWN3" s="1065"/>
      <c r="EWO3" s="1065"/>
      <c r="EWP3" s="1065"/>
      <c r="EWQ3" s="1065"/>
      <c r="EWR3" s="1065"/>
      <c r="EWS3" s="1065"/>
      <c r="EWT3" s="1065"/>
      <c r="EWU3" s="1065"/>
      <c r="EWV3" s="1065"/>
      <c r="EWW3" s="1065"/>
      <c r="EWX3" s="1065"/>
      <c r="EWY3" s="1065"/>
      <c r="EWZ3" s="1065"/>
      <c r="EXA3" s="1066"/>
      <c r="EXB3" s="1065"/>
      <c r="EXC3" s="1065"/>
      <c r="EXD3" s="1065"/>
      <c r="EXE3" s="1065"/>
      <c r="EXF3" s="1065"/>
      <c r="EXG3" s="1065"/>
      <c r="EXH3" s="1065"/>
      <c r="EXI3" s="1065"/>
      <c r="EXJ3" s="1065"/>
      <c r="EXK3" s="1065"/>
      <c r="EXL3" s="1065"/>
      <c r="EXM3" s="1065"/>
      <c r="EXN3" s="1065"/>
      <c r="EXO3" s="1066"/>
      <c r="EXP3" s="1065"/>
      <c r="EXQ3" s="1065"/>
      <c r="EXR3" s="1065"/>
      <c r="EXS3" s="1065"/>
      <c r="EXT3" s="1065"/>
      <c r="EXU3" s="1065"/>
      <c r="EXV3" s="1065"/>
      <c r="EXW3" s="1065"/>
      <c r="EXX3" s="1065"/>
      <c r="EXY3" s="1065"/>
      <c r="EXZ3" s="1065"/>
      <c r="EYA3" s="1065"/>
      <c r="EYB3" s="1065"/>
      <c r="EYC3" s="1066"/>
      <c r="EYD3" s="1065"/>
      <c r="EYE3" s="1065"/>
      <c r="EYF3" s="1065"/>
      <c r="EYG3" s="1065"/>
      <c r="EYH3" s="1065"/>
      <c r="EYI3" s="1065"/>
      <c r="EYJ3" s="1065"/>
      <c r="EYK3" s="1065"/>
      <c r="EYL3" s="1065"/>
      <c r="EYM3" s="1065"/>
      <c r="EYN3" s="1065"/>
      <c r="EYO3" s="1065"/>
      <c r="EYP3" s="1065"/>
      <c r="EYQ3" s="1066"/>
      <c r="EYR3" s="1065"/>
      <c r="EYS3" s="1065"/>
      <c r="EYT3" s="1065"/>
      <c r="EYU3" s="1065"/>
      <c r="EYV3" s="1065"/>
      <c r="EYW3" s="1065"/>
      <c r="EYX3" s="1065"/>
      <c r="EYY3" s="1065"/>
      <c r="EYZ3" s="1065"/>
      <c r="EZA3" s="1065"/>
      <c r="EZB3" s="1065"/>
      <c r="EZC3" s="1065"/>
      <c r="EZD3" s="1065"/>
      <c r="EZE3" s="1066"/>
      <c r="EZF3" s="1065"/>
      <c r="EZG3" s="1065"/>
      <c r="EZH3" s="1065"/>
      <c r="EZI3" s="1065"/>
      <c r="EZJ3" s="1065"/>
      <c r="EZK3" s="1065"/>
      <c r="EZL3" s="1065"/>
      <c r="EZM3" s="1065"/>
      <c r="EZN3" s="1065"/>
      <c r="EZO3" s="1065"/>
      <c r="EZP3" s="1065"/>
      <c r="EZQ3" s="1065"/>
      <c r="EZR3" s="1065"/>
      <c r="EZS3" s="1066"/>
      <c r="EZT3" s="1065"/>
      <c r="EZU3" s="1065"/>
      <c r="EZV3" s="1065"/>
      <c r="EZW3" s="1065"/>
      <c r="EZX3" s="1065"/>
      <c r="EZY3" s="1065"/>
      <c r="EZZ3" s="1065"/>
      <c r="FAA3" s="1065"/>
      <c r="FAB3" s="1065"/>
      <c r="FAC3" s="1065"/>
      <c r="FAD3" s="1065"/>
      <c r="FAE3" s="1065"/>
      <c r="FAF3" s="1065"/>
      <c r="FAG3" s="1066"/>
      <c r="FAH3" s="1065"/>
      <c r="FAI3" s="1065"/>
      <c r="FAJ3" s="1065"/>
      <c r="FAK3" s="1065"/>
      <c r="FAL3" s="1065"/>
      <c r="FAM3" s="1065"/>
      <c r="FAN3" s="1065"/>
      <c r="FAO3" s="1065"/>
      <c r="FAP3" s="1065"/>
      <c r="FAQ3" s="1065"/>
      <c r="FAR3" s="1065"/>
      <c r="FAS3" s="1065"/>
      <c r="FAT3" s="1065"/>
      <c r="FAU3" s="1066"/>
      <c r="FAV3" s="1065"/>
      <c r="FAW3" s="1065"/>
      <c r="FAX3" s="1065"/>
      <c r="FAY3" s="1065"/>
      <c r="FAZ3" s="1065"/>
      <c r="FBA3" s="1065"/>
      <c r="FBB3" s="1065"/>
      <c r="FBC3" s="1065"/>
      <c r="FBD3" s="1065"/>
      <c r="FBE3" s="1065"/>
      <c r="FBF3" s="1065"/>
      <c r="FBG3" s="1065"/>
      <c r="FBH3" s="1065"/>
      <c r="FBI3" s="1066"/>
      <c r="FBJ3" s="1065"/>
      <c r="FBK3" s="1065"/>
      <c r="FBL3" s="1065"/>
      <c r="FBM3" s="1065"/>
      <c r="FBN3" s="1065"/>
      <c r="FBO3" s="1065"/>
      <c r="FBP3" s="1065"/>
      <c r="FBQ3" s="1065"/>
      <c r="FBR3" s="1065"/>
      <c r="FBS3" s="1065"/>
      <c r="FBT3" s="1065"/>
      <c r="FBU3" s="1065"/>
      <c r="FBV3" s="1065"/>
      <c r="FBW3" s="1066"/>
      <c r="FBX3" s="1065"/>
      <c r="FBY3" s="1065"/>
      <c r="FBZ3" s="1065"/>
      <c r="FCA3" s="1065"/>
      <c r="FCB3" s="1065"/>
      <c r="FCC3" s="1065"/>
      <c r="FCD3" s="1065"/>
      <c r="FCE3" s="1065"/>
      <c r="FCF3" s="1065"/>
      <c r="FCG3" s="1065"/>
      <c r="FCH3" s="1065"/>
      <c r="FCI3" s="1065"/>
      <c r="FCJ3" s="1065"/>
      <c r="FCK3" s="1066"/>
      <c r="FCL3" s="1065"/>
      <c r="FCM3" s="1065"/>
      <c r="FCN3" s="1065"/>
      <c r="FCO3" s="1065"/>
      <c r="FCP3" s="1065"/>
      <c r="FCQ3" s="1065"/>
      <c r="FCR3" s="1065"/>
      <c r="FCS3" s="1065"/>
      <c r="FCT3" s="1065"/>
      <c r="FCU3" s="1065"/>
      <c r="FCV3" s="1065"/>
      <c r="FCW3" s="1065"/>
      <c r="FCX3" s="1065"/>
      <c r="FCY3" s="1066"/>
      <c r="FCZ3" s="1065"/>
      <c r="FDA3" s="1065"/>
      <c r="FDB3" s="1065"/>
      <c r="FDC3" s="1065"/>
      <c r="FDD3" s="1065"/>
      <c r="FDE3" s="1065"/>
      <c r="FDF3" s="1065"/>
      <c r="FDG3" s="1065"/>
      <c r="FDH3" s="1065"/>
      <c r="FDI3" s="1065"/>
      <c r="FDJ3" s="1065"/>
      <c r="FDK3" s="1065"/>
      <c r="FDL3" s="1065"/>
      <c r="FDM3" s="1066"/>
      <c r="FDN3" s="1065"/>
      <c r="FDO3" s="1065"/>
      <c r="FDP3" s="1065"/>
      <c r="FDQ3" s="1065"/>
      <c r="FDR3" s="1065"/>
      <c r="FDS3" s="1065"/>
      <c r="FDT3" s="1065"/>
      <c r="FDU3" s="1065"/>
      <c r="FDV3" s="1065"/>
      <c r="FDW3" s="1065"/>
      <c r="FDX3" s="1065"/>
      <c r="FDY3" s="1065"/>
      <c r="FDZ3" s="1065"/>
      <c r="FEA3" s="1066"/>
      <c r="FEB3" s="1065"/>
      <c r="FEC3" s="1065"/>
      <c r="FED3" s="1065"/>
      <c r="FEE3" s="1065"/>
      <c r="FEF3" s="1065"/>
      <c r="FEG3" s="1065"/>
      <c r="FEH3" s="1065"/>
      <c r="FEI3" s="1065"/>
      <c r="FEJ3" s="1065"/>
      <c r="FEK3" s="1065"/>
      <c r="FEL3" s="1065"/>
      <c r="FEM3" s="1065"/>
      <c r="FEN3" s="1065"/>
      <c r="FEO3" s="1066"/>
      <c r="FEP3" s="1065"/>
      <c r="FEQ3" s="1065"/>
      <c r="FER3" s="1065"/>
      <c r="FES3" s="1065"/>
      <c r="FET3" s="1065"/>
      <c r="FEU3" s="1065"/>
      <c r="FEV3" s="1065"/>
      <c r="FEW3" s="1065"/>
      <c r="FEX3" s="1065"/>
      <c r="FEY3" s="1065"/>
      <c r="FEZ3" s="1065"/>
      <c r="FFA3" s="1065"/>
      <c r="FFB3" s="1065"/>
      <c r="FFC3" s="1066"/>
      <c r="FFD3" s="1065"/>
      <c r="FFE3" s="1065"/>
      <c r="FFF3" s="1065"/>
      <c r="FFG3" s="1065"/>
      <c r="FFH3" s="1065"/>
      <c r="FFI3" s="1065"/>
      <c r="FFJ3" s="1065"/>
      <c r="FFK3" s="1065"/>
      <c r="FFL3" s="1065"/>
      <c r="FFM3" s="1065"/>
      <c r="FFN3" s="1065"/>
      <c r="FFO3" s="1065"/>
      <c r="FFP3" s="1065"/>
      <c r="FFQ3" s="1066"/>
      <c r="FFR3" s="1065"/>
      <c r="FFS3" s="1065"/>
      <c r="FFT3" s="1065"/>
      <c r="FFU3" s="1065"/>
      <c r="FFV3" s="1065"/>
      <c r="FFW3" s="1065"/>
      <c r="FFX3" s="1065"/>
      <c r="FFY3" s="1065"/>
      <c r="FFZ3" s="1065"/>
      <c r="FGA3" s="1065"/>
      <c r="FGB3" s="1065"/>
      <c r="FGC3" s="1065"/>
      <c r="FGD3" s="1065"/>
      <c r="FGE3" s="1066"/>
      <c r="FGF3" s="1065"/>
      <c r="FGG3" s="1065"/>
      <c r="FGH3" s="1065"/>
      <c r="FGI3" s="1065"/>
      <c r="FGJ3" s="1065"/>
      <c r="FGK3" s="1065"/>
      <c r="FGL3" s="1065"/>
      <c r="FGM3" s="1065"/>
      <c r="FGN3" s="1065"/>
      <c r="FGO3" s="1065"/>
      <c r="FGP3" s="1065"/>
      <c r="FGQ3" s="1065"/>
      <c r="FGR3" s="1065"/>
      <c r="FGS3" s="1066"/>
      <c r="FGT3" s="1065"/>
      <c r="FGU3" s="1065"/>
      <c r="FGV3" s="1065"/>
      <c r="FGW3" s="1065"/>
      <c r="FGX3" s="1065"/>
      <c r="FGY3" s="1065"/>
      <c r="FGZ3" s="1065"/>
      <c r="FHA3" s="1065"/>
      <c r="FHB3" s="1065"/>
      <c r="FHC3" s="1065"/>
      <c r="FHD3" s="1065"/>
      <c r="FHE3" s="1065"/>
      <c r="FHF3" s="1065"/>
      <c r="FHG3" s="1066"/>
      <c r="FHH3" s="1065"/>
      <c r="FHI3" s="1065"/>
      <c r="FHJ3" s="1065"/>
      <c r="FHK3" s="1065"/>
      <c r="FHL3" s="1065"/>
      <c r="FHM3" s="1065"/>
      <c r="FHN3" s="1065"/>
      <c r="FHO3" s="1065"/>
      <c r="FHP3" s="1065"/>
      <c r="FHQ3" s="1065"/>
      <c r="FHR3" s="1065"/>
      <c r="FHS3" s="1065"/>
      <c r="FHT3" s="1065"/>
      <c r="FHU3" s="1066"/>
      <c r="FHV3" s="1065"/>
      <c r="FHW3" s="1065"/>
      <c r="FHX3" s="1065"/>
      <c r="FHY3" s="1065"/>
      <c r="FHZ3" s="1065"/>
      <c r="FIA3" s="1065"/>
      <c r="FIB3" s="1065"/>
      <c r="FIC3" s="1065"/>
      <c r="FID3" s="1065"/>
      <c r="FIE3" s="1065"/>
      <c r="FIF3" s="1065"/>
      <c r="FIG3" s="1065"/>
      <c r="FIH3" s="1065"/>
      <c r="FII3" s="1066"/>
      <c r="FIJ3" s="1065"/>
      <c r="FIK3" s="1065"/>
      <c r="FIL3" s="1065"/>
      <c r="FIM3" s="1065"/>
      <c r="FIN3" s="1065"/>
      <c r="FIO3" s="1065"/>
      <c r="FIP3" s="1065"/>
      <c r="FIQ3" s="1065"/>
      <c r="FIR3" s="1065"/>
      <c r="FIS3" s="1065"/>
      <c r="FIT3" s="1065"/>
      <c r="FIU3" s="1065"/>
      <c r="FIV3" s="1065"/>
      <c r="FIW3" s="1066"/>
      <c r="FIX3" s="1065"/>
      <c r="FIY3" s="1065"/>
      <c r="FIZ3" s="1065"/>
      <c r="FJA3" s="1065"/>
      <c r="FJB3" s="1065"/>
      <c r="FJC3" s="1065"/>
      <c r="FJD3" s="1065"/>
      <c r="FJE3" s="1065"/>
      <c r="FJF3" s="1065"/>
      <c r="FJG3" s="1065"/>
      <c r="FJH3" s="1065"/>
      <c r="FJI3" s="1065"/>
      <c r="FJJ3" s="1065"/>
      <c r="FJK3" s="1066"/>
      <c r="FJL3" s="1065"/>
      <c r="FJM3" s="1065"/>
      <c r="FJN3" s="1065"/>
      <c r="FJO3" s="1065"/>
      <c r="FJP3" s="1065"/>
      <c r="FJQ3" s="1065"/>
      <c r="FJR3" s="1065"/>
      <c r="FJS3" s="1065"/>
      <c r="FJT3" s="1065"/>
      <c r="FJU3" s="1065"/>
      <c r="FJV3" s="1065"/>
      <c r="FJW3" s="1065"/>
      <c r="FJX3" s="1065"/>
      <c r="FJY3" s="1066"/>
      <c r="FJZ3" s="1065"/>
      <c r="FKA3" s="1065"/>
      <c r="FKB3" s="1065"/>
      <c r="FKC3" s="1065"/>
      <c r="FKD3" s="1065"/>
      <c r="FKE3" s="1065"/>
      <c r="FKF3" s="1065"/>
      <c r="FKG3" s="1065"/>
      <c r="FKH3" s="1065"/>
      <c r="FKI3" s="1065"/>
      <c r="FKJ3" s="1065"/>
      <c r="FKK3" s="1065"/>
      <c r="FKL3" s="1065"/>
      <c r="FKM3" s="1066"/>
      <c r="FKN3" s="1065"/>
      <c r="FKO3" s="1065"/>
      <c r="FKP3" s="1065"/>
      <c r="FKQ3" s="1065"/>
      <c r="FKR3" s="1065"/>
      <c r="FKS3" s="1065"/>
      <c r="FKT3" s="1065"/>
      <c r="FKU3" s="1065"/>
      <c r="FKV3" s="1065"/>
      <c r="FKW3" s="1065"/>
      <c r="FKX3" s="1065"/>
      <c r="FKY3" s="1065"/>
      <c r="FKZ3" s="1065"/>
      <c r="FLA3" s="1066"/>
      <c r="FLB3" s="1065"/>
      <c r="FLC3" s="1065"/>
      <c r="FLD3" s="1065"/>
      <c r="FLE3" s="1065"/>
      <c r="FLF3" s="1065"/>
      <c r="FLG3" s="1065"/>
      <c r="FLH3" s="1065"/>
      <c r="FLI3" s="1065"/>
      <c r="FLJ3" s="1065"/>
      <c r="FLK3" s="1065"/>
      <c r="FLL3" s="1065"/>
      <c r="FLM3" s="1065"/>
      <c r="FLN3" s="1065"/>
      <c r="FLO3" s="1066"/>
      <c r="FLP3" s="1065"/>
      <c r="FLQ3" s="1065"/>
      <c r="FLR3" s="1065"/>
      <c r="FLS3" s="1065"/>
      <c r="FLT3" s="1065"/>
      <c r="FLU3" s="1065"/>
      <c r="FLV3" s="1065"/>
      <c r="FLW3" s="1065"/>
      <c r="FLX3" s="1065"/>
      <c r="FLY3" s="1065"/>
      <c r="FLZ3" s="1065"/>
      <c r="FMA3" s="1065"/>
      <c r="FMB3" s="1065"/>
      <c r="FMC3" s="1066"/>
      <c r="FMD3" s="1065"/>
      <c r="FME3" s="1065"/>
      <c r="FMF3" s="1065"/>
      <c r="FMG3" s="1065"/>
      <c r="FMH3" s="1065"/>
      <c r="FMI3" s="1065"/>
      <c r="FMJ3" s="1065"/>
      <c r="FMK3" s="1065"/>
      <c r="FML3" s="1065"/>
      <c r="FMM3" s="1065"/>
      <c r="FMN3" s="1065"/>
      <c r="FMO3" s="1065"/>
      <c r="FMP3" s="1065"/>
      <c r="FMQ3" s="1066"/>
      <c r="FMR3" s="1065"/>
      <c r="FMS3" s="1065"/>
      <c r="FMT3" s="1065"/>
      <c r="FMU3" s="1065"/>
      <c r="FMV3" s="1065"/>
      <c r="FMW3" s="1065"/>
      <c r="FMX3" s="1065"/>
      <c r="FMY3" s="1065"/>
      <c r="FMZ3" s="1065"/>
      <c r="FNA3" s="1065"/>
      <c r="FNB3" s="1065"/>
      <c r="FNC3" s="1065"/>
      <c r="FND3" s="1065"/>
      <c r="FNE3" s="1066"/>
      <c r="FNF3" s="1065"/>
      <c r="FNG3" s="1065"/>
      <c r="FNH3" s="1065"/>
      <c r="FNI3" s="1065"/>
      <c r="FNJ3" s="1065"/>
      <c r="FNK3" s="1065"/>
      <c r="FNL3" s="1065"/>
      <c r="FNM3" s="1065"/>
      <c r="FNN3" s="1065"/>
      <c r="FNO3" s="1065"/>
      <c r="FNP3" s="1065"/>
      <c r="FNQ3" s="1065"/>
      <c r="FNR3" s="1065"/>
      <c r="FNS3" s="1066"/>
      <c r="FNT3" s="1065"/>
      <c r="FNU3" s="1065"/>
      <c r="FNV3" s="1065"/>
      <c r="FNW3" s="1065"/>
      <c r="FNX3" s="1065"/>
      <c r="FNY3" s="1065"/>
      <c r="FNZ3" s="1065"/>
      <c r="FOA3" s="1065"/>
      <c r="FOB3" s="1065"/>
      <c r="FOC3" s="1065"/>
      <c r="FOD3" s="1065"/>
      <c r="FOE3" s="1065"/>
      <c r="FOF3" s="1065"/>
      <c r="FOG3" s="1066"/>
      <c r="FOH3" s="1065"/>
      <c r="FOI3" s="1065"/>
      <c r="FOJ3" s="1065"/>
      <c r="FOK3" s="1065"/>
      <c r="FOL3" s="1065"/>
      <c r="FOM3" s="1065"/>
      <c r="FON3" s="1065"/>
      <c r="FOO3" s="1065"/>
      <c r="FOP3" s="1065"/>
      <c r="FOQ3" s="1065"/>
      <c r="FOR3" s="1065"/>
      <c r="FOS3" s="1065"/>
      <c r="FOT3" s="1065"/>
      <c r="FOU3" s="1066"/>
      <c r="FOV3" s="1065"/>
      <c r="FOW3" s="1065"/>
      <c r="FOX3" s="1065"/>
      <c r="FOY3" s="1065"/>
      <c r="FOZ3" s="1065"/>
      <c r="FPA3" s="1065"/>
      <c r="FPB3" s="1065"/>
      <c r="FPC3" s="1065"/>
      <c r="FPD3" s="1065"/>
      <c r="FPE3" s="1065"/>
      <c r="FPF3" s="1065"/>
      <c r="FPG3" s="1065"/>
      <c r="FPH3" s="1065"/>
      <c r="FPI3" s="1066"/>
      <c r="FPJ3" s="1065"/>
      <c r="FPK3" s="1065"/>
      <c r="FPL3" s="1065"/>
      <c r="FPM3" s="1065"/>
      <c r="FPN3" s="1065"/>
      <c r="FPO3" s="1065"/>
      <c r="FPP3" s="1065"/>
      <c r="FPQ3" s="1065"/>
      <c r="FPR3" s="1065"/>
      <c r="FPS3" s="1065"/>
      <c r="FPT3" s="1065"/>
      <c r="FPU3" s="1065"/>
      <c r="FPV3" s="1065"/>
      <c r="FPW3" s="1066"/>
      <c r="FPX3" s="1065"/>
      <c r="FPY3" s="1065"/>
      <c r="FPZ3" s="1065"/>
      <c r="FQA3" s="1065"/>
      <c r="FQB3" s="1065"/>
      <c r="FQC3" s="1065"/>
      <c r="FQD3" s="1065"/>
      <c r="FQE3" s="1065"/>
      <c r="FQF3" s="1065"/>
      <c r="FQG3" s="1065"/>
      <c r="FQH3" s="1065"/>
      <c r="FQI3" s="1065"/>
      <c r="FQJ3" s="1065"/>
      <c r="FQK3" s="1066"/>
      <c r="FQL3" s="1065"/>
      <c r="FQM3" s="1065"/>
      <c r="FQN3" s="1065"/>
      <c r="FQO3" s="1065"/>
      <c r="FQP3" s="1065"/>
      <c r="FQQ3" s="1065"/>
      <c r="FQR3" s="1065"/>
      <c r="FQS3" s="1065"/>
      <c r="FQT3" s="1065"/>
      <c r="FQU3" s="1065"/>
      <c r="FQV3" s="1065"/>
      <c r="FQW3" s="1065"/>
      <c r="FQX3" s="1065"/>
      <c r="FQY3" s="1066"/>
      <c r="FQZ3" s="1065"/>
      <c r="FRA3" s="1065"/>
      <c r="FRB3" s="1065"/>
      <c r="FRC3" s="1065"/>
      <c r="FRD3" s="1065"/>
      <c r="FRE3" s="1065"/>
      <c r="FRF3" s="1065"/>
      <c r="FRG3" s="1065"/>
      <c r="FRH3" s="1065"/>
      <c r="FRI3" s="1065"/>
      <c r="FRJ3" s="1065"/>
      <c r="FRK3" s="1065"/>
      <c r="FRL3" s="1065"/>
      <c r="FRM3" s="1066"/>
      <c r="FRN3" s="1065"/>
      <c r="FRO3" s="1065"/>
      <c r="FRP3" s="1065"/>
      <c r="FRQ3" s="1065"/>
      <c r="FRR3" s="1065"/>
      <c r="FRS3" s="1065"/>
      <c r="FRT3" s="1065"/>
      <c r="FRU3" s="1065"/>
      <c r="FRV3" s="1065"/>
      <c r="FRW3" s="1065"/>
      <c r="FRX3" s="1065"/>
      <c r="FRY3" s="1065"/>
      <c r="FRZ3" s="1065"/>
      <c r="FSA3" s="1066"/>
      <c r="FSB3" s="1065"/>
      <c r="FSC3" s="1065"/>
      <c r="FSD3" s="1065"/>
      <c r="FSE3" s="1065"/>
      <c r="FSF3" s="1065"/>
      <c r="FSG3" s="1065"/>
      <c r="FSH3" s="1065"/>
      <c r="FSI3" s="1065"/>
      <c r="FSJ3" s="1065"/>
      <c r="FSK3" s="1065"/>
      <c r="FSL3" s="1065"/>
      <c r="FSM3" s="1065"/>
      <c r="FSN3" s="1065"/>
      <c r="FSO3" s="1066"/>
      <c r="FSP3" s="1065"/>
      <c r="FSQ3" s="1065"/>
      <c r="FSR3" s="1065"/>
      <c r="FSS3" s="1065"/>
      <c r="FST3" s="1065"/>
      <c r="FSU3" s="1065"/>
      <c r="FSV3" s="1065"/>
      <c r="FSW3" s="1065"/>
      <c r="FSX3" s="1065"/>
      <c r="FSY3" s="1065"/>
      <c r="FSZ3" s="1065"/>
      <c r="FTA3" s="1065"/>
      <c r="FTB3" s="1065"/>
      <c r="FTC3" s="1066"/>
      <c r="FTD3" s="1065"/>
      <c r="FTE3" s="1065"/>
      <c r="FTF3" s="1065"/>
      <c r="FTG3" s="1065"/>
      <c r="FTH3" s="1065"/>
      <c r="FTI3" s="1065"/>
      <c r="FTJ3" s="1065"/>
      <c r="FTK3" s="1065"/>
      <c r="FTL3" s="1065"/>
      <c r="FTM3" s="1065"/>
      <c r="FTN3" s="1065"/>
      <c r="FTO3" s="1065"/>
      <c r="FTP3" s="1065"/>
      <c r="FTQ3" s="1066"/>
      <c r="FTR3" s="1065"/>
      <c r="FTS3" s="1065"/>
      <c r="FTT3" s="1065"/>
      <c r="FTU3" s="1065"/>
      <c r="FTV3" s="1065"/>
      <c r="FTW3" s="1065"/>
      <c r="FTX3" s="1065"/>
      <c r="FTY3" s="1065"/>
      <c r="FTZ3" s="1065"/>
      <c r="FUA3" s="1065"/>
      <c r="FUB3" s="1065"/>
      <c r="FUC3" s="1065"/>
      <c r="FUD3" s="1065"/>
      <c r="FUE3" s="1066"/>
      <c r="FUF3" s="1065"/>
      <c r="FUG3" s="1065"/>
      <c r="FUH3" s="1065"/>
      <c r="FUI3" s="1065"/>
      <c r="FUJ3" s="1065"/>
      <c r="FUK3" s="1065"/>
      <c r="FUL3" s="1065"/>
      <c r="FUM3" s="1065"/>
      <c r="FUN3" s="1065"/>
      <c r="FUO3" s="1065"/>
      <c r="FUP3" s="1065"/>
      <c r="FUQ3" s="1065"/>
      <c r="FUR3" s="1065"/>
      <c r="FUS3" s="1066"/>
      <c r="FUT3" s="1065"/>
      <c r="FUU3" s="1065"/>
      <c r="FUV3" s="1065"/>
      <c r="FUW3" s="1065"/>
      <c r="FUX3" s="1065"/>
      <c r="FUY3" s="1065"/>
      <c r="FUZ3" s="1065"/>
      <c r="FVA3" s="1065"/>
      <c r="FVB3" s="1065"/>
      <c r="FVC3" s="1065"/>
      <c r="FVD3" s="1065"/>
      <c r="FVE3" s="1065"/>
      <c r="FVF3" s="1065"/>
      <c r="FVG3" s="1066"/>
      <c r="FVH3" s="1065"/>
      <c r="FVI3" s="1065"/>
      <c r="FVJ3" s="1065"/>
      <c r="FVK3" s="1065"/>
      <c r="FVL3" s="1065"/>
      <c r="FVM3" s="1065"/>
      <c r="FVN3" s="1065"/>
      <c r="FVO3" s="1065"/>
      <c r="FVP3" s="1065"/>
      <c r="FVQ3" s="1065"/>
      <c r="FVR3" s="1065"/>
      <c r="FVS3" s="1065"/>
      <c r="FVT3" s="1065"/>
      <c r="FVU3" s="1066"/>
      <c r="FVV3" s="1065"/>
      <c r="FVW3" s="1065"/>
      <c r="FVX3" s="1065"/>
      <c r="FVY3" s="1065"/>
      <c r="FVZ3" s="1065"/>
      <c r="FWA3" s="1065"/>
      <c r="FWB3" s="1065"/>
      <c r="FWC3" s="1065"/>
      <c r="FWD3" s="1065"/>
      <c r="FWE3" s="1065"/>
      <c r="FWF3" s="1065"/>
      <c r="FWG3" s="1065"/>
      <c r="FWH3" s="1065"/>
      <c r="FWI3" s="1066"/>
      <c r="FWJ3" s="1065"/>
      <c r="FWK3" s="1065"/>
      <c r="FWL3" s="1065"/>
      <c r="FWM3" s="1065"/>
      <c r="FWN3" s="1065"/>
      <c r="FWO3" s="1065"/>
      <c r="FWP3" s="1065"/>
      <c r="FWQ3" s="1065"/>
      <c r="FWR3" s="1065"/>
      <c r="FWS3" s="1065"/>
      <c r="FWT3" s="1065"/>
      <c r="FWU3" s="1065"/>
      <c r="FWV3" s="1065"/>
      <c r="FWW3" s="1066"/>
      <c r="FWX3" s="1065"/>
      <c r="FWY3" s="1065"/>
      <c r="FWZ3" s="1065"/>
      <c r="FXA3" s="1065"/>
      <c r="FXB3" s="1065"/>
      <c r="FXC3" s="1065"/>
      <c r="FXD3" s="1065"/>
      <c r="FXE3" s="1065"/>
      <c r="FXF3" s="1065"/>
      <c r="FXG3" s="1065"/>
      <c r="FXH3" s="1065"/>
      <c r="FXI3" s="1065"/>
      <c r="FXJ3" s="1065"/>
      <c r="FXK3" s="1066"/>
      <c r="FXL3" s="1065"/>
      <c r="FXM3" s="1065"/>
      <c r="FXN3" s="1065"/>
      <c r="FXO3" s="1065"/>
      <c r="FXP3" s="1065"/>
      <c r="FXQ3" s="1065"/>
      <c r="FXR3" s="1065"/>
      <c r="FXS3" s="1065"/>
      <c r="FXT3" s="1065"/>
      <c r="FXU3" s="1065"/>
      <c r="FXV3" s="1065"/>
      <c r="FXW3" s="1065"/>
      <c r="FXX3" s="1065"/>
      <c r="FXY3" s="1066"/>
      <c r="FXZ3" s="1065"/>
      <c r="FYA3" s="1065"/>
      <c r="FYB3" s="1065"/>
      <c r="FYC3" s="1065"/>
      <c r="FYD3" s="1065"/>
      <c r="FYE3" s="1065"/>
      <c r="FYF3" s="1065"/>
      <c r="FYG3" s="1065"/>
      <c r="FYH3" s="1065"/>
      <c r="FYI3" s="1065"/>
      <c r="FYJ3" s="1065"/>
      <c r="FYK3" s="1065"/>
      <c r="FYL3" s="1065"/>
      <c r="FYM3" s="1066"/>
      <c r="FYN3" s="1065"/>
      <c r="FYO3" s="1065"/>
      <c r="FYP3" s="1065"/>
      <c r="FYQ3" s="1065"/>
      <c r="FYR3" s="1065"/>
      <c r="FYS3" s="1065"/>
      <c r="FYT3" s="1065"/>
      <c r="FYU3" s="1065"/>
      <c r="FYV3" s="1065"/>
      <c r="FYW3" s="1065"/>
      <c r="FYX3" s="1065"/>
      <c r="FYY3" s="1065"/>
      <c r="FYZ3" s="1065"/>
      <c r="FZA3" s="1066"/>
      <c r="FZB3" s="1065"/>
      <c r="FZC3" s="1065"/>
      <c r="FZD3" s="1065"/>
      <c r="FZE3" s="1065"/>
      <c r="FZF3" s="1065"/>
      <c r="FZG3" s="1065"/>
      <c r="FZH3" s="1065"/>
      <c r="FZI3" s="1065"/>
      <c r="FZJ3" s="1065"/>
      <c r="FZK3" s="1065"/>
      <c r="FZL3" s="1065"/>
      <c r="FZM3" s="1065"/>
      <c r="FZN3" s="1065"/>
      <c r="FZO3" s="1066"/>
      <c r="FZP3" s="1065"/>
      <c r="FZQ3" s="1065"/>
      <c r="FZR3" s="1065"/>
      <c r="FZS3" s="1065"/>
      <c r="FZT3" s="1065"/>
      <c r="FZU3" s="1065"/>
      <c r="FZV3" s="1065"/>
      <c r="FZW3" s="1065"/>
      <c r="FZX3" s="1065"/>
      <c r="FZY3" s="1065"/>
      <c r="FZZ3" s="1065"/>
      <c r="GAA3" s="1065"/>
      <c r="GAB3" s="1065"/>
      <c r="GAC3" s="1066"/>
      <c r="GAD3" s="1065"/>
      <c r="GAE3" s="1065"/>
      <c r="GAF3" s="1065"/>
      <c r="GAG3" s="1065"/>
      <c r="GAH3" s="1065"/>
      <c r="GAI3" s="1065"/>
      <c r="GAJ3" s="1065"/>
      <c r="GAK3" s="1065"/>
      <c r="GAL3" s="1065"/>
      <c r="GAM3" s="1065"/>
      <c r="GAN3" s="1065"/>
      <c r="GAO3" s="1065"/>
      <c r="GAP3" s="1065"/>
      <c r="GAQ3" s="1066"/>
      <c r="GAR3" s="1065"/>
      <c r="GAS3" s="1065"/>
      <c r="GAT3" s="1065"/>
      <c r="GAU3" s="1065"/>
      <c r="GAV3" s="1065"/>
      <c r="GAW3" s="1065"/>
      <c r="GAX3" s="1065"/>
      <c r="GAY3" s="1065"/>
      <c r="GAZ3" s="1065"/>
      <c r="GBA3" s="1065"/>
      <c r="GBB3" s="1065"/>
      <c r="GBC3" s="1065"/>
      <c r="GBD3" s="1065"/>
      <c r="GBE3" s="1066"/>
      <c r="GBF3" s="1065"/>
      <c r="GBG3" s="1065"/>
      <c r="GBH3" s="1065"/>
      <c r="GBI3" s="1065"/>
      <c r="GBJ3" s="1065"/>
      <c r="GBK3" s="1065"/>
      <c r="GBL3" s="1065"/>
      <c r="GBM3" s="1065"/>
      <c r="GBN3" s="1065"/>
      <c r="GBO3" s="1065"/>
      <c r="GBP3" s="1065"/>
      <c r="GBQ3" s="1065"/>
      <c r="GBR3" s="1065"/>
      <c r="GBS3" s="1066"/>
      <c r="GBT3" s="1065"/>
      <c r="GBU3" s="1065"/>
      <c r="GBV3" s="1065"/>
      <c r="GBW3" s="1065"/>
      <c r="GBX3" s="1065"/>
      <c r="GBY3" s="1065"/>
      <c r="GBZ3" s="1065"/>
      <c r="GCA3" s="1065"/>
      <c r="GCB3" s="1065"/>
      <c r="GCC3" s="1065"/>
      <c r="GCD3" s="1065"/>
      <c r="GCE3" s="1065"/>
      <c r="GCF3" s="1065"/>
      <c r="GCG3" s="1066"/>
      <c r="GCH3" s="1065"/>
      <c r="GCI3" s="1065"/>
      <c r="GCJ3" s="1065"/>
      <c r="GCK3" s="1065"/>
      <c r="GCL3" s="1065"/>
      <c r="GCM3" s="1065"/>
      <c r="GCN3" s="1065"/>
      <c r="GCO3" s="1065"/>
      <c r="GCP3" s="1065"/>
      <c r="GCQ3" s="1065"/>
      <c r="GCR3" s="1065"/>
      <c r="GCS3" s="1065"/>
      <c r="GCT3" s="1065"/>
      <c r="GCU3" s="1066"/>
      <c r="GCV3" s="1065"/>
      <c r="GCW3" s="1065"/>
      <c r="GCX3" s="1065"/>
      <c r="GCY3" s="1065"/>
      <c r="GCZ3" s="1065"/>
      <c r="GDA3" s="1065"/>
      <c r="GDB3" s="1065"/>
      <c r="GDC3" s="1065"/>
      <c r="GDD3" s="1065"/>
      <c r="GDE3" s="1065"/>
      <c r="GDF3" s="1065"/>
      <c r="GDG3" s="1065"/>
      <c r="GDH3" s="1065"/>
      <c r="GDI3" s="1066"/>
      <c r="GDJ3" s="1065"/>
      <c r="GDK3" s="1065"/>
      <c r="GDL3" s="1065"/>
      <c r="GDM3" s="1065"/>
      <c r="GDN3" s="1065"/>
      <c r="GDO3" s="1065"/>
      <c r="GDP3" s="1065"/>
      <c r="GDQ3" s="1065"/>
      <c r="GDR3" s="1065"/>
      <c r="GDS3" s="1065"/>
      <c r="GDT3" s="1065"/>
      <c r="GDU3" s="1065"/>
      <c r="GDV3" s="1065"/>
      <c r="GDW3" s="1066"/>
      <c r="GDX3" s="1065"/>
      <c r="GDY3" s="1065"/>
      <c r="GDZ3" s="1065"/>
      <c r="GEA3" s="1065"/>
      <c r="GEB3" s="1065"/>
      <c r="GEC3" s="1065"/>
      <c r="GED3" s="1065"/>
      <c r="GEE3" s="1065"/>
      <c r="GEF3" s="1065"/>
      <c r="GEG3" s="1065"/>
      <c r="GEH3" s="1065"/>
      <c r="GEI3" s="1065"/>
      <c r="GEJ3" s="1065"/>
      <c r="GEK3" s="1066"/>
      <c r="GEL3" s="1065"/>
      <c r="GEM3" s="1065"/>
      <c r="GEN3" s="1065"/>
      <c r="GEO3" s="1065"/>
      <c r="GEP3" s="1065"/>
      <c r="GEQ3" s="1065"/>
      <c r="GER3" s="1065"/>
      <c r="GES3" s="1065"/>
      <c r="GET3" s="1065"/>
      <c r="GEU3" s="1065"/>
      <c r="GEV3" s="1065"/>
      <c r="GEW3" s="1065"/>
      <c r="GEX3" s="1065"/>
      <c r="GEY3" s="1066"/>
      <c r="GEZ3" s="1065"/>
      <c r="GFA3" s="1065"/>
      <c r="GFB3" s="1065"/>
      <c r="GFC3" s="1065"/>
      <c r="GFD3" s="1065"/>
      <c r="GFE3" s="1065"/>
      <c r="GFF3" s="1065"/>
      <c r="GFG3" s="1065"/>
      <c r="GFH3" s="1065"/>
      <c r="GFI3" s="1065"/>
      <c r="GFJ3" s="1065"/>
      <c r="GFK3" s="1065"/>
      <c r="GFL3" s="1065"/>
      <c r="GFM3" s="1066"/>
      <c r="GFN3" s="1065"/>
      <c r="GFO3" s="1065"/>
      <c r="GFP3" s="1065"/>
      <c r="GFQ3" s="1065"/>
      <c r="GFR3" s="1065"/>
      <c r="GFS3" s="1065"/>
      <c r="GFT3" s="1065"/>
      <c r="GFU3" s="1065"/>
      <c r="GFV3" s="1065"/>
      <c r="GFW3" s="1065"/>
      <c r="GFX3" s="1065"/>
      <c r="GFY3" s="1065"/>
      <c r="GFZ3" s="1065"/>
      <c r="GGA3" s="1066"/>
      <c r="GGB3" s="1065"/>
      <c r="GGC3" s="1065"/>
      <c r="GGD3" s="1065"/>
      <c r="GGE3" s="1065"/>
      <c r="GGF3" s="1065"/>
      <c r="GGG3" s="1065"/>
      <c r="GGH3" s="1065"/>
      <c r="GGI3" s="1065"/>
      <c r="GGJ3" s="1065"/>
      <c r="GGK3" s="1065"/>
      <c r="GGL3" s="1065"/>
      <c r="GGM3" s="1065"/>
      <c r="GGN3" s="1065"/>
      <c r="GGO3" s="1066"/>
      <c r="GGP3" s="1065"/>
      <c r="GGQ3" s="1065"/>
      <c r="GGR3" s="1065"/>
      <c r="GGS3" s="1065"/>
      <c r="GGT3" s="1065"/>
      <c r="GGU3" s="1065"/>
      <c r="GGV3" s="1065"/>
      <c r="GGW3" s="1065"/>
      <c r="GGX3" s="1065"/>
      <c r="GGY3" s="1065"/>
      <c r="GGZ3" s="1065"/>
      <c r="GHA3" s="1065"/>
      <c r="GHB3" s="1065"/>
      <c r="GHC3" s="1066"/>
      <c r="GHD3" s="1065"/>
      <c r="GHE3" s="1065"/>
      <c r="GHF3" s="1065"/>
      <c r="GHG3" s="1065"/>
      <c r="GHH3" s="1065"/>
      <c r="GHI3" s="1065"/>
      <c r="GHJ3" s="1065"/>
      <c r="GHK3" s="1065"/>
      <c r="GHL3" s="1065"/>
      <c r="GHM3" s="1065"/>
      <c r="GHN3" s="1065"/>
      <c r="GHO3" s="1065"/>
      <c r="GHP3" s="1065"/>
      <c r="GHQ3" s="1066"/>
      <c r="GHR3" s="1065"/>
      <c r="GHS3" s="1065"/>
      <c r="GHT3" s="1065"/>
      <c r="GHU3" s="1065"/>
      <c r="GHV3" s="1065"/>
      <c r="GHW3" s="1065"/>
      <c r="GHX3" s="1065"/>
      <c r="GHY3" s="1065"/>
      <c r="GHZ3" s="1065"/>
      <c r="GIA3" s="1065"/>
      <c r="GIB3" s="1065"/>
      <c r="GIC3" s="1065"/>
      <c r="GID3" s="1065"/>
      <c r="GIE3" s="1066"/>
      <c r="GIF3" s="1065"/>
      <c r="GIG3" s="1065"/>
      <c r="GIH3" s="1065"/>
      <c r="GII3" s="1065"/>
      <c r="GIJ3" s="1065"/>
      <c r="GIK3" s="1065"/>
      <c r="GIL3" s="1065"/>
      <c r="GIM3" s="1065"/>
      <c r="GIN3" s="1065"/>
      <c r="GIO3" s="1065"/>
      <c r="GIP3" s="1065"/>
      <c r="GIQ3" s="1065"/>
      <c r="GIR3" s="1065"/>
      <c r="GIS3" s="1066"/>
      <c r="GIT3" s="1065"/>
      <c r="GIU3" s="1065"/>
      <c r="GIV3" s="1065"/>
      <c r="GIW3" s="1065"/>
      <c r="GIX3" s="1065"/>
      <c r="GIY3" s="1065"/>
      <c r="GIZ3" s="1065"/>
      <c r="GJA3" s="1065"/>
      <c r="GJB3" s="1065"/>
      <c r="GJC3" s="1065"/>
      <c r="GJD3" s="1065"/>
      <c r="GJE3" s="1065"/>
      <c r="GJF3" s="1065"/>
      <c r="GJG3" s="1066"/>
      <c r="GJH3" s="1065"/>
      <c r="GJI3" s="1065"/>
      <c r="GJJ3" s="1065"/>
      <c r="GJK3" s="1065"/>
      <c r="GJL3" s="1065"/>
      <c r="GJM3" s="1065"/>
      <c r="GJN3" s="1065"/>
      <c r="GJO3" s="1065"/>
      <c r="GJP3" s="1065"/>
      <c r="GJQ3" s="1065"/>
      <c r="GJR3" s="1065"/>
      <c r="GJS3" s="1065"/>
      <c r="GJT3" s="1065"/>
      <c r="GJU3" s="1066"/>
      <c r="GJV3" s="1065"/>
      <c r="GJW3" s="1065"/>
      <c r="GJX3" s="1065"/>
      <c r="GJY3" s="1065"/>
      <c r="GJZ3" s="1065"/>
      <c r="GKA3" s="1065"/>
      <c r="GKB3" s="1065"/>
      <c r="GKC3" s="1065"/>
      <c r="GKD3" s="1065"/>
      <c r="GKE3" s="1065"/>
      <c r="GKF3" s="1065"/>
      <c r="GKG3" s="1065"/>
      <c r="GKH3" s="1065"/>
      <c r="GKI3" s="1066"/>
      <c r="GKJ3" s="1065"/>
      <c r="GKK3" s="1065"/>
      <c r="GKL3" s="1065"/>
      <c r="GKM3" s="1065"/>
      <c r="GKN3" s="1065"/>
      <c r="GKO3" s="1065"/>
      <c r="GKP3" s="1065"/>
      <c r="GKQ3" s="1065"/>
      <c r="GKR3" s="1065"/>
      <c r="GKS3" s="1065"/>
      <c r="GKT3" s="1065"/>
      <c r="GKU3" s="1065"/>
      <c r="GKV3" s="1065"/>
      <c r="GKW3" s="1066"/>
      <c r="GKX3" s="1065"/>
      <c r="GKY3" s="1065"/>
      <c r="GKZ3" s="1065"/>
      <c r="GLA3" s="1065"/>
      <c r="GLB3" s="1065"/>
      <c r="GLC3" s="1065"/>
      <c r="GLD3" s="1065"/>
      <c r="GLE3" s="1065"/>
      <c r="GLF3" s="1065"/>
      <c r="GLG3" s="1065"/>
      <c r="GLH3" s="1065"/>
      <c r="GLI3" s="1065"/>
      <c r="GLJ3" s="1065"/>
      <c r="GLK3" s="1066"/>
      <c r="GLL3" s="1065"/>
      <c r="GLM3" s="1065"/>
      <c r="GLN3" s="1065"/>
      <c r="GLO3" s="1065"/>
      <c r="GLP3" s="1065"/>
      <c r="GLQ3" s="1065"/>
      <c r="GLR3" s="1065"/>
      <c r="GLS3" s="1065"/>
      <c r="GLT3" s="1065"/>
      <c r="GLU3" s="1065"/>
      <c r="GLV3" s="1065"/>
      <c r="GLW3" s="1065"/>
      <c r="GLX3" s="1065"/>
      <c r="GLY3" s="1066"/>
      <c r="GLZ3" s="1065"/>
      <c r="GMA3" s="1065"/>
      <c r="GMB3" s="1065"/>
      <c r="GMC3" s="1065"/>
      <c r="GMD3" s="1065"/>
      <c r="GME3" s="1065"/>
      <c r="GMF3" s="1065"/>
      <c r="GMG3" s="1065"/>
      <c r="GMH3" s="1065"/>
      <c r="GMI3" s="1065"/>
      <c r="GMJ3" s="1065"/>
      <c r="GMK3" s="1065"/>
      <c r="GML3" s="1065"/>
      <c r="GMM3" s="1066"/>
      <c r="GMN3" s="1065"/>
      <c r="GMO3" s="1065"/>
      <c r="GMP3" s="1065"/>
      <c r="GMQ3" s="1065"/>
      <c r="GMR3" s="1065"/>
      <c r="GMS3" s="1065"/>
      <c r="GMT3" s="1065"/>
      <c r="GMU3" s="1065"/>
      <c r="GMV3" s="1065"/>
      <c r="GMW3" s="1065"/>
      <c r="GMX3" s="1065"/>
      <c r="GMY3" s="1065"/>
      <c r="GMZ3" s="1065"/>
      <c r="GNA3" s="1066"/>
      <c r="GNB3" s="1065"/>
      <c r="GNC3" s="1065"/>
      <c r="GND3" s="1065"/>
      <c r="GNE3" s="1065"/>
      <c r="GNF3" s="1065"/>
      <c r="GNG3" s="1065"/>
      <c r="GNH3" s="1065"/>
      <c r="GNI3" s="1065"/>
      <c r="GNJ3" s="1065"/>
      <c r="GNK3" s="1065"/>
      <c r="GNL3" s="1065"/>
      <c r="GNM3" s="1065"/>
      <c r="GNN3" s="1065"/>
      <c r="GNO3" s="1066"/>
      <c r="GNP3" s="1065"/>
      <c r="GNQ3" s="1065"/>
      <c r="GNR3" s="1065"/>
      <c r="GNS3" s="1065"/>
      <c r="GNT3" s="1065"/>
      <c r="GNU3" s="1065"/>
      <c r="GNV3" s="1065"/>
      <c r="GNW3" s="1065"/>
      <c r="GNX3" s="1065"/>
      <c r="GNY3" s="1065"/>
      <c r="GNZ3" s="1065"/>
      <c r="GOA3" s="1065"/>
      <c r="GOB3" s="1065"/>
      <c r="GOC3" s="1066"/>
      <c r="GOD3" s="1065"/>
      <c r="GOE3" s="1065"/>
      <c r="GOF3" s="1065"/>
      <c r="GOG3" s="1065"/>
      <c r="GOH3" s="1065"/>
      <c r="GOI3" s="1065"/>
      <c r="GOJ3" s="1065"/>
      <c r="GOK3" s="1065"/>
      <c r="GOL3" s="1065"/>
      <c r="GOM3" s="1065"/>
      <c r="GON3" s="1065"/>
      <c r="GOO3" s="1065"/>
      <c r="GOP3" s="1065"/>
      <c r="GOQ3" s="1066"/>
      <c r="GOR3" s="1065"/>
      <c r="GOS3" s="1065"/>
      <c r="GOT3" s="1065"/>
      <c r="GOU3" s="1065"/>
      <c r="GOV3" s="1065"/>
      <c r="GOW3" s="1065"/>
      <c r="GOX3" s="1065"/>
      <c r="GOY3" s="1065"/>
      <c r="GOZ3" s="1065"/>
      <c r="GPA3" s="1065"/>
      <c r="GPB3" s="1065"/>
      <c r="GPC3" s="1065"/>
      <c r="GPD3" s="1065"/>
      <c r="GPE3" s="1066"/>
      <c r="GPF3" s="1065"/>
      <c r="GPG3" s="1065"/>
      <c r="GPH3" s="1065"/>
      <c r="GPI3" s="1065"/>
      <c r="GPJ3" s="1065"/>
      <c r="GPK3" s="1065"/>
      <c r="GPL3" s="1065"/>
      <c r="GPM3" s="1065"/>
      <c r="GPN3" s="1065"/>
      <c r="GPO3" s="1065"/>
      <c r="GPP3" s="1065"/>
      <c r="GPQ3" s="1065"/>
      <c r="GPR3" s="1065"/>
      <c r="GPS3" s="1066"/>
      <c r="GPT3" s="1065"/>
      <c r="GPU3" s="1065"/>
      <c r="GPV3" s="1065"/>
      <c r="GPW3" s="1065"/>
      <c r="GPX3" s="1065"/>
      <c r="GPY3" s="1065"/>
      <c r="GPZ3" s="1065"/>
      <c r="GQA3" s="1065"/>
      <c r="GQB3" s="1065"/>
      <c r="GQC3" s="1065"/>
      <c r="GQD3" s="1065"/>
      <c r="GQE3" s="1065"/>
      <c r="GQF3" s="1065"/>
      <c r="GQG3" s="1066"/>
      <c r="GQH3" s="1065"/>
      <c r="GQI3" s="1065"/>
      <c r="GQJ3" s="1065"/>
      <c r="GQK3" s="1065"/>
      <c r="GQL3" s="1065"/>
      <c r="GQM3" s="1065"/>
      <c r="GQN3" s="1065"/>
      <c r="GQO3" s="1065"/>
      <c r="GQP3" s="1065"/>
      <c r="GQQ3" s="1065"/>
      <c r="GQR3" s="1065"/>
      <c r="GQS3" s="1065"/>
      <c r="GQT3" s="1065"/>
      <c r="GQU3" s="1066"/>
      <c r="GQV3" s="1065"/>
      <c r="GQW3" s="1065"/>
      <c r="GQX3" s="1065"/>
      <c r="GQY3" s="1065"/>
      <c r="GQZ3" s="1065"/>
      <c r="GRA3" s="1065"/>
      <c r="GRB3" s="1065"/>
      <c r="GRC3" s="1065"/>
      <c r="GRD3" s="1065"/>
      <c r="GRE3" s="1065"/>
      <c r="GRF3" s="1065"/>
      <c r="GRG3" s="1065"/>
      <c r="GRH3" s="1065"/>
      <c r="GRI3" s="1066"/>
      <c r="GRJ3" s="1065"/>
      <c r="GRK3" s="1065"/>
      <c r="GRL3" s="1065"/>
      <c r="GRM3" s="1065"/>
      <c r="GRN3" s="1065"/>
      <c r="GRO3" s="1065"/>
      <c r="GRP3" s="1065"/>
      <c r="GRQ3" s="1065"/>
      <c r="GRR3" s="1065"/>
      <c r="GRS3" s="1065"/>
      <c r="GRT3" s="1065"/>
      <c r="GRU3" s="1065"/>
      <c r="GRV3" s="1065"/>
      <c r="GRW3" s="1066"/>
      <c r="GRX3" s="1065"/>
      <c r="GRY3" s="1065"/>
      <c r="GRZ3" s="1065"/>
      <c r="GSA3" s="1065"/>
      <c r="GSB3" s="1065"/>
      <c r="GSC3" s="1065"/>
      <c r="GSD3" s="1065"/>
      <c r="GSE3" s="1065"/>
      <c r="GSF3" s="1065"/>
      <c r="GSG3" s="1065"/>
      <c r="GSH3" s="1065"/>
      <c r="GSI3" s="1065"/>
      <c r="GSJ3" s="1065"/>
      <c r="GSK3" s="1066"/>
      <c r="GSL3" s="1065"/>
      <c r="GSM3" s="1065"/>
      <c r="GSN3" s="1065"/>
      <c r="GSO3" s="1065"/>
      <c r="GSP3" s="1065"/>
      <c r="GSQ3" s="1065"/>
      <c r="GSR3" s="1065"/>
      <c r="GSS3" s="1065"/>
      <c r="GST3" s="1065"/>
      <c r="GSU3" s="1065"/>
      <c r="GSV3" s="1065"/>
      <c r="GSW3" s="1065"/>
      <c r="GSX3" s="1065"/>
      <c r="GSY3" s="1066"/>
      <c r="GSZ3" s="1065"/>
      <c r="GTA3" s="1065"/>
      <c r="GTB3" s="1065"/>
      <c r="GTC3" s="1065"/>
      <c r="GTD3" s="1065"/>
      <c r="GTE3" s="1065"/>
      <c r="GTF3" s="1065"/>
      <c r="GTG3" s="1065"/>
      <c r="GTH3" s="1065"/>
      <c r="GTI3" s="1065"/>
      <c r="GTJ3" s="1065"/>
      <c r="GTK3" s="1065"/>
      <c r="GTL3" s="1065"/>
      <c r="GTM3" s="1066"/>
      <c r="GTN3" s="1065"/>
      <c r="GTO3" s="1065"/>
      <c r="GTP3" s="1065"/>
      <c r="GTQ3" s="1065"/>
      <c r="GTR3" s="1065"/>
      <c r="GTS3" s="1065"/>
      <c r="GTT3" s="1065"/>
      <c r="GTU3" s="1065"/>
      <c r="GTV3" s="1065"/>
      <c r="GTW3" s="1065"/>
      <c r="GTX3" s="1065"/>
      <c r="GTY3" s="1065"/>
      <c r="GTZ3" s="1065"/>
      <c r="GUA3" s="1066"/>
      <c r="GUB3" s="1065"/>
      <c r="GUC3" s="1065"/>
      <c r="GUD3" s="1065"/>
      <c r="GUE3" s="1065"/>
      <c r="GUF3" s="1065"/>
      <c r="GUG3" s="1065"/>
      <c r="GUH3" s="1065"/>
      <c r="GUI3" s="1065"/>
      <c r="GUJ3" s="1065"/>
      <c r="GUK3" s="1065"/>
      <c r="GUL3" s="1065"/>
      <c r="GUM3" s="1065"/>
      <c r="GUN3" s="1065"/>
      <c r="GUO3" s="1066"/>
      <c r="GUP3" s="1065"/>
      <c r="GUQ3" s="1065"/>
      <c r="GUR3" s="1065"/>
      <c r="GUS3" s="1065"/>
      <c r="GUT3" s="1065"/>
      <c r="GUU3" s="1065"/>
      <c r="GUV3" s="1065"/>
      <c r="GUW3" s="1065"/>
      <c r="GUX3" s="1065"/>
      <c r="GUY3" s="1065"/>
      <c r="GUZ3" s="1065"/>
      <c r="GVA3" s="1065"/>
      <c r="GVB3" s="1065"/>
      <c r="GVC3" s="1066"/>
      <c r="GVD3" s="1065"/>
      <c r="GVE3" s="1065"/>
      <c r="GVF3" s="1065"/>
      <c r="GVG3" s="1065"/>
      <c r="GVH3" s="1065"/>
      <c r="GVI3" s="1065"/>
      <c r="GVJ3" s="1065"/>
      <c r="GVK3" s="1065"/>
      <c r="GVL3" s="1065"/>
      <c r="GVM3" s="1065"/>
      <c r="GVN3" s="1065"/>
      <c r="GVO3" s="1065"/>
      <c r="GVP3" s="1065"/>
      <c r="GVQ3" s="1066"/>
      <c r="GVR3" s="1065"/>
      <c r="GVS3" s="1065"/>
      <c r="GVT3" s="1065"/>
      <c r="GVU3" s="1065"/>
      <c r="GVV3" s="1065"/>
      <c r="GVW3" s="1065"/>
      <c r="GVX3" s="1065"/>
      <c r="GVY3" s="1065"/>
      <c r="GVZ3" s="1065"/>
      <c r="GWA3" s="1065"/>
      <c r="GWB3" s="1065"/>
      <c r="GWC3" s="1065"/>
      <c r="GWD3" s="1065"/>
      <c r="GWE3" s="1066"/>
      <c r="GWF3" s="1065"/>
      <c r="GWG3" s="1065"/>
      <c r="GWH3" s="1065"/>
      <c r="GWI3" s="1065"/>
      <c r="GWJ3" s="1065"/>
      <c r="GWK3" s="1065"/>
      <c r="GWL3" s="1065"/>
      <c r="GWM3" s="1065"/>
      <c r="GWN3" s="1065"/>
      <c r="GWO3" s="1065"/>
      <c r="GWP3" s="1065"/>
      <c r="GWQ3" s="1065"/>
      <c r="GWR3" s="1065"/>
      <c r="GWS3" s="1066"/>
      <c r="GWT3" s="1065"/>
      <c r="GWU3" s="1065"/>
      <c r="GWV3" s="1065"/>
      <c r="GWW3" s="1065"/>
      <c r="GWX3" s="1065"/>
      <c r="GWY3" s="1065"/>
      <c r="GWZ3" s="1065"/>
      <c r="GXA3" s="1065"/>
      <c r="GXB3" s="1065"/>
      <c r="GXC3" s="1065"/>
      <c r="GXD3" s="1065"/>
      <c r="GXE3" s="1065"/>
      <c r="GXF3" s="1065"/>
      <c r="GXG3" s="1066"/>
      <c r="GXH3" s="1065"/>
      <c r="GXI3" s="1065"/>
      <c r="GXJ3" s="1065"/>
      <c r="GXK3" s="1065"/>
      <c r="GXL3" s="1065"/>
      <c r="GXM3" s="1065"/>
      <c r="GXN3" s="1065"/>
      <c r="GXO3" s="1065"/>
      <c r="GXP3" s="1065"/>
      <c r="GXQ3" s="1065"/>
      <c r="GXR3" s="1065"/>
      <c r="GXS3" s="1065"/>
      <c r="GXT3" s="1065"/>
      <c r="GXU3" s="1066"/>
      <c r="GXV3" s="1065"/>
      <c r="GXW3" s="1065"/>
      <c r="GXX3" s="1065"/>
      <c r="GXY3" s="1065"/>
      <c r="GXZ3" s="1065"/>
      <c r="GYA3" s="1065"/>
      <c r="GYB3" s="1065"/>
      <c r="GYC3" s="1065"/>
      <c r="GYD3" s="1065"/>
      <c r="GYE3" s="1065"/>
      <c r="GYF3" s="1065"/>
      <c r="GYG3" s="1065"/>
      <c r="GYH3" s="1065"/>
      <c r="GYI3" s="1066"/>
      <c r="GYJ3" s="1065"/>
      <c r="GYK3" s="1065"/>
      <c r="GYL3" s="1065"/>
      <c r="GYM3" s="1065"/>
      <c r="GYN3" s="1065"/>
      <c r="GYO3" s="1065"/>
      <c r="GYP3" s="1065"/>
      <c r="GYQ3" s="1065"/>
      <c r="GYR3" s="1065"/>
      <c r="GYS3" s="1065"/>
      <c r="GYT3" s="1065"/>
      <c r="GYU3" s="1065"/>
      <c r="GYV3" s="1065"/>
      <c r="GYW3" s="1066"/>
      <c r="GYX3" s="1065"/>
      <c r="GYY3" s="1065"/>
      <c r="GYZ3" s="1065"/>
      <c r="GZA3" s="1065"/>
      <c r="GZB3" s="1065"/>
      <c r="GZC3" s="1065"/>
      <c r="GZD3" s="1065"/>
      <c r="GZE3" s="1065"/>
      <c r="GZF3" s="1065"/>
      <c r="GZG3" s="1065"/>
      <c r="GZH3" s="1065"/>
      <c r="GZI3" s="1065"/>
      <c r="GZJ3" s="1065"/>
      <c r="GZK3" s="1066"/>
      <c r="GZL3" s="1065"/>
      <c r="GZM3" s="1065"/>
      <c r="GZN3" s="1065"/>
      <c r="GZO3" s="1065"/>
      <c r="GZP3" s="1065"/>
      <c r="GZQ3" s="1065"/>
      <c r="GZR3" s="1065"/>
      <c r="GZS3" s="1065"/>
      <c r="GZT3" s="1065"/>
      <c r="GZU3" s="1065"/>
      <c r="GZV3" s="1065"/>
      <c r="GZW3" s="1065"/>
      <c r="GZX3" s="1065"/>
      <c r="GZY3" s="1066"/>
      <c r="GZZ3" s="1065"/>
      <c r="HAA3" s="1065"/>
      <c r="HAB3" s="1065"/>
      <c r="HAC3" s="1065"/>
      <c r="HAD3" s="1065"/>
      <c r="HAE3" s="1065"/>
      <c r="HAF3" s="1065"/>
      <c r="HAG3" s="1065"/>
      <c r="HAH3" s="1065"/>
      <c r="HAI3" s="1065"/>
      <c r="HAJ3" s="1065"/>
      <c r="HAK3" s="1065"/>
      <c r="HAL3" s="1065"/>
      <c r="HAM3" s="1066"/>
      <c r="HAN3" s="1065"/>
      <c r="HAO3" s="1065"/>
      <c r="HAP3" s="1065"/>
      <c r="HAQ3" s="1065"/>
      <c r="HAR3" s="1065"/>
      <c r="HAS3" s="1065"/>
      <c r="HAT3" s="1065"/>
      <c r="HAU3" s="1065"/>
      <c r="HAV3" s="1065"/>
      <c r="HAW3" s="1065"/>
      <c r="HAX3" s="1065"/>
      <c r="HAY3" s="1065"/>
      <c r="HAZ3" s="1065"/>
      <c r="HBA3" s="1066"/>
      <c r="HBB3" s="1065"/>
      <c r="HBC3" s="1065"/>
      <c r="HBD3" s="1065"/>
      <c r="HBE3" s="1065"/>
      <c r="HBF3" s="1065"/>
      <c r="HBG3" s="1065"/>
      <c r="HBH3" s="1065"/>
      <c r="HBI3" s="1065"/>
      <c r="HBJ3" s="1065"/>
      <c r="HBK3" s="1065"/>
      <c r="HBL3" s="1065"/>
      <c r="HBM3" s="1065"/>
      <c r="HBN3" s="1065"/>
      <c r="HBO3" s="1066"/>
      <c r="HBP3" s="1065"/>
      <c r="HBQ3" s="1065"/>
      <c r="HBR3" s="1065"/>
      <c r="HBS3" s="1065"/>
      <c r="HBT3" s="1065"/>
      <c r="HBU3" s="1065"/>
      <c r="HBV3" s="1065"/>
      <c r="HBW3" s="1065"/>
      <c r="HBX3" s="1065"/>
      <c r="HBY3" s="1065"/>
      <c r="HBZ3" s="1065"/>
      <c r="HCA3" s="1065"/>
      <c r="HCB3" s="1065"/>
      <c r="HCC3" s="1066"/>
      <c r="HCD3" s="1065"/>
      <c r="HCE3" s="1065"/>
      <c r="HCF3" s="1065"/>
      <c r="HCG3" s="1065"/>
      <c r="HCH3" s="1065"/>
      <c r="HCI3" s="1065"/>
      <c r="HCJ3" s="1065"/>
      <c r="HCK3" s="1065"/>
      <c r="HCL3" s="1065"/>
      <c r="HCM3" s="1065"/>
      <c r="HCN3" s="1065"/>
      <c r="HCO3" s="1065"/>
      <c r="HCP3" s="1065"/>
      <c r="HCQ3" s="1066"/>
      <c r="HCR3" s="1065"/>
      <c r="HCS3" s="1065"/>
      <c r="HCT3" s="1065"/>
      <c r="HCU3" s="1065"/>
      <c r="HCV3" s="1065"/>
      <c r="HCW3" s="1065"/>
      <c r="HCX3" s="1065"/>
      <c r="HCY3" s="1065"/>
      <c r="HCZ3" s="1065"/>
      <c r="HDA3" s="1065"/>
      <c r="HDB3" s="1065"/>
      <c r="HDC3" s="1065"/>
      <c r="HDD3" s="1065"/>
      <c r="HDE3" s="1066"/>
      <c r="HDF3" s="1065"/>
      <c r="HDG3" s="1065"/>
      <c r="HDH3" s="1065"/>
      <c r="HDI3" s="1065"/>
      <c r="HDJ3" s="1065"/>
      <c r="HDK3" s="1065"/>
      <c r="HDL3" s="1065"/>
      <c r="HDM3" s="1065"/>
      <c r="HDN3" s="1065"/>
      <c r="HDO3" s="1065"/>
      <c r="HDP3" s="1065"/>
      <c r="HDQ3" s="1065"/>
      <c r="HDR3" s="1065"/>
      <c r="HDS3" s="1066"/>
      <c r="HDT3" s="1065"/>
      <c r="HDU3" s="1065"/>
      <c r="HDV3" s="1065"/>
      <c r="HDW3" s="1065"/>
      <c r="HDX3" s="1065"/>
      <c r="HDY3" s="1065"/>
      <c r="HDZ3" s="1065"/>
      <c r="HEA3" s="1065"/>
      <c r="HEB3" s="1065"/>
      <c r="HEC3" s="1065"/>
      <c r="HED3" s="1065"/>
      <c r="HEE3" s="1065"/>
      <c r="HEF3" s="1065"/>
      <c r="HEG3" s="1066"/>
      <c r="HEH3" s="1065"/>
      <c r="HEI3" s="1065"/>
      <c r="HEJ3" s="1065"/>
      <c r="HEK3" s="1065"/>
      <c r="HEL3" s="1065"/>
      <c r="HEM3" s="1065"/>
      <c r="HEN3" s="1065"/>
      <c r="HEO3" s="1065"/>
      <c r="HEP3" s="1065"/>
      <c r="HEQ3" s="1065"/>
      <c r="HER3" s="1065"/>
      <c r="HES3" s="1065"/>
      <c r="HET3" s="1065"/>
      <c r="HEU3" s="1066"/>
      <c r="HEV3" s="1065"/>
      <c r="HEW3" s="1065"/>
      <c r="HEX3" s="1065"/>
      <c r="HEY3" s="1065"/>
      <c r="HEZ3" s="1065"/>
      <c r="HFA3" s="1065"/>
      <c r="HFB3" s="1065"/>
      <c r="HFC3" s="1065"/>
      <c r="HFD3" s="1065"/>
      <c r="HFE3" s="1065"/>
      <c r="HFF3" s="1065"/>
      <c r="HFG3" s="1065"/>
      <c r="HFH3" s="1065"/>
      <c r="HFI3" s="1066"/>
      <c r="HFJ3" s="1065"/>
      <c r="HFK3" s="1065"/>
      <c r="HFL3" s="1065"/>
      <c r="HFM3" s="1065"/>
      <c r="HFN3" s="1065"/>
      <c r="HFO3" s="1065"/>
      <c r="HFP3" s="1065"/>
      <c r="HFQ3" s="1065"/>
      <c r="HFR3" s="1065"/>
      <c r="HFS3" s="1065"/>
      <c r="HFT3" s="1065"/>
      <c r="HFU3" s="1065"/>
      <c r="HFV3" s="1065"/>
      <c r="HFW3" s="1066"/>
      <c r="HFX3" s="1065"/>
      <c r="HFY3" s="1065"/>
      <c r="HFZ3" s="1065"/>
      <c r="HGA3" s="1065"/>
      <c r="HGB3" s="1065"/>
      <c r="HGC3" s="1065"/>
      <c r="HGD3" s="1065"/>
      <c r="HGE3" s="1065"/>
      <c r="HGF3" s="1065"/>
      <c r="HGG3" s="1065"/>
      <c r="HGH3" s="1065"/>
      <c r="HGI3" s="1065"/>
      <c r="HGJ3" s="1065"/>
      <c r="HGK3" s="1066"/>
      <c r="HGL3" s="1065"/>
      <c r="HGM3" s="1065"/>
      <c r="HGN3" s="1065"/>
      <c r="HGO3" s="1065"/>
      <c r="HGP3" s="1065"/>
      <c r="HGQ3" s="1065"/>
      <c r="HGR3" s="1065"/>
      <c r="HGS3" s="1065"/>
      <c r="HGT3" s="1065"/>
      <c r="HGU3" s="1065"/>
      <c r="HGV3" s="1065"/>
      <c r="HGW3" s="1065"/>
      <c r="HGX3" s="1065"/>
      <c r="HGY3" s="1066"/>
      <c r="HGZ3" s="1065"/>
      <c r="HHA3" s="1065"/>
      <c r="HHB3" s="1065"/>
      <c r="HHC3" s="1065"/>
      <c r="HHD3" s="1065"/>
      <c r="HHE3" s="1065"/>
      <c r="HHF3" s="1065"/>
      <c r="HHG3" s="1065"/>
      <c r="HHH3" s="1065"/>
      <c r="HHI3" s="1065"/>
      <c r="HHJ3" s="1065"/>
      <c r="HHK3" s="1065"/>
      <c r="HHL3" s="1065"/>
      <c r="HHM3" s="1066"/>
      <c r="HHN3" s="1065"/>
      <c r="HHO3" s="1065"/>
      <c r="HHP3" s="1065"/>
      <c r="HHQ3" s="1065"/>
      <c r="HHR3" s="1065"/>
      <c r="HHS3" s="1065"/>
      <c r="HHT3" s="1065"/>
      <c r="HHU3" s="1065"/>
      <c r="HHV3" s="1065"/>
      <c r="HHW3" s="1065"/>
      <c r="HHX3" s="1065"/>
      <c r="HHY3" s="1065"/>
      <c r="HHZ3" s="1065"/>
      <c r="HIA3" s="1066"/>
      <c r="HIB3" s="1065"/>
      <c r="HIC3" s="1065"/>
      <c r="HID3" s="1065"/>
      <c r="HIE3" s="1065"/>
      <c r="HIF3" s="1065"/>
      <c r="HIG3" s="1065"/>
      <c r="HIH3" s="1065"/>
      <c r="HII3" s="1065"/>
      <c r="HIJ3" s="1065"/>
      <c r="HIK3" s="1065"/>
      <c r="HIL3" s="1065"/>
      <c r="HIM3" s="1065"/>
      <c r="HIN3" s="1065"/>
      <c r="HIO3" s="1066"/>
      <c r="HIP3" s="1065"/>
      <c r="HIQ3" s="1065"/>
      <c r="HIR3" s="1065"/>
      <c r="HIS3" s="1065"/>
      <c r="HIT3" s="1065"/>
      <c r="HIU3" s="1065"/>
      <c r="HIV3" s="1065"/>
      <c r="HIW3" s="1065"/>
      <c r="HIX3" s="1065"/>
      <c r="HIY3" s="1065"/>
      <c r="HIZ3" s="1065"/>
      <c r="HJA3" s="1065"/>
      <c r="HJB3" s="1065"/>
      <c r="HJC3" s="1066"/>
      <c r="HJD3" s="1065"/>
      <c r="HJE3" s="1065"/>
      <c r="HJF3" s="1065"/>
      <c r="HJG3" s="1065"/>
      <c r="HJH3" s="1065"/>
      <c r="HJI3" s="1065"/>
      <c r="HJJ3" s="1065"/>
      <c r="HJK3" s="1065"/>
      <c r="HJL3" s="1065"/>
      <c r="HJM3" s="1065"/>
      <c r="HJN3" s="1065"/>
      <c r="HJO3" s="1065"/>
      <c r="HJP3" s="1065"/>
      <c r="HJQ3" s="1066"/>
      <c r="HJR3" s="1065"/>
      <c r="HJS3" s="1065"/>
      <c r="HJT3" s="1065"/>
      <c r="HJU3" s="1065"/>
      <c r="HJV3" s="1065"/>
      <c r="HJW3" s="1065"/>
      <c r="HJX3" s="1065"/>
      <c r="HJY3" s="1065"/>
      <c r="HJZ3" s="1065"/>
      <c r="HKA3" s="1065"/>
      <c r="HKB3" s="1065"/>
      <c r="HKC3" s="1065"/>
      <c r="HKD3" s="1065"/>
      <c r="HKE3" s="1066"/>
      <c r="HKF3" s="1065"/>
      <c r="HKG3" s="1065"/>
      <c r="HKH3" s="1065"/>
      <c r="HKI3" s="1065"/>
      <c r="HKJ3" s="1065"/>
      <c r="HKK3" s="1065"/>
      <c r="HKL3" s="1065"/>
      <c r="HKM3" s="1065"/>
      <c r="HKN3" s="1065"/>
      <c r="HKO3" s="1065"/>
      <c r="HKP3" s="1065"/>
      <c r="HKQ3" s="1065"/>
      <c r="HKR3" s="1065"/>
      <c r="HKS3" s="1066"/>
      <c r="HKT3" s="1065"/>
      <c r="HKU3" s="1065"/>
      <c r="HKV3" s="1065"/>
      <c r="HKW3" s="1065"/>
      <c r="HKX3" s="1065"/>
      <c r="HKY3" s="1065"/>
      <c r="HKZ3" s="1065"/>
      <c r="HLA3" s="1065"/>
      <c r="HLB3" s="1065"/>
      <c r="HLC3" s="1065"/>
      <c r="HLD3" s="1065"/>
      <c r="HLE3" s="1065"/>
      <c r="HLF3" s="1065"/>
      <c r="HLG3" s="1066"/>
      <c r="HLH3" s="1065"/>
      <c r="HLI3" s="1065"/>
      <c r="HLJ3" s="1065"/>
      <c r="HLK3" s="1065"/>
      <c r="HLL3" s="1065"/>
      <c r="HLM3" s="1065"/>
      <c r="HLN3" s="1065"/>
      <c r="HLO3" s="1065"/>
      <c r="HLP3" s="1065"/>
      <c r="HLQ3" s="1065"/>
      <c r="HLR3" s="1065"/>
      <c r="HLS3" s="1065"/>
      <c r="HLT3" s="1065"/>
      <c r="HLU3" s="1066"/>
      <c r="HLV3" s="1065"/>
      <c r="HLW3" s="1065"/>
      <c r="HLX3" s="1065"/>
      <c r="HLY3" s="1065"/>
      <c r="HLZ3" s="1065"/>
      <c r="HMA3" s="1065"/>
      <c r="HMB3" s="1065"/>
      <c r="HMC3" s="1065"/>
      <c r="HMD3" s="1065"/>
      <c r="HME3" s="1065"/>
      <c r="HMF3" s="1065"/>
      <c r="HMG3" s="1065"/>
      <c r="HMH3" s="1065"/>
      <c r="HMI3" s="1066"/>
      <c r="HMJ3" s="1065"/>
      <c r="HMK3" s="1065"/>
      <c r="HML3" s="1065"/>
      <c r="HMM3" s="1065"/>
      <c r="HMN3" s="1065"/>
      <c r="HMO3" s="1065"/>
      <c r="HMP3" s="1065"/>
      <c r="HMQ3" s="1065"/>
      <c r="HMR3" s="1065"/>
      <c r="HMS3" s="1065"/>
      <c r="HMT3" s="1065"/>
      <c r="HMU3" s="1065"/>
      <c r="HMV3" s="1065"/>
      <c r="HMW3" s="1066"/>
      <c r="HMX3" s="1065"/>
      <c r="HMY3" s="1065"/>
      <c r="HMZ3" s="1065"/>
      <c r="HNA3" s="1065"/>
      <c r="HNB3" s="1065"/>
      <c r="HNC3" s="1065"/>
      <c r="HND3" s="1065"/>
      <c r="HNE3" s="1065"/>
      <c r="HNF3" s="1065"/>
      <c r="HNG3" s="1065"/>
      <c r="HNH3" s="1065"/>
      <c r="HNI3" s="1065"/>
      <c r="HNJ3" s="1065"/>
      <c r="HNK3" s="1066"/>
      <c r="HNL3" s="1065"/>
      <c r="HNM3" s="1065"/>
      <c r="HNN3" s="1065"/>
      <c r="HNO3" s="1065"/>
      <c r="HNP3" s="1065"/>
      <c r="HNQ3" s="1065"/>
      <c r="HNR3" s="1065"/>
      <c r="HNS3" s="1065"/>
      <c r="HNT3" s="1065"/>
      <c r="HNU3" s="1065"/>
      <c r="HNV3" s="1065"/>
      <c r="HNW3" s="1065"/>
      <c r="HNX3" s="1065"/>
      <c r="HNY3" s="1066"/>
      <c r="HNZ3" s="1065"/>
      <c r="HOA3" s="1065"/>
      <c r="HOB3" s="1065"/>
      <c r="HOC3" s="1065"/>
      <c r="HOD3" s="1065"/>
      <c r="HOE3" s="1065"/>
      <c r="HOF3" s="1065"/>
      <c r="HOG3" s="1065"/>
      <c r="HOH3" s="1065"/>
      <c r="HOI3" s="1065"/>
      <c r="HOJ3" s="1065"/>
      <c r="HOK3" s="1065"/>
      <c r="HOL3" s="1065"/>
      <c r="HOM3" s="1066"/>
      <c r="HON3" s="1065"/>
      <c r="HOO3" s="1065"/>
      <c r="HOP3" s="1065"/>
      <c r="HOQ3" s="1065"/>
      <c r="HOR3" s="1065"/>
      <c r="HOS3" s="1065"/>
      <c r="HOT3" s="1065"/>
      <c r="HOU3" s="1065"/>
      <c r="HOV3" s="1065"/>
      <c r="HOW3" s="1065"/>
      <c r="HOX3" s="1065"/>
      <c r="HOY3" s="1065"/>
      <c r="HOZ3" s="1065"/>
      <c r="HPA3" s="1066"/>
      <c r="HPB3" s="1065"/>
      <c r="HPC3" s="1065"/>
      <c r="HPD3" s="1065"/>
      <c r="HPE3" s="1065"/>
      <c r="HPF3" s="1065"/>
      <c r="HPG3" s="1065"/>
      <c r="HPH3" s="1065"/>
      <c r="HPI3" s="1065"/>
      <c r="HPJ3" s="1065"/>
      <c r="HPK3" s="1065"/>
      <c r="HPL3" s="1065"/>
      <c r="HPM3" s="1065"/>
      <c r="HPN3" s="1065"/>
      <c r="HPO3" s="1066"/>
      <c r="HPP3" s="1065"/>
      <c r="HPQ3" s="1065"/>
      <c r="HPR3" s="1065"/>
      <c r="HPS3" s="1065"/>
      <c r="HPT3" s="1065"/>
      <c r="HPU3" s="1065"/>
      <c r="HPV3" s="1065"/>
      <c r="HPW3" s="1065"/>
      <c r="HPX3" s="1065"/>
      <c r="HPY3" s="1065"/>
      <c r="HPZ3" s="1065"/>
      <c r="HQA3" s="1065"/>
      <c r="HQB3" s="1065"/>
      <c r="HQC3" s="1066"/>
      <c r="HQD3" s="1065"/>
      <c r="HQE3" s="1065"/>
      <c r="HQF3" s="1065"/>
      <c r="HQG3" s="1065"/>
      <c r="HQH3" s="1065"/>
      <c r="HQI3" s="1065"/>
      <c r="HQJ3" s="1065"/>
      <c r="HQK3" s="1065"/>
      <c r="HQL3" s="1065"/>
      <c r="HQM3" s="1065"/>
      <c r="HQN3" s="1065"/>
      <c r="HQO3" s="1065"/>
      <c r="HQP3" s="1065"/>
      <c r="HQQ3" s="1066"/>
      <c r="HQR3" s="1065"/>
      <c r="HQS3" s="1065"/>
      <c r="HQT3" s="1065"/>
      <c r="HQU3" s="1065"/>
      <c r="HQV3" s="1065"/>
      <c r="HQW3" s="1065"/>
      <c r="HQX3" s="1065"/>
      <c r="HQY3" s="1065"/>
      <c r="HQZ3" s="1065"/>
      <c r="HRA3" s="1065"/>
      <c r="HRB3" s="1065"/>
      <c r="HRC3" s="1065"/>
      <c r="HRD3" s="1065"/>
      <c r="HRE3" s="1066"/>
      <c r="HRF3" s="1065"/>
      <c r="HRG3" s="1065"/>
      <c r="HRH3" s="1065"/>
      <c r="HRI3" s="1065"/>
      <c r="HRJ3" s="1065"/>
      <c r="HRK3" s="1065"/>
      <c r="HRL3" s="1065"/>
      <c r="HRM3" s="1065"/>
      <c r="HRN3" s="1065"/>
      <c r="HRO3" s="1065"/>
      <c r="HRP3" s="1065"/>
      <c r="HRQ3" s="1065"/>
      <c r="HRR3" s="1065"/>
      <c r="HRS3" s="1066"/>
      <c r="HRT3" s="1065"/>
      <c r="HRU3" s="1065"/>
      <c r="HRV3" s="1065"/>
      <c r="HRW3" s="1065"/>
      <c r="HRX3" s="1065"/>
      <c r="HRY3" s="1065"/>
      <c r="HRZ3" s="1065"/>
      <c r="HSA3" s="1065"/>
      <c r="HSB3" s="1065"/>
      <c r="HSC3" s="1065"/>
      <c r="HSD3" s="1065"/>
      <c r="HSE3" s="1065"/>
      <c r="HSF3" s="1065"/>
      <c r="HSG3" s="1066"/>
      <c r="HSH3" s="1065"/>
      <c r="HSI3" s="1065"/>
      <c r="HSJ3" s="1065"/>
      <c r="HSK3" s="1065"/>
      <c r="HSL3" s="1065"/>
      <c r="HSM3" s="1065"/>
      <c r="HSN3" s="1065"/>
      <c r="HSO3" s="1065"/>
      <c r="HSP3" s="1065"/>
      <c r="HSQ3" s="1065"/>
      <c r="HSR3" s="1065"/>
      <c r="HSS3" s="1065"/>
      <c r="HST3" s="1065"/>
      <c r="HSU3" s="1066"/>
      <c r="HSV3" s="1065"/>
      <c r="HSW3" s="1065"/>
      <c r="HSX3" s="1065"/>
      <c r="HSY3" s="1065"/>
      <c r="HSZ3" s="1065"/>
      <c r="HTA3" s="1065"/>
      <c r="HTB3" s="1065"/>
      <c r="HTC3" s="1065"/>
      <c r="HTD3" s="1065"/>
      <c r="HTE3" s="1065"/>
      <c r="HTF3" s="1065"/>
      <c r="HTG3" s="1065"/>
      <c r="HTH3" s="1065"/>
      <c r="HTI3" s="1066"/>
      <c r="HTJ3" s="1065"/>
      <c r="HTK3" s="1065"/>
      <c r="HTL3" s="1065"/>
      <c r="HTM3" s="1065"/>
      <c r="HTN3" s="1065"/>
      <c r="HTO3" s="1065"/>
      <c r="HTP3" s="1065"/>
      <c r="HTQ3" s="1065"/>
      <c r="HTR3" s="1065"/>
      <c r="HTS3" s="1065"/>
      <c r="HTT3" s="1065"/>
      <c r="HTU3" s="1065"/>
      <c r="HTV3" s="1065"/>
      <c r="HTW3" s="1066"/>
      <c r="HTX3" s="1065"/>
      <c r="HTY3" s="1065"/>
      <c r="HTZ3" s="1065"/>
      <c r="HUA3" s="1065"/>
      <c r="HUB3" s="1065"/>
      <c r="HUC3" s="1065"/>
      <c r="HUD3" s="1065"/>
      <c r="HUE3" s="1065"/>
      <c r="HUF3" s="1065"/>
      <c r="HUG3" s="1065"/>
      <c r="HUH3" s="1065"/>
      <c r="HUI3" s="1065"/>
      <c r="HUJ3" s="1065"/>
      <c r="HUK3" s="1066"/>
      <c r="HUL3" s="1065"/>
      <c r="HUM3" s="1065"/>
      <c r="HUN3" s="1065"/>
      <c r="HUO3" s="1065"/>
      <c r="HUP3" s="1065"/>
      <c r="HUQ3" s="1065"/>
      <c r="HUR3" s="1065"/>
      <c r="HUS3" s="1065"/>
      <c r="HUT3" s="1065"/>
      <c r="HUU3" s="1065"/>
      <c r="HUV3" s="1065"/>
      <c r="HUW3" s="1065"/>
      <c r="HUX3" s="1065"/>
      <c r="HUY3" s="1066"/>
      <c r="HUZ3" s="1065"/>
      <c r="HVA3" s="1065"/>
      <c r="HVB3" s="1065"/>
      <c r="HVC3" s="1065"/>
      <c r="HVD3" s="1065"/>
      <c r="HVE3" s="1065"/>
      <c r="HVF3" s="1065"/>
      <c r="HVG3" s="1065"/>
      <c r="HVH3" s="1065"/>
      <c r="HVI3" s="1065"/>
      <c r="HVJ3" s="1065"/>
      <c r="HVK3" s="1065"/>
      <c r="HVL3" s="1065"/>
      <c r="HVM3" s="1066"/>
      <c r="HVN3" s="1065"/>
      <c r="HVO3" s="1065"/>
      <c r="HVP3" s="1065"/>
      <c r="HVQ3" s="1065"/>
      <c r="HVR3" s="1065"/>
      <c r="HVS3" s="1065"/>
      <c r="HVT3" s="1065"/>
      <c r="HVU3" s="1065"/>
      <c r="HVV3" s="1065"/>
      <c r="HVW3" s="1065"/>
      <c r="HVX3" s="1065"/>
      <c r="HVY3" s="1065"/>
      <c r="HVZ3" s="1065"/>
      <c r="HWA3" s="1066"/>
      <c r="HWB3" s="1065"/>
      <c r="HWC3" s="1065"/>
      <c r="HWD3" s="1065"/>
      <c r="HWE3" s="1065"/>
      <c r="HWF3" s="1065"/>
      <c r="HWG3" s="1065"/>
      <c r="HWH3" s="1065"/>
      <c r="HWI3" s="1065"/>
      <c r="HWJ3" s="1065"/>
      <c r="HWK3" s="1065"/>
      <c r="HWL3" s="1065"/>
      <c r="HWM3" s="1065"/>
      <c r="HWN3" s="1065"/>
      <c r="HWO3" s="1066"/>
      <c r="HWP3" s="1065"/>
      <c r="HWQ3" s="1065"/>
      <c r="HWR3" s="1065"/>
      <c r="HWS3" s="1065"/>
      <c r="HWT3" s="1065"/>
      <c r="HWU3" s="1065"/>
      <c r="HWV3" s="1065"/>
      <c r="HWW3" s="1065"/>
      <c r="HWX3" s="1065"/>
      <c r="HWY3" s="1065"/>
      <c r="HWZ3" s="1065"/>
      <c r="HXA3" s="1065"/>
      <c r="HXB3" s="1065"/>
      <c r="HXC3" s="1066"/>
      <c r="HXD3" s="1065"/>
      <c r="HXE3" s="1065"/>
      <c r="HXF3" s="1065"/>
      <c r="HXG3" s="1065"/>
      <c r="HXH3" s="1065"/>
      <c r="HXI3" s="1065"/>
      <c r="HXJ3" s="1065"/>
      <c r="HXK3" s="1065"/>
      <c r="HXL3" s="1065"/>
      <c r="HXM3" s="1065"/>
      <c r="HXN3" s="1065"/>
      <c r="HXO3" s="1065"/>
      <c r="HXP3" s="1065"/>
      <c r="HXQ3" s="1066"/>
      <c r="HXR3" s="1065"/>
      <c r="HXS3" s="1065"/>
      <c r="HXT3" s="1065"/>
      <c r="HXU3" s="1065"/>
      <c r="HXV3" s="1065"/>
      <c r="HXW3" s="1065"/>
      <c r="HXX3" s="1065"/>
      <c r="HXY3" s="1065"/>
      <c r="HXZ3" s="1065"/>
      <c r="HYA3" s="1065"/>
      <c r="HYB3" s="1065"/>
      <c r="HYC3" s="1065"/>
      <c r="HYD3" s="1065"/>
      <c r="HYE3" s="1066"/>
      <c r="HYF3" s="1065"/>
      <c r="HYG3" s="1065"/>
      <c r="HYH3" s="1065"/>
      <c r="HYI3" s="1065"/>
      <c r="HYJ3" s="1065"/>
      <c r="HYK3" s="1065"/>
      <c r="HYL3" s="1065"/>
      <c r="HYM3" s="1065"/>
      <c r="HYN3" s="1065"/>
      <c r="HYO3" s="1065"/>
      <c r="HYP3" s="1065"/>
      <c r="HYQ3" s="1065"/>
      <c r="HYR3" s="1065"/>
      <c r="HYS3" s="1066"/>
      <c r="HYT3" s="1065"/>
      <c r="HYU3" s="1065"/>
      <c r="HYV3" s="1065"/>
      <c r="HYW3" s="1065"/>
      <c r="HYX3" s="1065"/>
      <c r="HYY3" s="1065"/>
      <c r="HYZ3" s="1065"/>
      <c r="HZA3" s="1065"/>
      <c r="HZB3" s="1065"/>
      <c r="HZC3" s="1065"/>
      <c r="HZD3" s="1065"/>
      <c r="HZE3" s="1065"/>
      <c r="HZF3" s="1065"/>
      <c r="HZG3" s="1066"/>
      <c r="HZH3" s="1065"/>
      <c r="HZI3" s="1065"/>
      <c r="HZJ3" s="1065"/>
      <c r="HZK3" s="1065"/>
      <c r="HZL3" s="1065"/>
      <c r="HZM3" s="1065"/>
      <c r="HZN3" s="1065"/>
      <c r="HZO3" s="1065"/>
      <c r="HZP3" s="1065"/>
      <c r="HZQ3" s="1065"/>
      <c r="HZR3" s="1065"/>
      <c r="HZS3" s="1065"/>
      <c r="HZT3" s="1065"/>
      <c r="HZU3" s="1066"/>
      <c r="HZV3" s="1065"/>
      <c r="HZW3" s="1065"/>
      <c r="HZX3" s="1065"/>
      <c r="HZY3" s="1065"/>
      <c r="HZZ3" s="1065"/>
      <c r="IAA3" s="1065"/>
      <c r="IAB3" s="1065"/>
      <c r="IAC3" s="1065"/>
      <c r="IAD3" s="1065"/>
      <c r="IAE3" s="1065"/>
      <c r="IAF3" s="1065"/>
      <c r="IAG3" s="1065"/>
      <c r="IAH3" s="1065"/>
      <c r="IAI3" s="1066"/>
      <c r="IAJ3" s="1065"/>
      <c r="IAK3" s="1065"/>
      <c r="IAL3" s="1065"/>
      <c r="IAM3" s="1065"/>
      <c r="IAN3" s="1065"/>
      <c r="IAO3" s="1065"/>
      <c r="IAP3" s="1065"/>
      <c r="IAQ3" s="1065"/>
      <c r="IAR3" s="1065"/>
      <c r="IAS3" s="1065"/>
      <c r="IAT3" s="1065"/>
      <c r="IAU3" s="1065"/>
      <c r="IAV3" s="1065"/>
      <c r="IAW3" s="1066"/>
      <c r="IAX3" s="1065"/>
      <c r="IAY3" s="1065"/>
      <c r="IAZ3" s="1065"/>
      <c r="IBA3" s="1065"/>
      <c r="IBB3" s="1065"/>
      <c r="IBC3" s="1065"/>
      <c r="IBD3" s="1065"/>
      <c r="IBE3" s="1065"/>
      <c r="IBF3" s="1065"/>
      <c r="IBG3" s="1065"/>
      <c r="IBH3" s="1065"/>
      <c r="IBI3" s="1065"/>
      <c r="IBJ3" s="1065"/>
      <c r="IBK3" s="1066"/>
      <c r="IBL3" s="1065"/>
      <c r="IBM3" s="1065"/>
      <c r="IBN3" s="1065"/>
      <c r="IBO3" s="1065"/>
      <c r="IBP3" s="1065"/>
      <c r="IBQ3" s="1065"/>
      <c r="IBR3" s="1065"/>
      <c r="IBS3" s="1065"/>
      <c r="IBT3" s="1065"/>
      <c r="IBU3" s="1065"/>
      <c r="IBV3" s="1065"/>
      <c r="IBW3" s="1065"/>
      <c r="IBX3" s="1065"/>
      <c r="IBY3" s="1066"/>
      <c r="IBZ3" s="1065"/>
      <c r="ICA3" s="1065"/>
      <c r="ICB3" s="1065"/>
      <c r="ICC3" s="1065"/>
      <c r="ICD3" s="1065"/>
      <c r="ICE3" s="1065"/>
      <c r="ICF3" s="1065"/>
      <c r="ICG3" s="1065"/>
      <c r="ICH3" s="1065"/>
      <c r="ICI3" s="1065"/>
      <c r="ICJ3" s="1065"/>
      <c r="ICK3" s="1065"/>
      <c r="ICL3" s="1065"/>
      <c r="ICM3" s="1066"/>
      <c r="ICN3" s="1065"/>
      <c r="ICO3" s="1065"/>
      <c r="ICP3" s="1065"/>
      <c r="ICQ3" s="1065"/>
      <c r="ICR3" s="1065"/>
      <c r="ICS3" s="1065"/>
      <c r="ICT3" s="1065"/>
      <c r="ICU3" s="1065"/>
      <c r="ICV3" s="1065"/>
      <c r="ICW3" s="1065"/>
      <c r="ICX3" s="1065"/>
      <c r="ICY3" s="1065"/>
      <c r="ICZ3" s="1065"/>
      <c r="IDA3" s="1066"/>
      <c r="IDB3" s="1065"/>
      <c r="IDC3" s="1065"/>
      <c r="IDD3" s="1065"/>
      <c r="IDE3" s="1065"/>
      <c r="IDF3" s="1065"/>
      <c r="IDG3" s="1065"/>
      <c r="IDH3" s="1065"/>
      <c r="IDI3" s="1065"/>
      <c r="IDJ3" s="1065"/>
      <c r="IDK3" s="1065"/>
      <c r="IDL3" s="1065"/>
      <c r="IDM3" s="1065"/>
      <c r="IDN3" s="1065"/>
      <c r="IDO3" s="1066"/>
      <c r="IDP3" s="1065"/>
      <c r="IDQ3" s="1065"/>
      <c r="IDR3" s="1065"/>
      <c r="IDS3" s="1065"/>
      <c r="IDT3" s="1065"/>
      <c r="IDU3" s="1065"/>
      <c r="IDV3" s="1065"/>
      <c r="IDW3" s="1065"/>
      <c r="IDX3" s="1065"/>
      <c r="IDY3" s="1065"/>
      <c r="IDZ3" s="1065"/>
      <c r="IEA3" s="1065"/>
      <c r="IEB3" s="1065"/>
      <c r="IEC3" s="1066"/>
      <c r="IED3" s="1065"/>
      <c r="IEE3" s="1065"/>
      <c r="IEF3" s="1065"/>
      <c r="IEG3" s="1065"/>
      <c r="IEH3" s="1065"/>
      <c r="IEI3" s="1065"/>
      <c r="IEJ3" s="1065"/>
      <c r="IEK3" s="1065"/>
      <c r="IEL3" s="1065"/>
      <c r="IEM3" s="1065"/>
      <c r="IEN3" s="1065"/>
      <c r="IEO3" s="1065"/>
      <c r="IEP3" s="1065"/>
      <c r="IEQ3" s="1066"/>
      <c r="IER3" s="1065"/>
      <c r="IES3" s="1065"/>
      <c r="IET3" s="1065"/>
      <c r="IEU3" s="1065"/>
      <c r="IEV3" s="1065"/>
      <c r="IEW3" s="1065"/>
      <c r="IEX3" s="1065"/>
      <c r="IEY3" s="1065"/>
      <c r="IEZ3" s="1065"/>
      <c r="IFA3" s="1065"/>
      <c r="IFB3" s="1065"/>
      <c r="IFC3" s="1065"/>
      <c r="IFD3" s="1065"/>
      <c r="IFE3" s="1066"/>
      <c r="IFF3" s="1065"/>
      <c r="IFG3" s="1065"/>
      <c r="IFH3" s="1065"/>
      <c r="IFI3" s="1065"/>
      <c r="IFJ3" s="1065"/>
      <c r="IFK3" s="1065"/>
      <c r="IFL3" s="1065"/>
      <c r="IFM3" s="1065"/>
      <c r="IFN3" s="1065"/>
      <c r="IFO3" s="1065"/>
      <c r="IFP3" s="1065"/>
      <c r="IFQ3" s="1065"/>
      <c r="IFR3" s="1065"/>
      <c r="IFS3" s="1066"/>
      <c r="IFT3" s="1065"/>
      <c r="IFU3" s="1065"/>
      <c r="IFV3" s="1065"/>
      <c r="IFW3" s="1065"/>
      <c r="IFX3" s="1065"/>
      <c r="IFY3" s="1065"/>
      <c r="IFZ3" s="1065"/>
      <c r="IGA3" s="1065"/>
      <c r="IGB3" s="1065"/>
      <c r="IGC3" s="1065"/>
      <c r="IGD3" s="1065"/>
      <c r="IGE3" s="1065"/>
      <c r="IGF3" s="1065"/>
      <c r="IGG3" s="1066"/>
      <c r="IGH3" s="1065"/>
      <c r="IGI3" s="1065"/>
      <c r="IGJ3" s="1065"/>
      <c r="IGK3" s="1065"/>
      <c r="IGL3" s="1065"/>
      <c r="IGM3" s="1065"/>
      <c r="IGN3" s="1065"/>
      <c r="IGO3" s="1065"/>
      <c r="IGP3" s="1065"/>
      <c r="IGQ3" s="1065"/>
      <c r="IGR3" s="1065"/>
      <c r="IGS3" s="1065"/>
      <c r="IGT3" s="1065"/>
      <c r="IGU3" s="1066"/>
      <c r="IGV3" s="1065"/>
      <c r="IGW3" s="1065"/>
      <c r="IGX3" s="1065"/>
      <c r="IGY3" s="1065"/>
      <c r="IGZ3" s="1065"/>
      <c r="IHA3" s="1065"/>
      <c r="IHB3" s="1065"/>
      <c r="IHC3" s="1065"/>
      <c r="IHD3" s="1065"/>
      <c r="IHE3" s="1065"/>
      <c r="IHF3" s="1065"/>
      <c r="IHG3" s="1065"/>
      <c r="IHH3" s="1065"/>
      <c r="IHI3" s="1066"/>
      <c r="IHJ3" s="1065"/>
      <c r="IHK3" s="1065"/>
      <c r="IHL3" s="1065"/>
      <c r="IHM3" s="1065"/>
      <c r="IHN3" s="1065"/>
      <c r="IHO3" s="1065"/>
      <c r="IHP3" s="1065"/>
      <c r="IHQ3" s="1065"/>
      <c r="IHR3" s="1065"/>
      <c r="IHS3" s="1065"/>
      <c r="IHT3" s="1065"/>
      <c r="IHU3" s="1065"/>
      <c r="IHV3" s="1065"/>
      <c r="IHW3" s="1066"/>
      <c r="IHX3" s="1065"/>
      <c r="IHY3" s="1065"/>
      <c r="IHZ3" s="1065"/>
      <c r="IIA3" s="1065"/>
      <c r="IIB3" s="1065"/>
      <c r="IIC3" s="1065"/>
      <c r="IID3" s="1065"/>
      <c r="IIE3" s="1065"/>
      <c r="IIF3" s="1065"/>
      <c r="IIG3" s="1065"/>
      <c r="IIH3" s="1065"/>
      <c r="III3" s="1065"/>
      <c r="IIJ3" s="1065"/>
      <c r="IIK3" s="1066"/>
      <c r="IIL3" s="1065"/>
      <c r="IIM3" s="1065"/>
      <c r="IIN3" s="1065"/>
      <c r="IIO3" s="1065"/>
      <c r="IIP3" s="1065"/>
      <c r="IIQ3" s="1065"/>
      <c r="IIR3" s="1065"/>
      <c r="IIS3" s="1065"/>
      <c r="IIT3" s="1065"/>
      <c r="IIU3" s="1065"/>
      <c r="IIV3" s="1065"/>
      <c r="IIW3" s="1065"/>
      <c r="IIX3" s="1065"/>
      <c r="IIY3" s="1066"/>
      <c r="IIZ3" s="1065"/>
      <c r="IJA3" s="1065"/>
      <c r="IJB3" s="1065"/>
      <c r="IJC3" s="1065"/>
      <c r="IJD3" s="1065"/>
      <c r="IJE3" s="1065"/>
      <c r="IJF3" s="1065"/>
      <c r="IJG3" s="1065"/>
      <c r="IJH3" s="1065"/>
      <c r="IJI3" s="1065"/>
      <c r="IJJ3" s="1065"/>
      <c r="IJK3" s="1065"/>
      <c r="IJL3" s="1065"/>
      <c r="IJM3" s="1066"/>
      <c r="IJN3" s="1065"/>
      <c r="IJO3" s="1065"/>
      <c r="IJP3" s="1065"/>
      <c r="IJQ3" s="1065"/>
      <c r="IJR3" s="1065"/>
      <c r="IJS3" s="1065"/>
      <c r="IJT3" s="1065"/>
      <c r="IJU3" s="1065"/>
      <c r="IJV3" s="1065"/>
      <c r="IJW3" s="1065"/>
      <c r="IJX3" s="1065"/>
      <c r="IJY3" s="1065"/>
      <c r="IJZ3" s="1065"/>
      <c r="IKA3" s="1066"/>
      <c r="IKB3" s="1065"/>
      <c r="IKC3" s="1065"/>
      <c r="IKD3" s="1065"/>
      <c r="IKE3" s="1065"/>
      <c r="IKF3" s="1065"/>
      <c r="IKG3" s="1065"/>
      <c r="IKH3" s="1065"/>
      <c r="IKI3" s="1065"/>
      <c r="IKJ3" s="1065"/>
      <c r="IKK3" s="1065"/>
      <c r="IKL3" s="1065"/>
      <c r="IKM3" s="1065"/>
      <c r="IKN3" s="1065"/>
      <c r="IKO3" s="1066"/>
      <c r="IKP3" s="1065"/>
      <c r="IKQ3" s="1065"/>
      <c r="IKR3" s="1065"/>
      <c r="IKS3" s="1065"/>
      <c r="IKT3" s="1065"/>
      <c r="IKU3" s="1065"/>
      <c r="IKV3" s="1065"/>
      <c r="IKW3" s="1065"/>
      <c r="IKX3" s="1065"/>
      <c r="IKY3" s="1065"/>
      <c r="IKZ3" s="1065"/>
      <c r="ILA3" s="1065"/>
      <c r="ILB3" s="1065"/>
      <c r="ILC3" s="1066"/>
      <c r="ILD3" s="1065"/>
      <c r="ILE3" s="1065"/>
      <c r="ILF3" s="1065"/>
      <c r="ILG3" s="1065"/>
      <c r="ILH3" s="1065"/>
      <c r="ILI3" s="1065"/>
      <c r="ILJ3" s="1065"/>
      <c r="ILK3" s="1065"/>
      <c r="ILL3" s="1065"/>
      <c r="ILM3" s="1065"/>
      <c r="ILN3" s="1065"/>
      <c r="ILO3" s="1065"/>
      <c r="ILP3" s="1065"/>
      <c r="ILQ3" s="1066"/>
      <c r="ILR3" s="1065"/>
      <c r="ILS3" s="1065"/>
      <c r="ILT3" s="1065"/>
      <c r="ILU3" s="1065"/>
      <c r="ILV3" s="1065"/>
      <c r="ILW3" s="1065"/>
      <c r="ILX3" s="1065"/>
      <c r="ILY3" s="1065"/>
      <c r="ILZ3" s="1065"/>
      <c r="IMA3" s="1065"/>
      <c r="IMB3" s="1065"/>
      <c r="IMC3" s="1065"/>
      <c r="IMD3" s="1065"/>
      <c r="IME3" s="1066"/>
      <c r="IMF3" s="1065"/>
      <c r="IMG3" s="1065"/>
      <c r="IMH3" s="1065"/>
      <c r="IMI3" s="1065"/>
      <c r="IMJ3" s="1065"/>
      <c r="IMK3" s="1065"/>
      <c r="IML3" s="1065"/>
      <c r="IMM3" s="1065"/>
      <c r="IMN3" s="1065"/>
      <c r="IMO3" s="1065"/>
      <c r="IMP3" s="1065"/>
      <c r="IMQ3" s="1065"/>
      <c r="IMR3" s="1065"/>
      <c r="IMS3" s="1066"/>
      <c r="IMT3" s="1065"/>
      <c r="IMU3" s="1065"/>
      <c r="IMV3" s="1065"/>
      <c r="IMW3" s="1065"/>
      <c r="IMX3" s="1065"/>
      <c r="IMY3" s="1065"/>
      <c r="IMZ3" s="1065"/>
      <c r="INA3" s="1065"/>
      <c r="INB3" s="1065"/>
      <c r="INC3" s="1065"/>
      <c r="IND3" s="1065"/>
      <c r="INE3" s="1065"/>
      <c r="INF3" s="1065"/>
      <c r="ING3" s="1066"/>
      <c r="INH3" s="1065"/>
      <c r="INI3" s="1065"/>
      <c r="INJ3" s="1065"/>
      <c r="INK3" s="1065"/>
      <c r="INL3" s="1065"/>
      <c r="INM3" s="1065"/>
      <c r="INN3" s="1065"/>
      <c r="INO3" s="1065"/>
      <c r="INP3" s="1065"/>
      <c r="INQ3" s="1065"/>
      <c r="INR3" s="1065"/>
      <c r="INS3" s="1065"/>
      <c r="INT3" s="1065"/>
      <c r="INU3" s="1066"/>
      <c r="INV3" s="1065"/>
      <c r="INW3" s="1065"/>
      <c r="INX3" s="1065"/>
      <c r="INY3" s="1065"/>
      <c r="INZ3" s="1065"/>
      <c r="IOA3" s="1065"/>
      <c r="IOB3" s="1065"/>
      <c r="IOC3" s="1065"/>
      <c r="IOD3" s="1065"/>
      <c r="IOE3" s="1065"/>
      <c r="IOF3" s="1065"/>
      <c r="IOG3" s="1065"/>
      <c r="IOH3" s="1065"/>
      <c r="IOI3" s="1066"/>
      <c r="IOJ3" s="1065"/>
      <c r="IOK3" s="1065"/>
      <c r="IOL3" s="1065"/>
      <c r="IOM3" s="1065"/>
      <c r="ION3" s="1065"/>
      <c r="IOO3" s="1065"/>
      <c r="IOP3" s="1065"/>
      <c r="IOQ3" s="1065"/>
      <c r="IOR3" s="1065"/>
      <c r="IOS3" s="1065"/>
      <c r="IOT3" s="1065"/>
      <c r="IOU3" s="1065"/>
      <c r="IOV3" s="1065"/>
      <c r="IOW3" s="1066"/>
      <c r="IOX3" s="1065"/>
      <c r="IOY3" s="1065"/>
      <c r="IOZ3" s="1065"/>
      <c r="IPA3" s="1065"/>
      <c r="IPB3" s="1065"/>
      <c r="IPC3" s="1065"/>
      <c r="IPD3" s="1065"/>
      <c r="IPE3" s="1065"/>
      <c r="IPF3" s="1065"/>
      <c r="IPG3" s="1065"/>
      <c r="IPH3" s="1065"/>
      <c r="IPI3" s="1065"/>
      <c r="IPJ3" s="1065"/>
      <c r="IPK3" s="1066"/>
      <c r="IPL3" s="1065"/>
      <c r="IPM3" s="1065"/>
      <c r="IPN3" s="1065"/>
      <c r="IPO3" s="1065"/>
      <c r="IPP3" s="1065"/>
      <c r="IPQ3" s="1065"/>
      <c r="IPR3" s="1065"/>
      <c r="IPS3" s="1065"/>
      <c r="IPT3" s="1065"/>
      <c r="IPU3" s="1065"/>
      <c r="IPV3" s="1065"/>
      <c r="IPW3" s="1065"/>
      <c r="IPX3" s="1065"/>
      <c r="IPY3" s="1066"/>
      <c r="IPZ3" s="1065"/>
      <c r="IQA3" s="1065"/>
      <c r="IQB3" s="1065"/>
      <c r="IQC3" s="1065"/>
      <c r="IQD3" s="1065"/>
      <c r="IQE3" s="1065"/>
      <c r="IQF3" s="1065"/>
      <c r="IQG3" s="1065"/>
      <c r="IQH3" s="1065"/>
      <c r="IQI3" s="1065"/>
      <c r="IQJ3" s="1065"/>
      <c r="IQK3" s="1065"/>
      <c r="IQL3" s="1065"/>
      <c r="IQM3" s="1066"/>
      <c r="IQN3" s="1065"/>
      <c r="IQO3" s="1065"/>
      <c r="IQP3" s="1065"/>
      <c r="IQQ3" s="1065"/>
      <c r="IQR3" s="1065"/>
      <c r="IQS3" s="1065"/>
      <c r="IQT3" s="1065"/>
      <c r="IQU3" s="1065"/>
      <c r="IQV3" s="1065"/>
      <c r="IQW3" s="1065"/>
      <c r="IQX3" s="1065"/>
      <c r="IQY3" s="1065"/>
      <c r="IQZ3" s="1065"/>
      <c r="IRA3" s="1066"/>
      <c r="IRB3" s="1065"/>
      <c r="IRC3" s="1065"/>
      <c r="IRD3" s="1065"/>
      <c r="IRE3" s="1065"/>
      <c r="IRF3" s="1065"/>
      <c r="IRG3" s="1065"/>
      <c r="IRH3" s="1065"/>
      <c r="IRI3" s="1065"/>
      <c r="IRJ3" s="1065"/>
      <c r="IRK3" s="1065"/>
      <c r="IRL3" s="1065"/>
      <c r="IRM3" s="1065"/>
      <c r="IRN3" s="1065"/>
      <c r="IRO3" s="1066"/>
      <c r="IRP3" s="1065"/>
      <c r="IRQ3" s="1065"/>
      <c r="IRR3" s="1065"/>
      <c r="IRS3" s="1065"/>
      <c r="IRT3" s="1065"/>
      <c r="IRU3" s="1065"/>
      <c r="IRV3" s="1065"/>
      <c r="IRW3" s="1065"/>
      <c r="IRX3" s="1065"/>
      <c r="IRY3" s="1065"/>
      <c r="IRZ3" s="1065"/>
      <c r="ISA3" s="1065"/>
      <c r="ISB3" s="1065"/>
      <c r="ISC3" s="1066"/>
      <c r="ISD3" s="1065"/>
      <c r="ISE3" s="1065"/>
      <c r="ISF3" s="1065"/>
      <c r="ISG3" s="1065"/>
      <c r="ISH3" s="1065"/>
      <c r="ISI3" s="1065"/>
      <c r="ISJ3" s="1065"/>
      <c r="ISK3" s="1065"/>
      <c r="ISL3" s="1065"/>
      <c r="ISM3" s="1065"/>
      <c r="ISN3" s="1065"/>
      <c r="ISO3" s="1065"/>
      <c r="ISP3" s="1065"/>
      <c r="ISQ3" s="1066"/>
      <c r="ISR3" s="1065"/>
      <c r="ISS3" s="1065"/>
      <c r="IST3" s="1065"/>
      <c r="ISU3" s="1065"/>
      <c r="ISV3" s="1065"/>
      <c r="ISW3" s="1065"/>
      <c r="ISX3" s="1065"/>
      <c r="ISY3" s="1065"/>
      <c r="ISZ3" s="1065"/>
      <c r="ITA3" s="1065"/>
      <c r="ITB3" s="1065"/>
      <c r="ITC3" s="1065"/>
      <c r="ITD3" s="1065"/>
      <c r="ITE3" s="1066"/>
      <c r="ITF3" s="1065"/>
      <c r="ITG3" s="1065"/>
      <c r="ITH3" s="1065"/>
      <c r="ITI3" s="1065"/>
      <c r="ITJ3" s="1065"/>
      <c r="ITK3" s="1065"/>
      <c r="ITL3" s="1065"/>
      <c r="ITM3" s="1065"/>
      <c r="ITN3" s="1065"/>
      <c r="ITO3" s="1065"/>
      <c r="ITP3" s="1065"/>
      <c r="ITQ3" s="1065"/>
      <c r="ITR3" s="1065"/>
      <c r="ITS3" s="1066"/>
      <c r="ITT3" s="1065"/>
      <c r="ITU3" s="1065"/>
      <c r="ITV3" s="1065"/>
      <c r="ITW3" s="1065"/>
      <c r="ITX3" s="1065"/>
      <c r="ITY3" s="1065"/>
      <c r="ITZ3" s="1065"/>
      <c r="IUA3" s="1065"/>
      <c r="IUB3" s="1065"/>
      <c r="IUC3" s="1065"/>
      <c r="IUD3" s="1065"/>
      <c r="IUE3" s="1065"/>
      <c r="IUF3" s="1065"/>
      <c r="IUG3" s="1066"/>
      <c r="IUH3" s="1065"/>
      <c r="IUI3" s="1065"/>
      <c r="IUJ3" s="1065"/>
      <c r="IUK3" s="1065"/>
      <c r="IUL3" s="1065"/>
      <c r="IUM3" s="1065"/>
      <c r="IUN3" s="1065"/>
      <c r="IUO3" s="1065"/>
      <c r="IUP3" s="1065"/>
      <c r="IUQ3" s="1065"/>
      <c r="IUR3" s="1065"/>
      <c r="IUS3" s="1065"/>
      <c r="IUT3" s="1065"/>
      <c r="IUU3" s="1066"/>
      <c r="IUV3" s="1065"/>
      <c r="IUW3" s="1065"/>
      <c r="IUX3" s="1065"/>
      <c r="IUY3" s="1065"/>
      <c r="IUZ3" s="1065"/>
      <c r="IVA3" s="1065"/>
      <c r="IVB3" s="1065"/>
      <c r="IVC3" s="1065"/>
      <c r="IVD3" s="1065"/>
      <c r="IVE3" s="1065"/>
      <c r="IVF3" s="1065"/>
      <c r="IVG3" s="1065"/>
      <c r="IVH3" s="1065"/>
      <c r="IVI3" s="1066"/>
      <c r="IVJ3" s="1065"/>
      <c r="IVK3" s="1065"/>
      <c r="IVL3" s="1065"/>
      <c r="IVM3" s="1065"/>
      <c r="IVN3" s="1065"/>
      <c r="IVO3" s="1065"/>
      <c r="IVP3" s="1065"/>
      <c r="IVQ3" s="1065"/>
      <c r="IVR3" s="1065"/>
      <c r="IVS3" s="1065"/>
      <c r="IVT3" s="1065"/>
      <c r="IVU3" s="1065"/>
      <c r="IVV3" s="1065"/>
      <c r="IVW3" s="1066"/>
      <c r="IVX3" s="1065"/>
      <c r="IVY3" s="1065"/>
      <c r="IVZ3" s="1065"/>
      <c r="IWA3" s="1065"/>
      <c r="IWB3" s="1065"/>
      <c r="IWC3" s="1065"/>
      <c r="IWD3" s="1065"/>
      <c r="IWE3" s="1065"/>
      <c r="IWF3" s="1065"/>
      <c r="IWG3" s="1065"/>
      <c r="IWH3" s="1065"/>
      <c r="IWI3" s="1065"/>
      <c r="IWJ3" s="1065"/>
      <c r="IWK3" s="1066"/>
      <c r="IWL3" s="1065"/>
      <c r="IWM3" s="1065"/>
      <c r="IWN3" s="1065"/>
      <c r="IWO3" s="1065"/>
      <c r="IWP3" s="1065"/>
      <c r="IWQ3" s="1065"/>
      <c r="IWR3" s="1065"/>
      <c r="IWS3" s="1065"/>
      <c r="IWT3" s="1065"/>
      <c r="IWU3" s="1065"/>
      <c r="IWV3" s="1065"/>
      <c r="IWW3" s="1065"/>
      <c r="IWX3" s="1065"/>
      <c r="IWY3" s="1066"/>
      <c r="IWZ3" s="1065"/>
      <c r="IXA3" s="1065"/>
      <c r="IXB3" s="1065"/>
      <c r="IXC3" s="1065"/>
      <c r="IXD3" s="1065"/>
      <c r="IXE3" s="1065"/>
      <c r="IXF3" s="1065"/>
      <c r="IXG3" s="1065"/>
      <c r="IXH3" s="1065"/>
      <c r="IXI3" s="1065"/>
      <c r="IXJ3" s="1065"/>
      <c r="IXK3" s="1065"/>
      <c r="IXL3" s="1065"/>
      <c r="IXM3" s="1066"/>
      <c r="IXN3" s="1065"/>
      <c r="IXO3" s="1065"/>
      <c r="IXP3" s="1065"/>
      <c r="IXQ3" s="1065"/>
      <c r="IXR3" s="1065"/>
      <c r="IXS3" s="1065"/>
      <c r="IXT3" s="1065"/>
      <c r="IXU3" s="1065"/>
      <c r="IXV3" s="1065"/>
      <c r="IXW3" s="1065"/>
      <c r="IXX3" s="1065"/>
      <c r="IXY3" s="1065"/>
      <c r="IXZ3" s="1065"/>
      <c r="IYA3" s="1066"/>
      <c r="IYB3" s="1065"/>
      <c r="IYC3" s="1065"/>
      <c r="IYD3" s="1065"/>
      <c r="IYE3" s="1065"/>
      <c r="IYF3" s="1065"/>
      <c r="IYG3" s="1065"/>
      <c r="IYH3" s="1065"/>
      <c r="IYI3" s="1065"/>
      <c r="IYJ3" s="1065"/>
      <c r="IYK3" s="1065"/>
      <c r="IYL3" s="1065"/>
      <c r="IYM3" s="1065"/>
      <c r="IYN3" s="1065"/>
      <c r="IYO3" s="1066"/>
      <c r="IYP3" s="1065"/>
      <c r="IYQ3" s="1065"/>
      <c r="IYR3" s="1065"/>
      <c r="IYS3" s="1065"/>
      <c r="IYT3" s="1065"/>
      <c r="IYU3" s="1065"/>
      <c r="IYV3" s="1065"/>
      <c r="IYW3" s="1065"/>
      <c r="IYX3" s="1065"/>
      <c r="IYY3" s="1065"/>
      <c r="IYZ3" s="1065"/>
      <c r="IZA3" s="1065"/>
      <c r="IZB3" s="1065"/>
      <c r="IZC3" s="1066"/>
      <c r="IZD3" s="1065"/>
      <c r="IZE3" s="1065"/>
      <c r="IZF3" s="1065"/>
      <c r="IZG3" s="1065"/>
      <c r="IZH3" s="1065"/>
      <c r="IZI3" s="1065"/>
      <c r="IZJ3" s="1065"/>
      <c r="IZK3" s="1065"/>
      <c r="IZL3" s="1065"/>
      <c r="IZM3" s="1065"/>
      <c r="IZN3" s="1065"/>
      <c r="IZO3" s="1065"/>
      <c r="IZP3" s="1065"/>
      <c r="IZQ3" s="1066"/>
      <c r="IZR3" s="1065"/>
      <c r="IZS3" s="1065"/>
      <c r="IZT3" s="1065"/>
      <c r="IZU3" s="1065"/>
      <c r="IZV3" s="1065"/>
      <c r="IZW3" s="1065"/>
      <c r="IZX3" s="1065"/>
      <c r="IZY3" s="1065"/>
      <c r="IZZ3" s="1065"/>
      <c r="JAA3" s="1065"/>
      <c r="JAB3" s="1065"/>
      <c r="JAC3" s="1065"/>
      <c r="JAD3" s="1065"/>
      <c r="JAE3" s="1066"/>
      <c r="JAF3" s="1065"/>
      <c r="JAG3" s="1065"/>
      <c r="JAH3" s="1065"/>
      <c r="JAI3" s="1065"/>
      <c r="JAJ3" s="1065"/>
      <c r="JAK3" s="1065"/>
      <c r="JAL3" s="1065"/>
      <c r="JAM3" s="1065"/>
      <c r="JAN3" s="1065"/>
      <c r="JAO3" s="1065"/>
      <c r="JAP3" s="1065"/>
      <c r="JAQ3" s="1065"/>
      <c r="JAR3" s="1065"/>
      <c r="JAS3" s="1066"/>
      <c r="JAT3" s="1065"/>
      <c r="JAU3" s="1065"/>
      <c r="JAV3" s="1065"/>
      <c r="JAW3" s="1065"/>
      <c r="JAX3" s="1065"/>
      <c r="JAY3" s="1065"/>
      <c r="JAZ3" s="1065"/>
      <c r="JBA3" s="1065"/>
      <c r="JBB3" s="1065"/>
      <c r="JBC3" s="1065"/>
      <c r="JBD3" s="1065"/>
      <c r="JBE3" s="1065"/>
      <c r="JBF3" s="1065"/>
      <c r="JBG3" s="1066"/>
      <c r="JBH3" s="1065"/>
      <c r="JBI3" s="1065"/>
      <c r="JBJ3" s="1065"/>
      <c r="JBK3" s="1065"/>
      <c r="JBL3" s="1065"/>
      <c r="JBM3" s="1065"/>
      <c r="JBN3" s="1065"/>
      <c r="JBO3" s="1065"/>
      <c r="JBP3" s="1065"/>
      <c r="JBQ3" s="1065"/>
      <c r="JBR3" s="1065"/>
      <c r="JBS3" s="1065"/>
      <c r="JBT3" s="1065"/>
      <c r="JBU3" s="1066"/>
      <c r="JBV3" s="1065"/>
      <c r="JBW3" s="1065"/>
      <c r="JBX3" s="1065"/>
      <c r="JBY3" s="1065"/>
      <c r="JBZ3" s="1065"/>
      <c r="JCA3" s="1065"/>
      <c r="JCB3" s="1065"/>
      <c r="JCC3" s="1065"/>
      <c r="JCD3" s="1065"/>
      <c r="JCE3" s="1065"/>
      <c r="JCF3" s="1065"/>
      <c r="JCG3" s="1065"/>
      <c r="JCH3" s="1065"/>
      <c r="JCI3" s="1066"/>
      <c r="JCJ3" s="1065"/>
      <c r="JCK3" s="1065"/>
      <c r="JCL3" s="1065"/>
      <c r="JCM3" s="1065"/>
      <c r="JCN3" s="1065"/>
      <c r="JCO3" s="1065"/>
      <c r="JCP3" s="1065"/>
      <c r="JCQ3" s="1065"/>
      <c r="JCR3" s="1065"/>
      <c r="JCS3" s="1065"/>
      <c r="JCT3" s="1065"/>
      <c r="JCU3" s="1065"/>
      <c r="JCV3" s="1065"/>
      <c r="JCW3" s="1066"/>
      <c r="JCX3" s="1065"/>
      <c r="JCY3" s="1065"/>
      <c r="JCZ3" s="1065"/>
      <c r="JDA3" s="1065"/>
      <c r="JDB3" s="1065"/>
      <c r="JDC3" s="1065"/>
      <c r="JDD3" s="1065"/>
      <c r="JDE3" s="1065"/>
      <c r="JDF3" s="1065"/>
      <c r="JDG3" s="1065"/>
      <c r="JDH3" s="1065"/>
      <c r="JDI3" s="1065"/>
      <c r="JDJ3" s="1065"/>
      <c r="JDK3" s="1066"/>
      <c r="JDL3" s="1065"/>
      <c r="JDM3" s="1065"/>
      <c r="JDN3" s="1065"/>
      <c r="JDO3" s="1065"/>
      <c r="JDP3" s="1065"/>
      <c r="JDQ3" s="1065"/>
      <c r="JDR3" s="1065"/>
      <c r="JDS3" s="1065"/>
      <c r="JDT3" s="1065"/>
      <c r="JDU3" s="1065"/>
      <c r="JDV3" s="1065"/>
      <c r="JDW3" s="1065"/>
      <c r="JDX3" s="1065"/>
      <c r="JDY3" s="1066"/>
      <c r="JDZ3" s="1065"/>
      <c r="JEA3" s="1065"/>
      <c r="JEB3" s="1065"/>
      <c r="JEC3" s="1065"/>
      <c r="JED3" s="1065"/>
      <c r="JEE3" s="1065"/>
      <c r="JEF3" s="1065"/>
      <c r="JEG3" s="1065"/>
      <c r="JEH3" s="1065"/>
      <c r="JEI3" s="1065"/>
      <c r="JEJ3" s="1065"/>
      <c r="JEK3" s="1065"/>
      <c r="JEL3" s="1065"/>
      <c r="JEM3" s="1066"/>
      <c r="JEN3" s="1065"/>
      <c r="JEO3" s="1065"/>
      <c r="JEP3" s="1065"/>
      <c r="JEQ3" s="1065"/>
      <c r="JER3" s="1065"/>
      <c r="JES3" s="1065"/>
      <c r="JET3" s="1065"/>
      <c r="JEU3" s="1065"/>
      <c r="JEV3" s="1065"/>
      <c r="JEW3" s="1065"/>
      <c r="JEX3" s="1065"/>
      <c r="JEY3" s="1065"/>
      <c r="JEZ3" s="1065"/>
      <c r="JFA3" s="1066"/>
      <c r="JFB3" s="1065"/>
      <c r="JFC3" s="1065"/>
      <c r="JFD3" s="1065"/>
      <c r="JFE3" s="1065"/>
      <c r="JFF3" s="1065"/>
      <c r="JFG3" s="1065"/>
      <c r="JFH3" s="1065"/>
      <c r="JFI3" s="1065"/>
      <c r="JFJ3" s="1065"/>
      <c r="JFK3" s="1065"/>
      <c r="JFL3" s="1065"/>
      <c r="JFM3" s="1065"/>
      <c r="JFN3" s="1065"/>
      <c r="JFO3" s="1066"/>
      <c r="JFP3" s="1065"/>
      <c r="JFQ3" s="1065"/>
      <c r="JFR3" s="1065"/>
      <c r="JFS3" s="1065"/>
      <c r="JFT3" s="1065"/>
      <c r="JFU3" s="1065"/>
      <c r="JFV3" s="1065"/>
      <c r="JFW3" s="1065"/>
      <c r="JFX3" s="1065"/>
      <c r="JFY3" s="1065"/>
      <c r="JFZ3" s="1065"/>
      <c r="JGA3" s="1065"/>
      <c r="JGB3" s="1065"/>
      <c r="JGC3" s="1066"/>
      <c r="JGD3" s="1065"/>
      <c r="JGE3" s="1065"/>
      <c r="JGF3" s="1065"/>
      <c r="JGG3" s="1065"/>
      <c r="JGH3" s="1065"/>
      <c r="JGI3" s="1065"/>
      <c r="JGJ3" s="1065"/>
      <c r="JGK3" s="1065"/>
      <c r="JGL3" s="1065"/>
      <c r="JGM3" s="1065"/>
      <c r="JGN3" s="1065"/>
      <c r="JGO3" s="1065"/>
      <c r="JGP3" s="1065"/>
      <c r="JGQ3" s="1066"/>
      <c r="JGR3" s="1065"/>
      <c r="JGS3" s="1065"/>
      <c r="JGT3" s="1065"/>
      <c r="JGU3" s="1065"/>
      <c r="JGV3" s="1065"/>
      <c r="JGW3" s="1065"/>
      <c r="JGX3" s="1065"/>
      <c r="JGY3" s="1065"/>
      <c r="JGZ3" s="1065"/>
      <c r="JHA3" s="1065"/>
      <c r="JHB3" s="1065"/>
      <c r="JHC3" s="1065"/>
      <c r="JHD3" s="1065"/>
      <c r="JHE3" s="1066"/>
      <c r="JHF3" s="1065"/>
      <c r="JHG3" s="1065"/>
      <c r="JHH3" s="1065"/>
      <c r="JHI3" s="1065"/>
      <c r="JHJ3" s="1065"/>
      <c r="JHK3" s="1065"/>
      <c r="JHL3" s="1065"/>
      <c r="JHM3" s="1065"/>
      <c r="JHN3" s="1065"/>
      <c r="JHO3" s="1065"/>
      <c r="JHP3" s="1065"/>
      <c r="JHQ3" s="1065"/>
      <c r="JHR3" s="1065"/>
      <c r="JHS3" s="1066"/>
      <c r="JHT3" s="1065"/>
      <c r="JHU3" s="1065"/>
      <c r="JHV3" s="1065"/>
      <c r="JHW3" s="1065"/>
      <c r="JHX3" s="1065"/>
      <c r="JHY3" s="1065"/>
      <c r="JHZ3" s="1065"/>
      <c r="JIA3" s="1065"/>
      <c r="JIB3" s="1065"/>
      <c r="JIC3" s="1065"/>
      <c r="JID3" s="1065"/>
      <c r="JIE3" s="1065"/>
      <c r="JIF3" s="1065"/>
      <c r="JIG3" s="1066"/>
      <c r="JIH3" s="1065"/>
      <c r="JII3" s="1065"/>
      <c r="JIJ3" s="1065"/>
      <c r="JIK3" s="1065"/>
      <c r="JIL3" s="1065"/>
      <c r="JIM3" s="1065"/>
      <c r="JIN3" s="1065"/>
      <c r="JIO3" s="1065"/>
      <c r="JIP3" s="1065"/>
      <c r="JIQ3" s="1065"/>
      <c r="JIR3" s="1065"/>
      <c r="JIS3" s="1065"/>
      <c r="JIT3" s="1065"/>
      <c r="JIU3" s="1066"/>
      <c r="JIV3" s="1065"/>
      <c r="JIW3" s="1065"/>
      <c r="JIX3" s="1065"/>
      <c r="JIY3" s="1065"/>
      <c r="JIZ3" s="1065"/>
      <c r="JJA3" s="1065"/>
      <c r="JJB3" s="1065"/>
      <c r="JJC3" s="1065"/>
      <c r="JJD3" s="1065"/>
      <c r="JJE3" s="1065"/>
      <c r="JJF3" s="1065"/>
      <c r="JJG3" s="1065"/>
      <c r="JJH3" s="1065"/>
      <c r="JJI3" s="1066"/>
      <c r="JJJ3" s="1065"/>
      <c r="JJK3" s="1065"/>
      <c r="JJL3" s="1065"/>
      <c r="JJM3" s="1065"/>
      <c r="JJN3" s="1065"/>
      <c r="JJO3" s="1065"/>
      <c r="JJP3" s="1065"/>
      <c r="JJQ3" s="1065"/>
      <c r="JJR3" s="1065"/>
      <c r="JJS3" s="1065"/>
      <c r="JJT3" s="1065"/>
      <c r="JJU3" s="1065"/>
      <c r="JJV3" s="1065"/>
      <c r="JJW3" s="1066"/>
      <c r="JJX3" s="1065"/>
      <c r="JJY3" s="1065"/>
      <c r="JJZ3" s="1065"/>
      <c r="JKA3" s="1065"/>
      <c r="JKB3" s="1065"/>
      <c r="JKC3" s="1065"/>
      <c r="JKD3" s="1065"/>
      <c r="JKE3" s="1065"/>
      <c r="JKF3" s="1065"/>
      <c r="JKG3" s="1065"/>
      <c r="JKH3" s="1065"/>
      <c r="JKI3" s="1065"/>
      <c r="JKJ3" s="1065"/>
      <c r="JKK3" s="1066"/>
      <c r="JKL3" s="1065"/>
      <c r="JKM3" s="1065"/>
      <c r="JKN3" s="1065"/>
      <c r="JKO3" s="1065"/>
      <c r="JKP3" s="1065"/>
      <c r="JKQ3" s="1065"/>
      <c r="JKR3" s="1065"/>
      <c r="JKS3" s="1065"/>
      <c r="JKT3" s="1065"/>
      <c r="JKU3" s="1065"/>
      <c r="JKV3" s="1065"/>
      <c r="JKW3" s="1065"/>
      <c r="JKX3" s="1065"/>
      <c r="JKY3" s="1066"/>
      <c r="JKZ3" s="1065"/>
      <c r="JLA3" s="1065"/>
      <c r="JLB3" s="1065"/>
      <c r="JLC3" s="1065"/>
      <c r="JLD3" s="1065"/>
      <c r="JLE3" s="1065"/>
      <c r="JLF3" s="1065"/>
      <c r="JLG3" s="1065"/>
      <c r="JLH3" s="1065"/>
      <c r="JLI3" s="1065"/>
      <c r="JLJ3" s="1065"/>
      <c r="JLK3" s="1065"/>
      <c r="JLL3" s="1065"/>
      <c r="JLM3" s="1066"/>
      <c r="JLN3" s="1065"/>
      <c r="JLO3" s="1065"/>
      <c r="JLP3" s="1065"/>
      <c r="JLQ3" s="1065"/>
      <c r="JLR3" s="1065"/>
      <c r="JLS3" s="1065"/>
      <c r="JLT3" s="1065"/>
      <c r="JLU3" s="1065"/>
      <c r="JLV3" s="1065"/>
      <c r="JLW3" s="1065"/>
      <c r="JLX3" s="1065"/>
      <c r="JLY3" s="1065"/>
      <c r="JLZ3" s="1065"/>
      <c r="JMA3" s="1066"/>
      <c r="JMB3" s="1065"/>
      <c r="JMC3" s="1065"/>
      <c r="JMD3" s="1065"/>
      <c r="JME3" s="1065"/>
      <c r="JMF3" s="1065"/>
      <c r="JMG3" s="1065"/>
      <c r="JMH3" s="1065"/>
      <c r="JMI3" s="1065"/>
      <c r="JMJ3" s="1065"/>
      <c r="JMK3" s="1065"/>
      <c r="JML3" s="1065"/>
      <c r="JMM3" s="1065"/>
      <c r="JMN3" s="1065"/>
      <c r="JMO3" s="1066"/>
      <c r="JMP3" s="1065"/>
      <c r="JMQ3" s="1065"/>
      <c r="JMR3" s="1065"/>
      <c r="JMS3" s="1065"/>
      <c r="JMT3" s="1065"/>
      <c r="JMU3" s="1065"/>
      <c r="JMV3" s="1065"/>
      <c r="JMW3" s="1065"/>
      <c r="JMX3" s="1065"/>
      <c r="JMY3" s="1065"/>
      <c r="JMZ3" s="1065"/>
      <c r="JNA3" s="1065"/>
      <c r="JNB3" s="1065"/>
      <c r="JNC3" s="1066"/>
      <c r="JND3" s="1065"/>
      <c r="JNE3" s="1065"/>
      <c r="JNF3" s="1065"/>
      <c r="JNG3" s="1065"/>
      <c r="JNH3" s="1065"/>
      <c r="JNI3" s="1065"/>
      <c r="JNJ3" s="1065"/>
      <c r="JNK3" s="1065"/>
      <c r="JNL3" s="1065"/>
      <c r="JNM3" s="1065"/>
      <c r="JNN3" s="1065"/>
      <c r="JNO3" s="1065"/>
      <c r="JNP3" s="1065"/>
      <c r="JNQ3" s="1066"/>
      <c r="JNR3" s="1065"/>
      <c r="JNS3" s="1065"/>
      <c r="JNT3" s="1065"/>
      <c r="JNU3" s="1065"/>
      <c r="JNV3" s="1065"/>
      <c r="JNW3" s="1065"/>
      <c r="JNX3" s="1065"/>
      <c r="JNY3" s="1065"/>
      <c r="JNZ3" s="1065"/>
      <c r="JOA3" s="1065"/>
      <c r="JOB3" s="1065"/>
      <c r="JOC3" s="1065"/>
      <c r="JOD3" s="1065"/>
      <c r="JOE3" s="1066"/>
      <c r="JOF3" s="1065"/>
      <c r="JOG3" s="1065"/>
      <c r="JOH3" s="1065"/>
      <c r="JOI3" s="1065"/>
      <c r="JOJ3" s="1065"/>
      <c r="JOK3" s="1065"/>
      <c r="JOL3" s="1065"/>
      <c r="JOM3" s="1065"/>
      <c r="JON3" s="1065"/>
      <c r="JOO3" s="1065"/>
      <c r="JOP3" s="1065"/>
      <c r="JOQ3" s="1065"/>
      <c r="JOR3" s="1065"/>
      <c r="JOS3" s="1066"/>
      <c r="JOT3" s="1065"/>
      <c r="JOU3" s="1065"/>
      <c r="JOV3" s="1065"/>
      <c r="JOW3" s="1065"/>
      <c r="JOX3" s="1065"/>
      <c r="JOY3" s="1065"/>
      <c r="JOZ3" s="1065"/>
      <c r="JPA3" s="1065"/>
      <c r="JPB3" s="1065"/>
      <c r="JPC3" s="1065"/>
      <c r="JPD3" s="1065"/>
      <c r="JPE3" s="1065"/>
      <c r="JPF3" s="1065"/>
      <c r="JPG3" s="1066"/>
      <c r="JPH3" s="1065"/>
      <c r="JPI3" s="1065"/>
      <c r="JPJ3" s="1065"/>
      <c r="JPK3" s="1065"/>
      <c r="JPL3" s="1065"/>
      <c r="JPM3" s="1065"/>
      <c r="JPN3" s="1065"/>
      <c r="JPO3" s="1065"/>
      <c r="JPP3" s="1065"/>
      <c r="JPQ3" s="1065"/>
      <c r="JPR3" s="1065"/>
      <c r="JPS3" s="1065"/>
      <c r="JPT3" s="1065"/>
      <c r="JPU3" s="1066"/>
      <c r="JPV3" s="1065"/>
      <c r="JPW3" s="1065"/>
      <c r="JPX3" s="1065"/>
      <c r="JPY3" s="1065"/>
      <c r="JPZ3" s="1065"/>
      <c r="JQA3" s="1065"/>
      <c r="JQB3" s="1065"/>
      <c r="JQC3" s="1065"/>
      <c r="JQD3" s="1065"/>
      <c r="JQE3" s="1065"/>
      <c r="JQF3" s="1065"/>
      <c r="JQG3" s="1065"/>
      <c r="JQH3" s="1065"/>
      <c r="JQI3" s="1066"/>
      <c r="JQJ3" s="1065"/>
      <c r="JQK3" s="1065"/>
      <c r="JQL3" s="1065"/>
      <c r="JQM3" s="1065"/>
      <c r="JQN3" s="1065"/>
      <c r="JQO3" s="1065"/>
      <c r="JQP3" s="1065"/>
      <c r="JQQ3" s="1065"/>
      <c r="JQR3" s="1065"/>
      <c r="JQS3" s="1065"/>
      <c r="JQT3" s="1065"/>
      <c r="JQU3" s="1065"/>
      <c r="JQV3" s="1065"/>
      <c r="JQW3" s="1066"/>
      <c r="JQX3" s="1065"/>
      <c r="JQY3" s="1065"/>
      <c r="JQZ3" s="1065"/>
      <c r="JRA3" s="1065"/>
      <c r="JRB3" s="1065"/>
      <c r="JRC3" s="1065"/>
      <c r="JRD3" s="1065"/>
      <c r="JRE3" s="1065"/>
      <c r="JRF3" s="1065"/>
      <c r="JRG3" s="1065"/>
      <c r="JRH3" s="1065"/>
      <c r="JRI3" s="1065"/>
      <c r="JRJ3" s="1065"/>
      <c r="JRK3" s="1066"/>
      <c r="JRL3" s="1065"/>
      <c r="JRM3" s="1065"/>
      <c r="JRN3" s="1065"/>
      <c r="JRO3" s="1065"/>
      <c r="JRP3" s="1065"/>
      <c r="JRQ3" s="1065"/>
      <c r="JRR3" s="1065"/>
      <c r="JRS3" s="1065"/>
      <c r="JRT3" s="1065"/>
      <c r="JRU3" s="1065"/>
      <c r="JRV3" s="1065"/>
      <c r="JRW3" s="1065"/>
      <c r="JRX3" s="1065"/>
      <c r="JRY3" s="1066"/>
      <c r="JRZ3" s="1065"/>
      <c r="JSA3" s="1065"/>
      <c r="JSB3" s="1065"/>
      <c r="JSC3" s="1065"/>
      <c r="JSD3" s="1065"/>
      <c r="JSE3" s="1065"/>
      <c r="JSF3" s="1065"/>
      <c r="JSG3" s="1065"/>
      <c r="JSH3" s="1065"/>
      <c r="JSI3" s="1065"/>
      <c r="JSJ3" s="1065"/>
      <c r="JSK3" s="1065"/>
      <c r="JSL3" s="1065"/>
      <c r="JSM3" s="1066"/>
      <c r="JSN3" s="1065"/>
      <c r="JSO3" s="1065"/>
      <c r="JSP3" s="1065"/>
      <c r="JSQ3" s="1065"/>
      <c r="JSR3" s="1065"/>
      <c r="JSS3" s="1065"/>
      <c r="JST3" s="1065"/>
      <c r="JSU3" s="1065"/>
      <c r="JSV3" s="1065"/>
      <c r="JSW3" s="1065"/>
      <c r="JSX3" s="1065"/>
      <c r="JSY3" s="1065"/>
      <c r="JSZ3" s="1065"/>
      <c r="JTA3" s="1066"/>
      <c r="JTB3" s="1065"/>
      <c r="JTC3" s="1065"/>
      <c r="JTD3" s="1065"/>
      <c r="JTE3" s="1065"/>
      <c r="JTF3" s="1065"/>
      <c r="JTG3" s="1065"/>
      <c r="JTH3" s="1065"/>
      <c r="JTI3" s="1065"/>
      <c r="JTJ3" s="1065"/>
      <c r="JTK3" s="1065"/>
      <c r="JTL3" s="1065"/>
      <c r="JTM3" s="1065"/>
      <c r="JTN3" s="1065"/>
      <c r="JTO3" s="1066"/>
      <c r="JTP3" s="1065"/>
      <c r="JTQ3" s="1065"/>
      <c r="JTR3" s="1065"/>
      <c r="JTS3" s="1065"/>
      <c r="JTT3" s="1065"/>
      <c r="JTU3" s="1065"/>
      <c r="JTV3" s="1065"/>
      <c r="JTW3" s="1065"/>
      <c r="JTX3" s="1065"/>
      <c r="JTY3" s="1065"/>
      <c r="JTZ3" s="1065"/>
      <c r="JUA3" s="1065"/>
      <c r="JUB3" s="1065"/>
      <c r="JUC3" s="1066"/>
      <c r="JUD3" s="1065"/>
      <c r="JUE3" s="1065"/>
      <c r="JUF3" s="1065"/>
      <c r="JUG3" s="1065"/>
      <c r="JUH3" s="1065"/>
      <c r="JUI3" s="1065"/>
      <c r="JUJ3" s="1065"/>
      <c r="JUK3" s="1065"/>
      <c r="JUL3" s="1065"/>
      <c r="JUM3" s="1065"/>
      <c r="JUN3" s="1065"/>
      <c r="JUO3" s="1065"/>
      <c r="JUP3" s="1065"/>
      <c r="JUQ3" s="1066"/>
      <c r="JUR3" s="1065"/>
      <c r="JUS3" s="1065"/>
      <c r="JUT3" s="1065"/>
      <c r="JUU3" s="1065"/>
      <c r="JUV3" s="1065"/>
      <c r="JUW3" s="1065"/>
      <c r="JUX3" s="1065"/>
      <c r="JUY3" s="1065"/>
      <c r="JUZ3" s="1065"/>
      <c r="JVA3" s="1065"/>
      <c r="JVB3" s="1065"/>
      <c r="JVC3" s="1065"/>
      <c r="JVD3" s="1065"/>
      <c r="JVE3" s="1066"/>
      <c r="JVF3" s="1065"/>
      <c r="JVG3" s="1065"/>
      <c r="JVH3" s="1065"/>
      <c r="JVI3" s="1065"/>
      <c r="JVJ3" s="1065"/>
      <c r="JVK3" s="1065"/>
      <c r="JVL3" s="1065"/>
      <c r="JVM3" s="1065"/>
      <c r="JVN3" s="1065"/>
      <c r="JVO3" s="1065"/>
      <c r="JVP3" s="1065"/>
      <c r="JVQ3" s="1065"/>
      <c r="JVR3" s="1065"/>
      <c r="JVS3" s="1066"/>
      <c r="JVT3" s="1065"/>
      <c r="JVU3" s="1065"/>
      <c r="JVV3" s="1065"/>
      <c r="JVW3" s="1065"/>
      <c r="JVX3" s="1065"/>
      <c r="JVY3" s="1065"/>
      <c r="JVZ3" s="1065"/>
      <c r="JWA3" s="1065"/>
      <c r="JWB3" s="1065"/>
      <c r="JWC3" s="1065"/>
      <c r="JWD3" s="1065"/>
      <c r="JWE3" s="1065"/>
      <c r="JWF3" s="1065"/>
      <c r="JWG3" s="1066"/>
      <c r="JWH3" s="1065"/>
      <c r="JWI3" s="1065"/>
      <c r="JWJ3" s="1065"/>
      <c r="JWK3" s="1065"/>
      <c r="JWL3" s="1065"/>
      <c r="JWM3" s="1065"/>
      <c r="JWN3" s="1065"/>
      <c r="JWO3" s="1065"/>
      <c r="JWP3" s="1065"/>
      <c r="JWQ3" s="1065"/>
      <c r="JWR3" s="1065"/>
      <c r="JWS3" s="1065"/>
      <c r="JWT3" s="1065"/>
      <c r="JWU3" s="1066"/>
      <c r="JWV3" s="1065"/>
      <c r="JWW3" s="1065"/>
      <c r="JWX3" s="1065"/>
      <c r="JWY3" s="1065"/>
      <c r="JWZ3" s="1065"/>
      <c r="JXA3" s="1065"/>
      <c r="JXB3" s="1065"/>
      <c r="JXC3" s="1065"/>
      <c r="JXD3" s="1065"/>
      <c r="JXE3" s="1065"/>
      <c r="JXF3" s="1065"/>
      <c r="JXG3" s="1065"/>
      <c r="JXH3" s="1065"/>
      <c r="JXI3" s="1066"/>
      <c r="JXJ3" s="1065"/>
      <c r="JXK3" s="1065"/>
      <c r="JXL3" s="1065"/>
      <c r="JXM3" s="1065"/>
      <c r="JXN3" s="1065"/>
      <c r="JXO3" s="1065"/>
      <c r="JXP3" s="1065"/>
      <c r="JXQ3" s="1065"/>
      <c r="JXR3" s="1065"/>
      <c r="JXS3" s="1065"/>
      <c r="JXT3" s="1065"/>
      <c r="JXU3" s="1065"/>
      <c r="JXV3" s="1065"/>
      <c r="JXW3" s="1066"/>
      <c r="JXX3" s="1065"/>
      <c r="JXY3" s="1065"/>
      <c r="JXZ3" s="1065"/>
      <c r="JYA3" s="1065"/>
      <c r="JYB3" s="1065"/>
      <c r="JYC3" s="1065"/>
      <c r="JYD3" s="1065"/>
      <c r="JYE3" s="1065"/>
      <c r="JYF3" s="1065"/>
      <c r="JYG3" s="1065"/>
      <c r="JYH3" s="1065"/>
      <c r="JYI3" s="1065"/>
      <c r="JYJ3" s="1065"/>
      <c r="JYK3" s="1066"/>
      <c r="JYL3" s="1065"/>
      <c r="JYM3" s="1065"/>
      <c r="JYN3" s="1065"/>
      <c r="JYO3" s="1065"/>
      <c r="JYP3" s="1065"/>
      <c r="JYQ3" s="1065"/>
      <c r="JYR3" s="1065"/>
      <c r="JYS3" s="1065"/>
      <c r="JYT3" s="1065"/>
      <c r="JYU3" s="1065"/>
      <c r="JYV3" s="1065"/>
      <c r="JYW3" s="1065"/>
      <c r="JYX3" s="1065"/>
      <c r="JYY3" s="1066"/>
      <c r="JYZ3" s="1065"/>
      <c r="JZA3" s="1065"/>
      <c r="JZB3" s="1065"/>
      <c r="JZC3" s="1065"/>
      <c r="JZD3" s="1065"/>
      <c r="JZE3" s="1065"/>
      <c r="JZF3" s="1065"/>
      <c r="JZG3" s="1065"/>
      <c r="JZH3" s="1065"/>
      <c r="JZI3" s="1065"/>
      <c r="JZJ3" s="1065"/>
      <c r="JZK3" s="1065"/>
      <c r="JZL3" s="1065"/>
      <c r="JZM3" s="1066"/>
      <c r="JZN3" s="1065"/>
      <c r="JZO3" s="1065"/>
      <c r="JZP3" s="1065"/>
      <c r="JZQ3" s="1065"/>
      <c r="JZR3" s="1065"/>
      <c r="JZS3" s="1065"/>
      <c r="JZT3" s="1065"/>
      <c r="JZU3" s="1065"/>
      <c r="JZV3" s="1065"/>
      <c r="JZW3" s="1065"/>
      <c r="JZX3" s="1065"/>
      <c r="JZY3" s="1065"/>
      <c r="JZZ3" s="1065"/>
      <c r="KAA3" s="1066"/>
      <c r="KAB3" s="1065"/>
      <c r="KAC3" s="1065"/>
      <c r="KAD3" s="1065"/>
      <c r="KAE3" s="1065"/>
      <c r="KAF3" s="1065"/>
      <c r="KAG3" s="1065"/>
      <c r="KAH3" s="1065"/>
      <c r="KAI3" s="1065"/>
      <c r="KAJ3" s="1065"/>
      <c r="KAK3" s="1065"/>
      <c r="KAL3" s="1065"/>
      <c r="KAM3" s="1065"/>
      <c r="KAN3" s="1065"/>
      <c r="KAO3" s="1066"/>
      <c r="KAP3" s="1065"/>
      <c r="KAQ3" s="1065"/>
      <c r="KAR3" s="1065"/>
      <c r="KAS3" s="1065"/>
      <c r="KAT3" s="1065"/>
      <c r="KAU3" s="1065"/>
      <c r="KAV3" s="1065"/>
      <c r="KAW3" s="1065"/>
      <c r="KAX3" s="1065"/>
      <c r="KAY3" s="1065"/>
      <c r="KAZ3" s="1065"/>
      <c r="KBA3" s="1065"/>
      <c r="KBB3" s="1065"/>
      <c r="KBC3" s="1066"/>
      <c r="KBD3" s="1065"/>
      <c r="KBE3" s="1065"/>
      <c r="KBF3" s="1065"/>
      <c r="KBG3" s="1065"/>
      <c r="KBH3" s="1065"/>
      <c r="KBI3" s="1065"/>
      <c r="KBJ3" s="1065"/>
      <c r="KBK3" s="1065"/>
      <c r="KBL3" s="1065"/>
      <c r="KBM3" s="1065"/>
      <c r="KBN3" s="1065"/>
      <c r="KBO3" s="1065"/>
      <c r="KBP3" s="1065"/>
      <c r="KBQ3" s="1066"/>
      <c r="KBR3" s="1065"/>
      <c r="KBS3" s="1065"/>
      <c r="KBT3" s="1065"/>
      <c r="KBU3" s="1065"/>
      <c r="KBV3" s="1065"/>
      <c r="KBW3" s="1065"/>
      <c r="KBX3" s="1065"/>
      <c r="KBY3" s="1065"/>
      <c r="KBZ3" s="1065"/>
      <c r="KCA3" s="1065"/>
      <c r="KCB3" s="1065"/>
      <c r="KCC3" s="1065"/>
      <c r="KCD3" s="1065"/>
      <c r="KCE3" s="1066"/>
      <c r="KCF3" s="1065"/>
      <c r="KCG3" s="1065"/>
      <c r="KCH3" s="1065"/>
      <c r="KCI3" s="1065"/>
      <c r="KCJ3" s="1065"/>
      <c r="KCK3" s="1065"/>
      <c r="KCL3" s="1065"/>
      <c r="KCM3" s="1065"/>
      <c r="KCN3" s="1065"/>
      <c r="KCO3" s="1065"/>
      <c r="KCP3" s="1065"/>
      <c r="KCQ3" s="1065"/>
      <c r="KCR3" s="1065"/>
      <c r="KCS3" s="1066"/>
      <c r="KCT3" s="1065"/>
      <c r="KCU3" s="1065"/>
      <c r="KCV3" s="1065"/>
      <c r="KCW3" s="1065"/>
      <c r="KCX3" s="1065"/>
      <c r="KCY3" s="1065"/>
      <c r="KCZ3" s="1065"/>
      <c r="KDA3" s="1065"/>
      <c r="KDB3" s="1065"/>
      <c r="KDC3" s="1065"/>
      <c r="KDD3" s="1065"/>
      <c r="KDE3" s="1065"/>
      <c r="KDF3" s="1065"/>
      <c r="KDG3" s="1066"/>
      <c r="KDH3" s="1065"/>
      <c r="KDI3" s="1065"/>
      <c r="KDJ3" s="1065"/>
      <c r="KDK3" s="1065"/>
      <c r="KDL3" s="1065"/>
      <c r="KDM3" s="1065"/>
      <c r="KDN3" s="1065"/>
      <c r="KDO3" s="1065"/>
      <c r="KDP3" s="1065"/>
      <c r="KDQ3" s="1065"/>
      <c r="KDR3" s="1065"/>
      <c r="KDS3" s="1065"/>
      <c r="KDT3" s="1065"/>
      <c r="KDU3" s="1066"/>
      <c r="KDV3" s="1065"/>
      <c r="KDW3" s="1065"/>
      <c r="KDX3" s="1065"/>
      <c r="KDY3" s="1065"/>
      <c r="KDZ3" s="1065"/>
      <c r="KEA3" s="1065"/>
      <c r="KEB3" s="1065"/>
      <c r="KEC3" s="1065"/>
      <c r="KED3" s="1065"/>
      <c r="KEE3" s="1065"/>
      <c r="KEF3" s="1065"/>
      <c r="KEG3" s="1065"/>
      <c r="KEH3" s="1065"/>
      <c r="KEI3" s="1066"/>
      <c r="KEJ3" s="1065"/>
      <c r="KEK3" s="1065"/>
      <c r="KEL3" s="1065"/>
      <c r="KEM3" s="1065"/>
      <c r="KEN3" s="1065"/>
      <c r="KEO3" s="1065"/>
      <c r="KEP3" s="1065"/>
      <c r="KEQ3" s="1065"/>
      <c r="KER3" s="1065"/>
      <c r="KES3" s="1065"/>
      <c r="KET3" s="1065"/>
      <c r="KEU3" s="1065"/>
      <c r="KEV3" s="1065"/>
      <c r="KEW3" s="1066"/>
      <c r="KEX3" s="1065"/>
      <c r="KEY3" s="1065"/>
      <c r="KEZ3" s="1065"/>
      <c r="KFA3" s="1065"/>
      <c r="KFB3" s="1065"/>
      <c r="KFC3" s="1065"/>
      <c r="KFD3" s="1065"/>
      <c r="KFE3" s="1065"/>
      <c r="KFF3" s="1065"/>
      <c r="KFG3" s="1065"/>
      <c r="KFH3" s="1065"/>
      <c r="KFI3" s="1065"/>
      <c r="KFJ3" s="1065"/>
      <c r="KFK3" s="1066"/>
      <c r="KFL3" s="1065"/>
      <c r="KFM3" s="1065"/>
      <c r="KFN3" s="1065"/>
      <c r="KFO3" s="1065"/>
      <c r="KFP3" s="1065"/>
      <c r="KFQ3" s="1065"/>
      <c r="KFR3" s="1065"/>
      <c r="KFS3" s="1065"/>
      <c r="KFT3" s="1065"/>
      <c r="KFU3" s="1065"/>
      <c r="KFV3" s="1065"/>
      <c r="KFW3" s="1065"/>
      <c r="KFX3" s="1065"/>
      <c r="KFY3" s="1066"/>
      <c r="KFZ3" s="1065"/>
      <c r="KGA3" s="1065"/>
      <c r="KGB3" s="1065"/>
      <c r="KGC3" s="1065"/>
      <c r="KGD3" s="1065"/>
      <c r="KGE3" s="1065"/>
      <c r="KGF3" s="1065"/>
      <c r="KGG3" s="1065"/>
      <c r="KGH3" s="1065"/>
      <c r="KGI3" s="1065"/>
      <c r="KGJ3" s="1065"/>
      <c r="KGK3" s="1065"/>
      <c r="KGL3" s="1065"/>
      <c r="KGM3" s="1066"/>
      <c r="KGN3" s="1065"/>
      <c r="KGO3" s="1065"/>
      <c r="KGP3" s="1065"/>
      <c r="KGQ3" s="1065"/>
      <c r="KGR3" s="1065"/>
      <c r="KGS3" s="1065"/>
      <c r="KGT3" s="1065"/>
      <c r="KGU3" s="1065"/>
      <c r="KGV3" s="1065"/>
      <c r="KGW3" s="1065"/>
      <c r="KGX3" s="1065"/>
      <c r="KGY3" s="1065"/>
      <c r="KGZ3" s="1065"/>
      <c r="KHA3" s="1066"/>
      <c r="KHB3" s="1065"/>
      <c r="KHC3" s="1065"/>
      <c r="KHD3" s="1065"/>
      <c r="KHE3" s="1065"/>
      <c r="KHF3" s="1065"/>
      <c r="KHG3" s="1065"/>
      <c r="KHH3" s="1065"/>
      <c r="KHI3" s="1065"/>
      <c r="KHJ3" s="1065"/>
      <c r="KHK3" s="1065"/>
      <c r="KHL3" s="1065"/>
      <c r="KHM3" s="1065"/>
      <c r="KHN3" s="1065"/>
      <c r="KHO3" s="1066"/>
      <c r="KHP3" s="1065"/>
      <c r="KHQ3" s="1065"/>
      <c r="KHR3" s="1065"/>
      <c r="KHS3" s="1065"/>
      <c r="KHT3" s="1065"/>
      <c r="KHU3" s="1065"/>
      <c r="KHV3" s="1065"/>
      <c r="KHW3" s="1065"/>
      <c r="KHX3" s="1065"/>
      <c r="KHY3" s="1065"/>
      <c r="KHZ3" s="1065"/>
      <c r="KIA3" s="1065"/>
      <c r="KIB3" s="1065"/>
      <c r="KIC3" s="1066"/>
      <c r="KID3" s="1065"/>
      <c r="KIE3" s="1065"/>
      <c r="KIF3" s="1065"/>
      <c r="KIG3" s="1065"/>
      <c r="KIH3" s="1065"/>
      <c r="KII3" s="1065"/>
      <c r="KIJ3" s="1065"/>
      <c r="KIK3" s="1065"/>
      <c r="KIL3" s="1065"/>
      <c r="KIM3" s="1065"/>
      <c r="KIN3" s="1065"/>
      <c r="KIO3" s="1065"/>
      <c r="KIP3" s="1065"/>
      <c r="KIQ3" s="1066"/>
      <c r="KIR3" s="1065"/>
      <c r="KIS3" s="1065"/>
      <c r="KIT3" s="1065"/>
      <c r="KIU3" s="1065"/>
      <c r="KIV3" s="1065"/>
      <c r="KIW3" s="1065"/>
      <c r="KIX3" s="1065"/>
      <c r="KIY3" s="1065"/>
      <c r="KIZ3" s="1065"/>
      <c r="KJA3" s="1065"/>
      <c r="KJB3" s="1065"/>
      <c r="KJC3" s="1065"/>
      <c r="KJD3" s="1065"/>
      <c r="KJE3" s="1066"/>
      <c r="KJF3" s="1065"/>
      <c r="KJG3" s="1065"/>
      <c r="KJH3" s="1065"/>
      <c r="KJI3" s="1065"/>
      <c r="KJJ3" s="1065"/>
      <c r="KJK3" s="1065"/>
      <c r="KJL3" s="1065"/>
      <c r="KJM3" s="1065"/>
      <c r="KJN3" s="1065"/>
      <c r="KJO3" s="1065"/>
      <c r="KJP3" s="1065"/>
      <c r="KJQ3" s="1065"/>
      <c r="KJR3" s="1065"/>
      <c r="KJS3" s="1066"/>
      <c r="KJT3" s="1065"/>
      <c r="KJU3" s="1065"/>
      <c r="KJV3" s="1065"/>
      <c r="KJW3" s="1065"/>
      <c r="KJX3" s="1065"/>
      <c r="KJY3" s="1065"/>
      <c r="KJZ3" s="1065"/>
      <c r="KKA3" s="1065"/>
      <c r="KKB3" s="1065"/>
      <c r="KKC3" s="1065"/>
      <c r="KKD3" s="1065"/>
      <c r="KKE3" s="1065"/>
      <c r="KKF3" s="1065"/>
      <c r="KKG3" s="1066"/>
      <c r="KKH3" s="1065"/>
      <c r="KKI3" s="1065"/>
      <c r="KKJ3" s="1065"/>
      <c r="KKK3" s="1065"/>
      <c r="KKL3" s="1065"/>
      <c r="KKM3" s="1065"/>
      <c r="KKN3" s="1065"/>
      <c r="KKO3" s="1065"/>
      <c r="KKP3" s="1065"/>
      <c r="KKQ3" s="1065"/>
      <c r="KKR3" s="1065"/>
      <c r="KKS3" s="1065"/>
      <c r="KKT3" s="1065"/>
      <c r="KKU3" s="1066"/>
      <c r="KKV3" s="1065"/>
      <c r="KKW3" s="1065"/>
      <c r="KKX3" s="1065"/>
      <c r="KKY3" s="1065"/>
      <c r="KKZ3" s="1065"/>
      <c r="KLA3" s="1065"/>
      <c r="KLB3" s="1065"/>
      <c r="KLC3" s="1065"/>
      <c r="KLD3" s="1065"/>
      <c r="KLE3" s="1065"/>
      <c r="KLF3" s="1065"/>
      <c r="KLG3" s="1065"/>
      <c r="KLH3" s="1065"/>
      <c r="KLI3" s="1066"/>
      <c r="KLJ3" s="1065"/>
      <c r="KLK3" s="1065"/>
      <c r="KLL3" s="1065"/>
      <c r="KLM3" s="1065"/>
      <c r="KLN3" s="1065"/>
      <c r="KLO3" s="1065"/>
      <c r="KLP3" s="1065"/>
      <c r="KLQ3" s="1065"/>
      <c r="KLR3" s="1065"/>
      <c r="KLS3" s="1065"/>
      <c r="KLT3" s="1065"/>
      <c r="KLU3" s="1065"/>
      <c r="KLV3" s="1065"/>
      <c r="KLW3" s="1066"/>
      <c r="KLX3" s="1065"/>
      <c r="KLY3" s="1065"/>
      <c r="KLZ3" s="1065"/>
      <c r="KMA3" s="1065"/>
      <c r="KMB3" s="1065"/>
      <c r="KMC3" s="1065"/>
      <c r="KMD3" s="1065"/>
      <c r="KME3" s="1065"/>
      <c r="KMF3" s="1065"/>
      <c r="KMG3" s="1065"/>
      <c r="KMH3" s="1065"/>
      <c r="KMI3" s="1065"/>
      <c r="KMJ3" s="1065"/>
      <c r="KMK3" s="1066"/>
      <c r="KML3" s="1065"/>
      <c r="KMM3" s="1065"/>
      <c r="KMN3" s="1065"/>
      <c r="KMO3" s="1065"/>
      <c r="KMP3" s="1065"/>
      <c r="KMQ3" s="1065"/>
      <c r="KMR3" s="1065"/>
      <c r="KMS3" s="1065"/>
      <c r="KMT3" s="1065"/>
      <c r="KMU3" s="1065"/>
      <c r="KMV3" s="1065"/>
      <c r="KMW3" s="1065"/>
      <c r="KMX3" s="1065"/>
      <c r="KMY3" s="1066"/>
      <c r="KMZ3" s="1065"/>
      <c r="KNA3" s="1065"/>
      <c r="KNB3" s="1065"/>
      <c r="KNC3" s="1065"/>
      <c r="KND3" s="1065"/>
      <c r="KNE3" s="1065"/>
      <c r="KNF3" s="1065"/>
      <c r="KNG3" s="1065"/>
      <c r="KNH3" s="1065"/>
      <c r="KNI3" s="1065"/>
      <c r="KNJ3" s="1065"/>
      <c r="KNK3" s="1065"/>
      <c r="KNL3" s="1065"/>
      <c r="KNM3" s="1066"/>
      <c r="KNN3" s="1065"/>
      <c r="KNO3" s="1065"/>
      <c r="KNP3" s="1065"/>
      <c r="KNQ3" s="1065"/>
      <c r="KNR3" s="1065"/>
      <c r="KNS3" s="1065"/>
      <c r="KNT3" s="1065"/>
      <c r="KNU3" s="1065"/>
      <c r="KNV3" s="1065"/>
      <c r="KNW3" s="1065"/>
      <c r="KNX3" s="1065"/>
      <c r="KNY3" s="1065"/>
      <c r="KNZ3" s="1065"/>
      <c r="KOA3" s="1066"/>
      <c r="KOB3" s="1065"/>
      <c r="KOC3" s="1065"/>
      <c r="KOD3" s="1065"/>
      <c r="KOE3" s="1065"/>
      <c r="KOF3" s="1065"/>
      <c r="KOG3" s="1065"/>
      <c r="KOH3" s="1065"/>
      <c r="KOI3" s="1065"/>
      <c r="KOJ3" s="1065"/>
      <c r="KOK3" s="1065"/>
      <c r="KOL3" s="1065"/>
      <c r="KOM3" s="1065"/>
      <c r="KON3" s="1065"/>
      <c r="KOO3" s="1066"/>
      <c r="KOP3" s="1065"/>
      <c r="KOQ3" s="1065"/>
      <c r="KOR3" s="1065"/>
      <c r="KOS3" s="1065"/>
      <c r="KOT3" s="1065"/>
      <c r="KOU3" s="1065"/>
      <c r="KOV3" s="1065"/>
      <c r="KOW3" s="1065"/>
      <c r="KOX3" s="1065"/>
      <c r="KOY3" s="1065"/>
      <c r="KOZ3" s="1065"/>
      <c r="KPA3" s="1065"/>
      <c r="KPB3" s="1065"/>
      <c r="KPC3" s="1066"/>
      <c r="KPD3" s="1065"/>
      <c r="KPE3" s="1065"/>
      <c r="KPF3" s="1065"/>
      <c r="KPG3" s="1065"/>
      <c r="KPH3" s="1065"/>
      <c r="KPI3" s="1065"/>
      <c r="KPJ3" s="1065"/>
      <c r="KPK3" s="1065"/>
      <c r="KPL3" s="1065"/>
      <c r="KPM3" s="1065"/>
      <c r="KPN3" s="1065"/>
      <c r="KPO3" s="1065"/>
      <c r="KPP3" s="1065"/>
      <c r="KPQ3" s="1066"/>
      <c r="KPR3" s="1065"/>
      <c r="KPS3" s="1065"/>
      <c r="KPT3" s="1065"/>
      <c r="KPU3" s="1065"/>
      <c r="KPV3" s="1065"/>
      <c r="KPW3" s="1065"/>
      <c r="KPX3" s="1065"/>
      <c r="KPY3" s="1065"/>
      <c r="KPZ3" s="1065"/>
      <c r="KQA3" s="1065"/>
      <c r="KQB3" s="1065"/>
      <c r="KQC3" s="1065"/>
      <c r="KQD3" s="1065"/>
      <c r="KQE3" s="1066"/>
      <c r="KQF3" s="1065"/>
      <c r="KQG3" s="1065"/>
      <c r="KQH3" s="1065"/>
      <c r="KQI3" s="1065"/>
      <c r="KQJ3" s="1065"/>
      <c r="KQK3" s="1065"/>
      <c r="KQL3" s="1065"/>
      <c r="KQM3" s="1065"/>
      <c r="KQN3" s="1065"/>
      <c r="KQO3" s="1065"/>
      <c r="KQP3" s="1065"/>
      <c r="KQQ3" s="1065"/>
      <c r="KQR3" s="1065"/>
      <c r="KQS3" s="1066"/>
      <c r="KQT3" s="1065"/>
      <c r="KQU3" s="1065"/>
      <c r="KQV3" s="1065"/>
      <c r="KQW3" s="1065"/>
      <c r="KQX3" s="1065"/>
      <c r="KQY3" s="1065"/>
      <c r="KQZ3" s="1065"/>
      <c r="KRA3" s="1065"/>
      <c r="KRB3" s="1065"/>
      <c r="KRC3" s="1065"/>
      <c r="KRD3" s="1065"/>
      <c r="KRE3" s="1065"/>
      <c r="KRF3" s="1065"/>
      <c r="KRG3" s="1066"/>
      <c r="KRH3" s="1065"/>
      <c r="KRI3" s="1065"/>
      <c r="KRJ3" s="1065"/>
      <c r="KRK3" s="1065"/>
      <c r="KRL3" s="1065"/>
      <c r="KRM3" s="1065"/>
      <c r="KRN3" s="1065"/>
      <c r="KRO3" s="1065"/>
      <c r="KRP3" s="1065"/>
      <c r="KRQ3" s="1065"/>
      <c r="KRR3" s="1065"/>
      <c r="KRS3" s="1065"/>
      <c r="KRT3" s="1065"/>
      <c r="KRU3" s="1066"/>
      <c r="KRV3" s="1065"/>
      <c r="KRW3" s="1065"/>
      <c r="KRX3" s="1065"/>
      <c r="KRY3" s="1065"/>
      <c r="KRZ3" s="1065"/>
      <c r="KSA3" s="1065"/>
      <c r="KSB3" s="1065"/>
      <c r="KSC3" s="1065"/>
      <c r="KSD3" s="1065"/>
      <c r="KSE3" s="1065"/>
      <c r="KSF3" s="1065"/>
      <c r="KSG3" s="1065"/>
      <c r="KSH3" s="1065"/>
      <c r="KSI3" s="1066"/>
      <c r="KSJ3" s="1065"/>
      <c r="KSK3" s="1065"/>
      <c r="KSL3" s="1065"/>
      <c r="KSM3" s="1065"/>
      <c r="KSN3" s="1065"/>
      <c r="KSO3" s="1065"/>
      <c r="KSP3" s="1065"/>
      <c r="KSQ3" s="1065"/>
      <c r="KSR3" s="1065"/>
      <c r="KSS3" s="1065"/>
      <c r="KST3" s="1065"/>
      <c r="KSU3" s="1065"/>
      <c r="KSV3" s="1065"/>
      <c r="KSW3" s="1066"/>
      <c r="KSX3" s="1065"/>
      <c r="KSY3" s="1065"/>
      <c r="KSZ3" s="1065"/>
      <c r="KTA3" s="1065"/>
      <c r="KTB3" s="1065"/>
      <c r="KTC3" s="1065"/>
      <c r="KTD3" s="1065"/>
      <c r="KTE3" s="1065"/>
      <c r="KTF3" s="1065"/>
      <c r="KTG3" s="1065"/>
      <c r="KTH3" s="1065"/>
      <c r="KTI3" s="1065"/>
      <c r="KTJ3" s="1065"/>
      <c r="KTK3" s="1066"/>
      <c r="KTL3" s="1065"/>
      <c r="KTM3" s="1065"/>
      <c r="KTN3" s="1065"/>
      <c r="KTO3" s="1065"/>
      <c r="KTP3" s="1065"/>
      <c r="KTQ3" s="1065"/>
      <c r="KTR3" s="1065"/>
      <c r="KTS3" s="1065"/>
      <c r="KTT3" s="1065"/>
      <c r="KTU3" s="1065"/>
      <c r="KTV3" s="1065"/>
      <c r="KTW3" s="1065"/>
      <c r="KTX3" s="1065"/>
      <c r="KTY3" s="1066"/>
      <c r="KTZ3" s="1065"/>
      <c r="KUA3" s="1065"/>
      <c r="KUB3" s="1065"/>
      <c r="KUC3" s="1065"/>
      <c r="KUD3" s="1065"/>
      <c r="KUE3" s="1065"/>
      <c r="KUF3" s="1065"/>
      <c r="KUG3" s="1065"/>
      <c r="KUH3" s="1065"/>
      <c r="KUI3" s="1065"/>
      <c r="KUJ3" s="1065"/>
      <c r="KUK3" s="1065"/>
      <c r="KUL3" s="1065"/>
      <c r="KUM3" s="1066"/>
      <c r="KUN3" s="1065"/>
      <c r="KUO3" s="1065"/>
      <c r="KUP3" s="1065"/>
      <c r="KUQ3" s="1065"/>
      <c r="KUR3" s="1065"/>
      <c r="KUS3" s="1065"/>
      <c r="KUT3" s="1065"/>
      <c r="KUU3" s="1065"/>
      <c r="KUV3" s="1065"/>
      <c r="KUW3" s="1065"/>
      <c r="KUX3" s="1065"/>
      <c r="KUY3" s="1065"/>
      <c r="KUZ3" s="1065"/>
      <c r="KVA3" s="1066"/>
      <c r="KVB3" s="1065"/>
      <c r="KVC3" s="1065"/>
      <c r="KVD3" s="1065"/>
      <c r="KVE3" s="1065"/>
      <c r="KVF3" s="1065"/>
      <c r="KVG3" s="1065"/>
      <c r="KVH3" s="1065"/>
      <c r="KVI3" s="1065"/>
      <c r="KVJ3" s="1065"/>
      <c r="KVK3" s="1065"/>
      <c r="KVL3" s="1065"/>
      <c r="KVM3" s="1065"/>
      <c r="KVN3" s="1065"/>
      <c r="KVO3" s="1066"/>
      <c r="KVP3" s="1065"/>
      <c r="KVQ3" s="1065"/>
      <c r="KVR3" s="1065"/>
      <c r="KVS3" s="1065"/>
      <c r="KVT3" s="1065"/>
      <c r="KVU3" s="1065"/>
      <c r="KVV3" s="1065"/>
      <c r="KVW3" s="1065"/>
      <c r="KVX3" s="1065"/>
      <c r="KVY3" s="1065"/>
      <c r="KVZ3" s="1065"/>
      <c r="KWA3" s="1065"/>
      <c r="KWB3" s="1065"/>
      <c r="KWC3" s="1066"/>
      <c r="KWD3" s="1065"/>
      <c r="KWE3" s="1065"/>
      <c r="KWF3" s="1065"/>
      <c r="KWG3" s="1065"/>
      <c r="KWH3" s="1065"/>
      <c r="KWI3" s="1065"/>
      <c r="KWJ3" s="1065"/>
      <c r="KWK3" s="1065"/>
      <c r="KWL3" s="1065"/>
      <c r="KWM3" s="1065"/>
      <c r="KWN3" s="1065"/>
      <c r="KWO3" s="1065"/>
      <c r="KWP3" s="1065"/>
      <c r="KWQ3" s="1066"/>
      <c r="KWR3" s="1065"/>
      <c r="KWS3" s="1065"/>
      <c r="KWT3" s="1065"/>
      <c r="KWU3" s="1065"/>
      <c r="KWV3" s="1065"/>
      <c r="KWW3" s="1065"/>
      <c r="KWX3" s="1065"/>
      <c r="KWY3" s="1065"/>
      <c r="KWZ3" s="1065"/>
      <c r="KXA3" s="1065"/>
      <c r="KXB3" s="1065"/>
      <c r="KXC3" s="1065"/>
      <c r="KXD3" s="1065"/>
      <c r="KXE3" s="1066"/>
      <c r="KXF3" s="1065"/>
      <c r="KXG3" s="1065"/>
      <c r="KXH3" s="1065"/>
      <c r="KXI3" s="1065"/>
      <c r="KXJ3" s="1065"/>
      <c r="KXK3" s="1065"/>
      <c r="KXL3" s="1065"/>
      <c r="KXM3" s="1065"/>
      <c r="KXN3" s="1065"/>
      <c r="KXO3" s="1065"/>
      <c r="KXP3" s="1065"/>
      <c r="KXQ3" s="1065"/>
      <c r="KXR3" s="1065"/>
      <c r="KXS3" s="1066"/>
      <c r="KXT3" s="1065"/>
      <c r="KXU3" s="1065"/>
      <c r="KXV3" s="1065"/>
      <c r="KXW3" s="1065"/>
      <c r="KXX3" s="1065"/>
      <c r="KXY3" s="1065"/>
      <c r="KXZ3" s="1065"/>
      <c r="KYA3" s="1065"/>
      <c r="KYB3" s="1065"/>
      <c r="KYC3" s="1065"/>
      <c r="KYD3" s="1065"/>
      <c r="KYE3" s="1065"/>
      <c r="KYF3" s="1065"/>
      <c r="KYG3" s="1066"/>
      <c r="KYH3" s="1065"/>
      <c r="KYI3" s="1065"/>
      <c r="KYJ3" s="1065"/>
      <c r="KYK3" s="1065"/>
      <c r="KYL3" s="1065"/>
      <c r="KYM3" s="1065"/>
      <c r="KYN3" s="1065"/>
      <c r="KYO3" s="1065"/>
      <c r="KYP3" s="1065"/>
      <c r="KYQ3" s="1065"/>
      <c r="KYR3" s="1065"/>
      <c r="KYS3" s="1065"/>
      <c r="KYT3" s="1065"/>
      <c r="KYU3" s="1066"/>
      <c r="KYV3" s="1065"/>
      <c r="KYW3" s="1065"/>
      <c r="KYX3" s="1065"/>
      <c r="KYY3" s="1065"/>
      <c r="KYZ3" s="1065"/>
      <c r="KZA3" s="1065"/>
      <c r="KZB3" s="1065"/>
      <c r="KZC3" s="1065"/>
      <c r="KZD3" s="1065"/>
      <c r="KZE3" s="1065"/>
      <c r="KZF3" s="1065"/>
      <c r="KZG3" s="1065"/>
      <c r="KZH3" s="1065"/>
      <c r="KZI3" s="1066"/>
      <c r="KZJ3" s="1065"/>
      <c r="KZK3" s="1065"/>
      <c r="KZL3" s="1065"/>
      <c r="KZM3" s="1065"/>
      <c r="KZN3" s="1065"/>
      <c r="KZO3" s="1065"/>
      <c r="KZP3" s="1065"/>
      <c r="KZQ3" s="1065"/>
      <c r="KZR3" s="1065"/>
      <c r="KZS3" s="1065"/>
      <c r="KZT3" s="1065"/>
      <c r="KZU3" s="1065"/>
      <c r="KZV3" s="1065"/>
      <c r="KZW3" s="1066"/>
      <c r="KZX3" s="1065"/>
      <c r="KZY3" s="1065"/>
      <c r="KZZ3" s="1065"/>
      <c r="LAA3" s="1065"/>
      <c r="LAB3" s="1065"/>
      <c r="LAC3" s="1065"/>
      <c r="LAD3" s="1065"/>
      <c r="LAE3" s="1065"/>
      <c r="LAF3" s="1065"/>
      <c r="LAG3" s="1065"/>
      <c r="LAH3" s="1065"/>
      <c r="LAI3" s="1065"/>
      <c r="LAJ3" s="1065"/>
      <c r="LAK3" s="1066"/>
      <c r="LAL3" s="1065"/>
      <c r="LAM3" s="1065"/>
      <c r="LAN3" s="1065"/>
      <c r="LAO3" s="1065"/>
      <c r="LAP3" s="1065"/>
      <c r="LAQ3" s="1065"/>
      <c r="LAR3" s="1065"/>
      <c r="LAS3" s="1065"/>
      <c r="LAT3" s="1065"/>
      <c r="LAU3" s="1065"/>
      <c r="LAV3" s="1065"/>
      <c r="LAW3" s="1065"/>
      <c r="LAX3" s="1065"/>
      <c r="LAY3" s="1066"/>
      <c r="LAZ3" s="1065"/>
      <c r="LBA3" s="1065"/>
      <c r="LBB3" s="1065"/>
      <c r="LBC3" s="1065"/>
      <c r="LBD3" s="1065"/>
      <c r="LBE3" s="1065"/>
      <c r="LBF3" s="1065"/>
      <c r="LBG3" s="1065"/>
      <c r="LBH3" s="1065"/>
      <c r="LBI3" s="1065"/>
      <c r="LBJ3" s="1065"/>
      <c r="LBK3" s="1065"/>
      <c r="LBL3" s="1065"/>
      <c r="LBM3" s="1066"/>
      <c r="LBN3" s="1065"/>
      <c r="LBO3" s="1065"/>
      <c r="LBP3" s="1065"/>
      <c r="LBQ3" s="1065"/>
      <c r="LBR3" s="1065"/>
      <c r="LBS3" s="1065"/>
      <c r="LBT3" s="1065"/>
      <c r="LBU3" s="1065"/>
      <c r="LBV3" s="1065"/>
      <c r="LBW3" s="1065"/>
      <c r="LBX3" s="1065"/>
      <c r="LBY3" s="1065"/>
      <c r="LBZ3" s="1065"/>
      <c r="LCA3" s="1066"/>
      <c r="LCB3" s="1065"/>
      <c r="LCC3" s="1065"/>
      <c r="LCD3" s="1065"/>
      <c r="LCE3" s="1065"/>
      <c r="LCF3" s="1065"/>
      <c r="LCG3" s="1065"/>
      <c r="LCH3" s="1065"/>
      <c r="LCI3" s="1065"/>
      <c r="LCJ3" s="1065"/>
      <c r="LCK3" s="1065"/>
      <c r="LCL3" s="1065"/>
      <c r="LCM3" s="1065"/>
      <c r="LCN3" s="1065"/>
      <c r="LCO3" s="1066"/>
      <c r="LCP3" s="1065"/>
      <c r="LCQ3" s="1065"/>
      <c r="LCR3" s="1065"/>
      <c r="LCS3" s="1065"/>
      <c r="LCT3" s="1065"/>
      <c r="LCU3" s="1065"/>
      <c r="LCV3" s="1065"/>
      <c r="LCW3" s="1065"/>
      <c r="LCX3" s="1065"/>
      <c r="LCY3" s="1065"/>
      <c r="LCZ3" s="1065"/>
      <c r="LDA3" s="1065"/>
      <c r="LDB3" s="1065"/>
      <c r="LDC3" s="1066"/>
      <c r="LDD3" s="1065"/>
      <c r="LDE3" s="1065"/>
      <c r="LDF3" s="1065"/>
      <c r="LDG3" s="1065"/>
      <c r="LDH3" s="1065"/>
      <c r="LDI3" s="1065"/>
      <c r="LDJ3" s="1065"/>
      <c r="LDK3" s="1065"/>
      <c r="LDL3" s="1065"/>
      <c r="LDM3" s="1065"/>
      <c r="LDN3" s="1065"/>
      <c r="LDO3" s="1065"/>
      <c r="LDP3" s="1065"/>
      <c r="LDQ3" s="1066"/>
      <c r="LDR3" s="1065"/>
      <c r="LDS3" s="1065"/>
      <c r="LDT3" s="1065"/>
      <c r="LDU3" s="1065"/>
      <c r="LDV3" s="1065"/>
      <c r="LDW3" s="1065"/>
      <c r="LDX3" s="1065"/>
      <c r="LDY3" s="1065"/>
      <c r="LDZ3" s="1065"/>
      <c r="LEA3" s="1065"/>
      <c r="LEB3" s="1065"/>
      <c r="LEC3" s="1065"/>
      <c r="LED3" s="1065"/>
      <c r="LEE3" s="1066"/>
      <c r="LEF3" s="1065"/>
      <c r="LEG3" s="1065"/>
      <c r="LEH3" s="1065"/>
      <c r="LEI3" s="1065"/>
      <c r="LEJ3" s="1065"/>
      <c r="LEK3" s="1065"/>
      <c r="LEL3" s="1065"/>
      <c r="LEM3" s="1065"/>
      <c r="LEN3" s="1065"/>
      <c r="LEO3" s="1065"/>
      <c r="LEP3" s="1065"/>
      <c r="LEQ3" s="1065"/>
      <c r="LER3" s="1065"/>
      <c r="LES3" s="1066"/>
      <c r="LET3" s="1065"/>
      <c r="LEU3" s="1065"/>
      <c r="LEV3" s="1065"/>
      <c r="LEW3" s="1065"/>
      <c r="LEX3" s="1065"/>
      <c r="LEY3" s="1065"/>
      <c r="LEZ3" s="1065"/>
      <c r="LFA3" s="1065"/>
      <c r="LFB3" s="1065"/>
      <c r="LFC3" s="1065"/>
      <c r="LFD3" s="1065"/>
      <c r="LFE3" s="1065"/>
      <c r="LFF3" s="1065"/>
      <c r="LFG3" s="1066"/>
      <c r="LFH3" s="1065"/>
      <c r="LFI3" s="1065"/>
      <c r="LFJ3" s="1065"/>
      <c r="LFK3" s="1065"/>
      <c r="LFL3" s="1065"/>
      <c r="LFM3" s="1065"/>
      <c r="LFN3" s="1065"/>
      <c r="LFO3" s="1065"/>
      <c r="LFP3" s="1065"/>
      <c r="LFQ3" s="1065"/>
      <c r="LFR3" s="1065"/>
      <c r="LFS3" s="1065"/>
      <c r="LFT3" s="1065"/>
      <c r="LFU3" s="1066"/>
      <c r="LFV3" s="1065"/>
      <c r="LFW3" s="1065"/>
      <c r="LFX3" s="1065"/>
      <c r="LFY3" s="1065"/>
      <c r="LFZ3" s="1065"/>
      <c r="LGA3" s="1065"/>
      <c r="LGB3" s="1065"/>
      <c r="LGC3" s="1065"/>
      <c r="LGD3" s="1065"/>
      <c r="LGE3" s="1065"/>
      <c r="LGF3" s="1065"/>
      <c r="LGG3" s="1065"/>
      <c r="LGH3" s="1065"/>
      <c r="LGI3" s="1066"/>
      <c r="LGJ3" s="1065"/>
      <c r="LGK3" s="1065"/>
      <c r="LGL3" s="1065"/>
      <c r="LGM3" s="1065"/>
      <c r="LGN3" s="1065"/>
      <c r="LGO3" s="1065"/>
      <c r="LGP3" s="1065"/>
      <c r="LGQ3" s="1065"/>
      <c r="LGR3" s="1065"/>
      <c r="LGS3" s="1065"/>
      <c r="LGT3" s="1065"/>
      <c r="LGU3" s="1065"/>
      <c r="LGV3" s="1065"/>
      <c r="LGW3" s="1066"/>
      <c r="LGX3" s="1065"/>
      <c r="LGY3" s="1065"/>
      <c r="LGZ3" s="1065"/>
      <c r="LHA3" s="1065"/>
      <c r="LHB3" s="1065"/>
      <c r="LHC3" s="1065"/>
      <c r="LHD3" s="1065"/>
      <c r="LHE3" s="1065"/>
      <c r="LHF3" s="1065"/>
      <c r="LHG3" s="1065"/>
      <c r="LHH3" s="1065"/>
      <c r="LHI3" s="1065"/>
      <c r="LHJ3" s="1065"/>
      <c r="LHK3" s="1066"/>
      <c r="LHL3" s="1065"/>
      <c r="LHM3" s="1065"/>
      <c r="LHN3" s="1065"/>
      <c r="LHO3" s="1065"/>
      <c r="LHP3" s="1065"/>
      <c r="LHQ3" s="1065"/>
      <c r="LHR3" s="1065"/>
      <c r="LHS3" s="1065"/>
      <c r="LHT3" s="1065"/>
      <c r="LHU3" s="1065"/>
      <c r="LHV3" s="1065"/>
      <c r="LHW3" s="1065"/>
      <c r="LHX3" s="1065"/>
      <c r="LHY3" s="1066"/>
      <c r="LHZ3" s="1065"/>
      <c r="LIA3" s="1065"/>
      <c r="LIB3" s="1065"/>
      <c r="LIC3" s="1065"/>
      <c r="LID3" s="1065"/>
      <c r="LIE3" s="1065"/>
      <c r="LIF3" s="1065"/>
      <c r="LIG3" s="1065"/>
      <c r="LIH3" s="1065"/>
      <c r="LII3" s="1065"/>
      <c r="LIJ3" s="1065"/>
      <c r="LIK3" s="1065"/>
      <c r="LIL3" s="1065"/>
      <c r="LIM3" s="1066"/>
      <c r="LIN3" s="1065"/>
      <c r="LIO3" s="1065"/>
      <c r="LIP3" s="1065"/>
      <c r="LIQ3" s="1065"/>
      <c r="LIR3" s="1065"/>
      <c r="LIS3" s="1065"/>
      <c r="LIT3" s="1065"/>
      <c r="LIU3" s="1065"/>
      <c r="LIV3" s="1065"/>
      <c r="LIW3" s="1065"/>
      <c r="LIX3" s="1065"/>
      <c r="LIY3" s="1065"/>
      <c r="LIZ3" s="1065"/>
      <c r="LJA3" s="1066"/>
      <c r="LJB3" s="1065"/>
      <c r="LJC3" s="1065"/>
      <c r="LJD3" s="1065"/>
      <c r="LJE3" s="1065"/>
      <c r="LJF3" s="1065"/>
      <c r="LJG3" s="1065"/>
      <c r="LJH3" s="1065"/>
      <c r="LJI3" s="1065"/>
      <c r="LJJ3" s="1065"/>
      <c r="LJK3" s="1065"/>
      <c r="LJL3" s="1065"/>
      <c r="LJM3" s="1065"/>
      <c r="LJN3" s="1065"/>
      <c r="LJO3" s="1066"/>
      <c r="LJP3" s="1065"/>
      <c r="LJQ3" s="1065"/>
      <c r="LJR3" s="1065"/>
      <c r="LJS3" s="1065"/>
      <c r="LJT3" s="1065"/>
      <c r="LJU3" s="1065"/>
      <c r="LJV3" s="1065"/>
      <c r="LJW3" s="1065"/>
      <c r="LJX3" s="1065"/>
      <c r="LJY3" s="1065"/>
      <c r="LJZ3" s="1065"/>
      <c r="LKA3" s="1065"/>
      <c r="LKB3" s="1065"/>
      <c r="LKC3" s="1066"/>
      <c r="LKD3" s="1065"/>
      <c r="LKE3" s="1065"/>
      <c r="LKF3" s="1065"/>
      <c r="LKG3" s="1065"/>
      <c r="LKH3" s="1065"/>
      <c r="LKI3" s="1065"/>
      <c r="LKJ3" s="1065"/>
      <c r="LKK3" s="1065"/>
      <c r="LKL3" s="1065"/>
      <c r="LKM3" s="1065"/>
      <c r="LKN3" s="1065"/>
      <c r="LKO3" s="1065"/>
      <c r="LKP3" s="1065"/>
      <c r="LKQ3" s="1066"/>
      <c r="LKR3" s="1065"/>
      <c r="LKS3" s="1065"/>
      <c r="LKT3" s="1065"/>
      <c r="LKU3" s="1065"/>
      <c r="LKV3" s="1065"/>
      <c r="LKW3" s="1065"/>
      <c r="LKX3" s="1065"/>
      <c r="LKY3" s="1065"/>
      <c r="LKZ3" s="1065"/>
      <c r="LLA3" s="1065"/>
      <c r="LLB3" s="1065"/>
      <c r="LLC3" s="1065"/>
      <c r="LLD3" s="1065"/>
      <c r="LLE3" s="1066"/>
      <c r="LLF3" s="1065"/>
      <c r="LLG3" s="1065"/>
      <c r="LLH3" s="1065"/>
      <c r="LLI3" s="1065"/>
      <c r="LLJ3" s="1065"/>
      <c r="LLK3" s="1065"/>
      <c r="LLL3" s="1065"/>
      <c r="LLM3" s="1065"/>
      <c r="LLN3" s="1065"/>
      <c r="LLO3" s="1065"/>
      <c r="LLP3" s="1065"/>
      <c r="LLQ3" s="1065"/>
      <c r="LLR3" s="1065"/>
      <c r="LLS3" s="1066"/>
      <c r="LLT3" s="1065"/>
      <c r="LLU3" s="1065"/>
      <c r="LLV3" s="1065"/>
      <c r="LLW3" s="1065"/>
      <c r="LLX3" s="1065"/>
      <c r="LLY3" s="1065"/>
      <c r="LLZ3" s="1065"/>
      <c r="LMA3" s="1065"/>
      <c r="LMB3" s="1065"/>
      <c r="LMC3" s="1065"/>
      <c r="LMD3" s="1065"/>
      <c r="LME3" s="1065"/>
      <c r="LMF3" s="1065"/>
      <c r="LMG3" s="1066"/>
      <c r="LMH3" s="1065"/>
      <c r="LMI3" s="1065"/>
      <c r="LMJ3" s="1065"/>
      <c r="LMK3" s="1065"/>
      <c r="LML3" s="1065"/>
      <c r="LMM3" s="1065"/>
      <c r="LMN3" s="1065"/>
      <c r="LMO3" s="1065"/>
      <c r="LMP3" s="1065"/>
      <c r="LMQ3" s="1065"/>
      <c r="LMR3" s="1065"/>
      <c r="LMS3" s="1065"/>
      <c r="LMT3" s="1065"/>
      <c r="LMU3" s="1066"/>
      <c r="LMV3" s="1065"/>
      <c r="LMW3" s="1065"/>
      <c r="LMX3" s="1065"/>
      <c r="LMY3" s="1065"/>
      <c r="LMZ3" s="1065"/>
      <c r="LNA3" s="1065"/>
      <c r="LNB3" s="1065"/>
      <c r="LNC3" s="1065"/>
      <c r="LND3" s="1065"/>
      <c r="LNE3" s="1065"/>
      <c r="LNF3" s="1065"/>
      <c r="LNG3" s="1065"/>
      <c r="LNH3" s="1065"/>
      <c r="LNI3" s="1066"/>
      <c r="LNJ3" s="1065"/>
      <c r="LNK3" s="1065"/>
      <c r="LNL3" s="1065"/>
      <c r="LNM3" s="1065"/>
      <c r="LNN3" s="1065"/>
      <c r="LNO3" s="1065"/>
      <c r="LNP3" s="1065"/>
      <c r="LNQ3" s="1065"/>
      <c r="LNR3" s="1065"/>
      <c r="LNS3" s="1065"/>
      <c r="LNT3" s="1065"/>
      <c r="LNU3" s="1065"/>
      <c r="LNV3" s="1065"/>
      <c r="LNW3" s="1066"/>
      <c r="LNX3" s="1065"/>
      <c r="LNY3" s="1065"/>
      <c r="LNZ3" s="1065"/>
      <c r="LOA3" s="1065"/>
      <c r="LOB3" s="1065"/>
      <c r="LOC3" s="1065"/>
      <c r="LOD3" s="1065"/>
      <c r="LOE3" s="1065"/>
      <c r="LOF3" s="1065"/>
      <c r="LOG3" s="1065"/>
      <c r="LOH3" s="1065"/>
      <c r="LOI3" s="1065"/>
      <c r="LOJ3" s="1065"/>
      <c r="LOK3" s="1066"/>
      <c r="LOL3" s="1065"/>
      <c r="LOM3" s="1065"/>
      <c r="LON3" s="1065"/>
      <c r="LOO3" s="1065"/>
      <c r="LOP3" s="1065"/>
      <c r="LOQ3" s="1065"/>
      <c r="LOR3" s="1065"/>
      <c r="LOS3" s="1065"/>
      <c r="LOT3" s="1065"/>
      <c r="LOU3" s="1065"/>
      <c r="LOV3" s="1065"/>
      <c r="LOW3" s="1065"/>
      <c r="LOX3" s="1065"/>
      <c r="LOY3" s="1066"/>
      <c r="LOZ3" s="1065"/>
      <c r="LPA3" s="1065"/>
      <c r="LPB3" s="1065"/>
      <c r="LPC3" s="1065"/>
      <c r="LPD3" s="1065"/>
      <c r="LPE3" s="1065"/>
      <c r="LPF3" s="1065"/>
      <c r="LPG3" s="1065"/>
      <c r="LPH3" s="1065"/>
      <c r="LPI3" s="1065"/>
      <c r="LPJ3" s="1065"/>
      <c r="LPK3" s="1065"/>
      <c r="LPL3" s="1065"/>
      <c r="LPM3" s="1066"/>
      <c r="LPN3" s="1065"/>
      <c r="LPO3" s="1065"/>
      <c r="LPP3" s="1065"/>
      <c r="LPQ3" s="1065"/>
      <c r="LPR3" s="1065"/>
      <c r="LPS3" s="1065"/>
      <c r="LPT3" s="1065"/>
      <c r="LPU3" s="1065"/>
      <c r="LPV3" s="1065"/>
      <c r="LPW3" s="1065"/>
      <c r="LPX3" s="1065"/>
      <c r="LPY3" s="1065"/>
      <c r="LPZ3" s="1065"/>
      <c r="LQA3" s="1066"/>
      <c r="LQB3" s="1065"/>
      <c r="LQC3" s="1065"/>
      <c r="LQD3" s="1065"/>
      <c r="LQE3" s="1065"/>
      <c r="LQF3" s="1065"/>
      <c r="LQG3" s="1065"/>
      <c r="LQH3" s="1065"/>
      <c r="LQI3" s="1065"/>
      <c r="LQJ3" s="1065"/>
      <c r="LQK3" s="1065"/>
      <c r="LQL3" s="1065"/>
      <c r="LQM3" s="1065"/>
      <c r="LQN3" s="1065"/>
      <c r="LQO3" s="1066"/>
      <c r="LQP3" s="1065"/>
      <c r="LQQ3" s="1065"/>
      <c r="LQR3" s="1065"/>
      <c r="LQS3" s="1065"/>
      <c r="LQT3" s="1065"/>
      <c r="LQU3" s="1065"/>
      <c r="LQV3" s="1065"/>
      <c r="LQW3" s="1065"/>
      <c r="LQX3" s="1065"/>
      <c r="LQY3" s="1065"/>
      <c r="LQZ3" s="1065"/>
      <c r="LRA3" s="1065"/>
      <c r="LRB3" s="1065"/>
      <c r="LRC3" s="1066"/>
      <c r="LRD3" s="1065"/>
      <c r="LRE3" s="1065"/>
      <c r="LRF3" s="1065"/>
      <c r="LRG3" s="1065"/>
      <c r="LRH3" s="1065"/>
      <c r="LRI3" s="1065"/>
      <c r="LRJ3" s="1065"/>
      <c r="LRK3" s="1065"/>
      <c r="LRL3" s="1065"/>
      <c r="LRM3" s="1065"/>
      <c r="LRN3" s="1065"/>
      <c r="LRO3" s="1065"/>
      <c r="LRP3" s="1065"/>
      <c r="LRQ3" s="1066"/>
      <c r="LRR3" s="1065"/>
      <c r="LRS3" s="1065"/>
      <c r="LRT3" s="1065"/>
      <c r="LRU3" s="1065"/>
      <c r="LRV3" s="1065"/>
      <c r="LRW3" s="1065"/>
      <c r="LRX3" s="1065"/>
      <c r="LRY3" s="1065"/>
      <c r="LRZ3" s="1065"/>
      <c r="LSA3" s="1065"/>
      <c r="LSB3" s="1065"/>
      <c r="LSC3" s="1065"/>
      <c r="LSD3" s="1065"/>
      <c r="LSE3" s="1066"/>
      <c r="LSF3" s="1065"/>
      <c r="LSG3" s="1065"/>
      <c r="LSH3" s="1065"/>
      <c r="LSI3" s="1065"/>
      <c r="LSJ3" s="1065"/>
      <c r="LSK3" s="1065"/>
      <c r="LSL3" s="1065"/>
      <c r="LSM3" s="1065"/>
      <c r="LSN3" s="1065"/>
      <c r="LSO3" s="1065"/>
      <c r="LSP3" s="1065"/>
      <c r="LSQ3" s="1065"/>
      <c r="LSR3" s="1065"/>
      <c r="LSS3" s="1066"/>
      <c r="LST3" s="1065"/>
      <c r="LSU3" s="1065"/>
      <c r="LSV3" s="1065"/>
      <c r="LSW3" s="1065"/>
      <c r="LSX3" s="1065"/>
      <c r="LSY3" s="1065"/>
      <c r="LSZ3" s="1065"/>
      <c r="LTA3" s="1065"/>
      <c r="LTB3" s="1065"/>
      <c r="LTC3" s="1065"/>
      <c r="LTD3" s="1065"/>
      <c r="LTE3" s="1065"/>
      <c r="LTF3" s="1065"/>
      <c r="LTG3" s="1066"/>
      <c r="LTH3" s="1065"/>
      <c r="LTI3" s="1065"/>
      <c r="LTJ3" s="1065"/>
      <c r="LTK3" s="1065"/>
      <c r="LTL3" s="1065"/>
      <c r="LTM3" s="1065"/>
      <c r="LTN3" s="1065"/>
      <c r="LTO3" s="1065"/>
      <c r="LTP3" s="1065"/>
      <c r="LTQ3" s="1065"/>
      <c r="LTR3" s="1065"/>
      <c r="LTS3" s="1065"/>
      <c r="LTT3" s="1065"/>
      <c r="LTU3" s="1066"/>
      <c r="LTV3" s="1065"/>
      <c r="LTW3" s="1065"/>
      <c r="LTX3" s="1065"/>
      <c r="LTY3" s="1065"/>
      <c r="LTZ3" s="1065"/>
      <c r="LUA3" s="1065"/>
      <c r="LUB3" s="1065"/>
      <c r="LUC3" s="1065"/>
      <c r="LUD3" s="1065"/>
      <c r="LUE3" s="1065"/>
      <c r="LUF3" s="1065"/>
      <c r="LUG3" s="1065"/>
      <c r="LUH3" s="1065"/>
      <c r="LUI3" s="1066"/>
      <c r="LUJ3" s="1065"/>
      <c r="LUK3" s="1065"/>
      <c r="LUL3" s="1065"/>
      <c r="LUM3" s="1065"/>
      <c r="LUN3" s="1065"/>
      <c r="LUO3" s="1065"/>
      <c r="LUP3" s="1065"/>
      <c r="LUQ3" s="1065"/>
      <c r="LUR3" s="1065"/>
      <c r="LUS3" s="1065"/>
      <c r="LUT3" s="1065"/>
      <c r="LUU3" s="1065"/>
      <c r="LUV3" s="1065"/>
      <c r="LUW3" s="1066"/>
      <c r="LUX3" s="1065"/>
      <c r="LUY3" s="1065"/>
      <c r="LUZ3" s="1065"/>
      <c r="LVA3" s="1065"/>
      <c r="LVB3" s="1065"/>
      <c r="LVC3" s="1065"/>
      <c r="LVD3" s="1065"/>
      <c r="LVE3" s="1065"/>
      <c r="LVF3" s="1065"/>
      <c r="LVG3" s="1065"/>
      <c r="LVH3" s="1065"/>
      <c r="LVI3" s="1065"/>
      <c r="LVJ3" s="1065"/>
      <c r="LVK3" s="1066"/>
      <c r="LVL3" s="1065"/>
      <c r="LVM3" s="1065"/>
      <c r="LVN3" s="1065"/>
      <c r="LVO3" s="1065"/>
      <c r="LVP3" s="1065"/>
      <c r="LVQ3" s="1065"/>
      <c r="LVR3" s="1065"/>
      <c r="LVS3" s="1065"/>
      <c r="LVT3" s="1065"/>
      <c r="LVU3" s="1065"/>
      <c r="LVV3" s="1065"/>
      <c r="LVW3" s="1065"/>
      <c r="LVX3" s="1065"/>
      <c r="LVY3" s="1066"/>
      <c r="LVZ3" s="1065"/>
      <c r="LWA3" s="1065"/>
      <c r="LWB3" s="1065"/>
      <c r="LWC3" s="1065"/>
      <c r="LWD3" s="1065"/>
      <c r="LWE3" s="1065"/>
      <c r="LWF3" s="1065"/>
      <c r="LWG3" s="1065"/>
      <c r="LWH3" s="1065"/>
      <c r="LWI3" s="1065"/>
      <c r="LWJ3" s="1065"/>
      <c r="LWK3" s="1065"/>
      <c r="LWL3" s="1065"/>
      <c r="LWM3" s="1066"/>
      <c r="LWN3" s="1065"/>
      <c r="LWO3" s="1065"/>
      <c r="LWP3" s="1065"/>
      <c r="LWQ3" s="1065"/>
      <c r="LWR3" s="1065"/>
      <c r="LWS3" s="1065"/>
      <c r="LWT3" s="1065"/>
      <c r="LWU3" s="1065"/>
      <c r="LWV3" s="1065"/>
      <c r="LWW3" s="1065"/>
      <c r="LWX3" s="1065"/>
      <c r="LWY3" s="1065"/>
      <c r="LWZ3" s="1065"/>
      <c r="LXA3" s="1066"/>
      <c r="LXB3" s="1065"/>
      <c r="LXC3" s="1065"/>
      <c r="LXD3" s="1065"/>
      <c r="LXE3" s="1065"/>
      <c r="LXF3" s="1065"/>
      <c r="LXG3" s="1065"/>
      <c r="LXH3" s="1065"/>
      <c r="LXI3" s="1065"/>
      <c r="LXJ3" s="1065"/>
      <c r="LXK3" s="1065"/>
      <c r="LXL3" s="1065"/>
      <c r="LXM3" s="1065"/>
      <c r="LXN3" s="1065"/>
      <c r="LXO3" s="1066"/>
      <c r="LXP3" s="1065"/>
      <c r="LXQ3" s="1065"/>
      <c r="LXR3" s="1065"/>
      <c r="LXS3" s="1065"/>
      <c r="LXT3" s="1065"/>
      <c r="LXU3" s="1065"/>
      <c r="LXV3" s="1065"/>
      <c r="LXW3" s="1065"/>
      <c r="LXX3" s="1065"/>
      <c r="LXY3" s="1065"/>
      <c r="LXZ3" s="1065"/>
      <c r="LYA3" s="1065"/>
      <c r="LYB3" s="1065"/>
      <c r="LYC3" s="1066"/>
      <c r="LYD3" s="1065"/>
      <c r="LYE3" s="1065"/>
      <c r="LYF3" s="1065"/>
      <c r="LYG3" s="1065"/>
      <c r="LYH3" s="1065"/>
      <c r="LYI3" s="1065"/>
      <c r="LYJ3" s="1065"/>
      <c r="LYK3" s="1065"/>
      <c r="LYL3" s="1065"/>
      <c r="LYM3" s="1065"/>
      <c r="LYN3" s="1065"/>
      <c r="LYO3" s="1065"/>
      <c r="LYP3" s="1065"/>
      <c r="LYQ3" s="1066"/>
      <c r="LYR3" s="1065"/>
      <c r="LYS3" s="1065"/>
      <c r="LYT3" s="1065"/>
      <c r="LYU3" s="1065"/>
      <c r="LYV3" s="1065"/>
      <c r="LYW3" s="1065"/>
      <c r="LYX3" s="1065"/>
      <c r="LYY3" s="1065"/>
      <c r="LYZ3" s="1065"/>
      <c r="LZA3" s="1065"/>
      <c r="LZB3" s="1065"/>
      <c r="LZC3" s="1065"/>
      <c r="LZD3" s="1065"/>
      <c r="LZE3" s="1066"/>
      <c r="LZF3" s="1065"/>
      <c r="LZG3" s="1065"/>
      <c r="LZH3" s="1065"/>
      <c r="LZI3" s="1065"/>
      <c r="LZJ3" s="1065"/>
      <c r="LZK3" s="1065"/>
      <c r="LZL3" s="1065"/>
      <c r="LZM3" s="1065"/>
      <c r="LZN3" s="1065"/>
      <c r="LZO3" s="1065"/>
      <c r="LZP3" s="1065"/>
      <c r="LZQ3" s="1065"/>
      <c r="LZR3" s="1065"/>
      <c r="LZS3" s="1066"/>
      <c r="LZT3" s="1065"/>
      <c r="LZU3" s="1065"/>
      <c r="LZV3" s="1065"/>
      <c r="LZW3" s="1065"/>
      <c r="LZX3" s="1065"/>
      <c r="LZY3" s="1065"/>
      <c r="LZZ3" s="1065"/>
      <c r="MAA3" s="1065"/>
      <c r="MAB3" s="1065"/>
      <c r="MAC3" s="1065"/>
      <c r="MAD3" s="1065"/>
      <c r="MAE3" s="1065"/>
      <c r="MAF3" s="1065"/>
      <c r="MAG3" s="1066"/>
      <c r="MAH3" s="1065"/>
      <c r="MAI3" s="1065"/>
      <c r="MAJ3" s="1065"/>
      <c r="MAK3" s="1065"/>
      <c r="MAL3" s="1065"/>
      <c r="MAM3" s="1065"/>
      <c r="MAN3" s="1065"/>
      <c r="MAO3" s="1065"/>
      <c r="MAP3" s="1065"/>
      <c r="MAQ3" s="1065"/>
      <c r="MAR3" s="1065"/>
      <c r="MAS3" s="1065"/>
      <c r="MAT3" s="1065"/>
      <c r="MAU3" s="1066"/>
      <c r="MAV3" s="1065"/>
      <c r="MAW3" s="1065"/>
      <c r="MAX3" s="1065"/>
      <c r="MAY3" s="1065"/>
      <c r="MAZ3" s="1065"/>
      <c r="MBA3" s="1065"/>
      <c r="MBB3" s="1065"/>
      <c r="MBC3" s="1065"/>
      <c r="MBD3" s="1065"/>
      <c r="MBE3" s="1065"/>
      <c r="MBF3" s="1065"/>
      <c r="MBG3" s="1065"/>
      <c r="MBH3" s="1065"/>
      <c r="MBI3" s="1066"/>
      <c r="MBJ3" s="1065"/>
      <c r="MBK3" s="1065"/>
      <c r="MBL3" s="1065"/>
      <c r="MBM3" s="1065"/>
      <c r="MBN3" s="1065"/>
      <c r="MBO3" s="1065"/>
      <c r="MBP3" s="1065"/>
      <c r="MBQ3" s="1065"/>
      <c r="MBR3" s="1065"/>
      <c r="MBS3" s="1065"/>
      <c r="MBT3" s="1065"/>
      <c r="MBU3" s="1065"/>
      <c r="MBV3" s="1065"/>
      <c r="MBW3" s="1066"/>
      <c r="MBX3" s="1065"/>
      <c r="MBY3" s="1065"/>
      <c r="MBZ3" s="1065"/>
      <c r="MCA3" s="1065"/>
      <c r="MCB3" s="1065"/>
      <c r="MCC3" s="1065"/>
      <c r="MCD3" s="1065"/>
      <c r="MCE3" s="1065"/>
      <c r="MCF3" s="1065"/>
      <c r="MCG3" s="1065"/>
      <c r="MCH3" s="1065"/>
      <c r="MCI3" s="1065"/>
      <c r="MCJ3" s="1065"/>
      <c r="MCK3" s="1066"/>
      <c r="MCL3" s="1065"/>
      <c r="MCM3" s="1065"/>
      <c r="MCN3" s="1065"/>
      <c r="MCO3" s="1065"/>
      <c r="MCP3" s="1065"/>
      <c r="MCQ3" s="1065"/>
      <c r="MCR3" s="1065"/>
      <c r="MCS3" s="1065"/>
      <c r="MCT3" s="1065"/>
      <c r="MCU3" s="1065"/>
      <c r="MCV3" s="1065"/>
      <c r="MCW3" s="1065"/>
      <c r="MCX3" s="1065"/>
      <c r="MCY3" s="1066"/>
      <c r="MCZ3" s="1065"/>
      <c r="MDA3" s="1065"/>
      <c r="MDB3" s="1065"/>
      <c r="MDC3" s="1065"/>
      <c r="MDD3" s="1065"/>
      <c r="MDE3" s="1065"/>
      <c r="MDF3" s="1065"/>
      <c r="MDG3" s="1065"/>
      <c r="MDH3" s="1065"/>
      <c r="MDI3" s="1065"/>
      <c r="MDJ3" s="1065"/>
      <c r="MDK3" s="1065"/>
      <c r="MDL3" s="1065"/>
      <c r="MDM3" s="1066"/>
      <c r="MDN3" s="1065"/>
      <c r="MDO3" s="1065"/>
      <c r="MDP3" s="1065"/>
      <c r="MDQ3" s="1065"/>
      <c r="MDR3" s="1065"/>
      <c r="MDS3" s="1065"/>
      <c r="MDT3" s="1065"/>
      <c r="MDU3" s="1065"/>
      <c r="MDV3" s="1065"/>
      <c r="MDW3" s="1065"/>
      <c r="MDX3" s="1065"/>
      <c r="MDY3" s="1065"/>
      <c r="MDZ3" s="1065"/>
      <c r="MEA3" s="1066"/>
      <c r="MEB3" s="1065"/>
      <c r="MEC3" s="1065"/>
      <c r="MED3" s="1065"/>
      <c r="MEE3" s="1065"/>
      <c r="MEF3" s="1065"/>
      <c r="MEG3" s="1065"/>
      <c r="MEH3" s="1065"/>
      <c r="MEI3" s="1065"/>
      <c r="MEJ3" s="1065"/>
      <c r="MEK3" s="1065"/>
      <c r="MEL3" s="1065"/>
      <c r="MEM3" s="1065"/>
      <c r="MEN3" s="1065"/>
      <c r="MEO3" s="1066"/>
      <c r="MEP3" s="1065"/>
      <c r="MEQ3" s="1065"/>
      <c r="MER3" s="1065"/>
      <c r="MES3" s="1065"/>
      <c r="MET3" s="1065"/>
      <c r="MEU3" s="1065"/>
      <c r="MEV3" s="1065"/>
      <c r="MEW3" s="1065"/>
      <c r="MEX3" s="1065"/>
      <c r="MEY3" s="1065"/>
      <c r="MEZ3" s="1065"/>
      <c r="MFA3" s="1065"/>
      <c r="MFB3" s="1065"/>
      <c r="MFC3" s="1066"/>
      <c r="MFD3" s="1065"/>
      <c r="MFE3" s="1065"/>
      <c r="MFF3" s="1065"/>
      <c r="MFG3" s="1065"/>
      <c r="MFH3" s="1065"/>
      <c r="MFI3" s="1065"/>
      <c r="MFJ3" s="1065"/>
      <c r="MFK3" s="1065"/>
      <c r="MFL3" s="1065"/>
      <c r="MFM3" s="1065"/>
      <c r="MFN3" s="1065"/>
      <c r="MFO3" s="1065"/>
      <c r="MFP3" s="1065"/>
      <c r="MFQ3" s="1066"/>
      <c r="MFR3" s="1065"/>
      <c r="MFS3" s="1065"/>
      <c r="MFT3" s="1065"/>
      <c r="MFU3" s="1065"/>
      <c r="MFV3" s="1065"/>
      <c r="MFW3" s="1065"/>
      <c r="MFX3" s="1065"/>
      <c r="MFY3" s="1065"/>
      <c r="MFZ3" s="1065"/>
      <c r="MGA3" s="1065"/>
      <c r="MGB3" s="1065"/>
      <c r="MGC3" s="1065"/>
      <c r="MGD3" s="1065"/>
      <c r="MGE3" s="1066"/>
      <c r="MGF3" s="1065"/>
      <c r="MGG3" s="1065"/>
      <c r="MGH3" s="1065"/>
      <c r="MGI3" s="1065"/>
      <c r="MGJ3" s="1065"/>
      <c r="MGK3" s="1065"/>
      <c r="MGL3" s="1065"/>
      <c r="MGM3" s="1065"/>
      <c r="MGN3" s="1065"/>
      <c r="MGO3" s="1065"/>
      <c r="MGP3" s="1065"/>
      <c r="MGQ3" s="1065"/>
      <c r="MGR3" s="1065"/>
      <c r="MGS3" s="1066"/>
      <c r="MGT3" s="1065"/>
      <c r="MGU3" s="1065"/>
      <c r="MGV3" s="1065"/>
      <c r="MGW3" s="1065"/>
      <c r="MGX3" s="1065"/>
      <c r="MGY3" s="1065"/>
      <c r="MGZ3" s="1065"/>
      <c r="MHA3" s="1065"/>
      <c r="MHB3" s="1065"/>
      <c r="MHC3" s="1065"/>
      <c r="MHD3" s="1065"/>
      <c r="MHE3" s="1065"/>
      <c r="MHF3" s="1065"/>
      <c r="MHG3" s="1066"/>
      <c r="MHH3" s="1065"/>
      <c r="MHI3" s="1065"/>
      <c r="MHJ3" s="1065"/>
      <c r="MHK3" s="1065"/>
      <c r="MHL3" s="1065"/>
      <c r="MHM3" s="1065"/>
      <c r="MHN3" s="1065"/>
      <c r="MHO3" s="1065"/>
      <c r="MHP3" s="1065"/>
      <c r="MHQ3" s="1065"/>
      <c r="MHR3" s="1065"/>
      <c r="MHS3" s="1065"/>
      <c r="MHT3" s="1065"/>
      <c r="MHU3" s="1066"/>
      <c r="MHV3" s="1065"/>
      <c r="MHW3" s="1065"/>
      <c r="MHX3" s="1065"/>
      <c r="MHY3" s="1065"/>
      <c r="MHZ3" s="1065"/>
      <c r="MIA3" s="1065"/>
      <c r="MIB3" s="1065"/>
      <c r="MIC3" s="1065"/>
      <c r="MID3" s="1065"/>
      <c r="MIE3" s="1065"/>
      <c r="MIF3" s="1065"/>
      <c r="MIG3" s="1065"/>
      <c r="MIH3" s="1065"/>
      <c r="MII3" s="1066"/>
      <c r="MIJ3" s="1065"/>
      <c r="MIK3" s="1065"/>
      <c r="MIL3" s="1065"/>
      <c r="MIM3" s="1065"/>
      <c r="MIN3" s="1065"/>
      <c r="MIO3" s="1065"/>
      <c r="MIP3" s="1065"/>
      <c r="MIQ3" s="1065"/>
      <c r="MIR3" s="1065"/>
      <c r="MIS3" s="1065"/>
      <c r="MIT3" s="1065"/>
      <c r="MIU3" s="1065"/>
      <c r="MIV3" s="1065"/>
      <c r="MIW3" s="1066"/>
      <c r="MIX3" s="1065"/>
      <c r="MIY3" s="1065"/>
      <c r="MIZ3" s="1065"/>
      <c r="MJA3" s="1065"/>
      <c r="MJB3" s="1065"/>
      <c r="MJC3" s="1065"/>
      <c r="MJD3" s="1065"/>
      <c r="MJE3" s="1065"/>
      <c r="MJF3" s="1065"/>
      <c r="MJG3" s="1065"/>
      <c r="MJH3" s="1065"/>
      <c r="MJI3" s="1065"/>
      <c r="MJJ3" s="1065"/>
      <c r="MJK3" s="1066"/>
      <c r="MJL3" s="1065"/>
      <c r="MJM3" s="1065"/>
      <c r="MJN3" s="1065"/>
      <c r="MJO3" s="1065"/>
      <c r="MJP3" s="1065"/>
      <c r="MJQ3" s="1065"/>
      <c r="MJR3" s="1065"/>
      <c r="MJS3" s="1065"/>
      <c r="MJT3" s="1065"/>
      <c r="MJU3" s="1065"/>
      <c r="MJV3" s="1065"/>
      <c r="MJW3" s="1065"/>
      <c r="MJX3" s="1065"/>
      <c r="MJY3" s="1066"/>
      <c r="MJZ3" s="1065"/>
      <c r="MKA3" s="1065"/>
      <c r="MKB3" s="1065"/>
      <c r="MKC3" s="1065"/>
      <c r="MKD3" s="1065"/>
      <c r="MKE3" s="1065"/>
      <c r="MKF3" s="1065"/>
      <c r="MKG3" s="1065"/>
      <c r="MKH3" s="1065"/>
      <c r="MKI3" s="1065"/>
      <c r="MKJ3" s="1065"/>
      <c r="MKK3" s="1065"/>
      <c r="MKL3" s="1065"/>
      <c r="MKM3" s="1066"/>
      <c r="MKN3" s="1065"/>
      <c r="MKO3" s="1065"/>
      <c r="MKP3" s="1065"/>
      <c r="MKQ3" s="1065"/>
      <c r="MKR3" s="1065"/>
      <c r="MKS3" s="1065"/>
      <c r="MKT3" s="1065"/>
      <c r="MKU3" s="1065"/>
      <c r="MKV3" s="1065"/>
      <c r="MKW3" s="1065"/>
      <c r="MKX3" s="1065"/>
      <c r="MKY3" s="1065"/>
      <c r="MKZ3" s="1065"/>
      <c r="MLA3" s="1066"/>
      <c r="MLB3" s="1065"/>
      <c r="MLC3" s="1065"/>
      <c r="MLD3" s="1065"/>
      <c r="MLE3" s="1065"/>
      <c r="MLF3" s="1065"/>
      <c r="MLG3" s="1065"/>
      <c r="MLH3" s="1065"/>
      <c r="MLI3" s="1065"/>
      <c r="MLJ3" s="1065"/>
      <c r="MLK3" s="1065"/>
      <c r="MLL3" s="1065"/>
      <c r="MLM3" s="1065"/>
      <c r="MLN3" s="1065"/>
      <c r="MLO3" s="1066"/>
      <c r="MLP3" s="1065"/>
      <c r="MLQ3" s="1065"/>
      <c r="MLR3" s="1065"/>
      <c r="MLS3" s="1065"/>
      <c r="MLT3" s="1065"/>
      <c r="MLU3" s="1065"/>
      <c r="MLV3" s="1065"/>
      <c r="MLW3" s="1065"/>
      <c r="MLX3" s="1065"/>
      <c r="MLY3" s="1065"/>
      <c r="MLZ3" s="1065"/>
      <c r="MMA3" s="1065"/>
      <c r="MMB3" s="1065"/>
      <c r="MMC3" s="1066"/>
      <c r="MMD3" s="1065"/>
      <c r="MME3" s="1065"/>
      <c r="MMF3" s="1065"/>
      <c r="MMG3" s="1065"/>
      <c r="MMH3" s="1065"/>
      <c r="MMI3" s="1065"/>
      <c r="MMJ3" s="1065"/>
      <c r="MMK3" s="1065"/>
      <c r="MML3" s="1065"/>
      <c r="MMM3" s="1065"/>
      <c r="MMN3" s="1065"/>
      <c r="MMO3" s="1065"/>
      <c r="MMP3" s="1065"/>
      <c r="MMQ3" s="1066"/>
      <c r="MMR3" s="1065"/>
      <c r="MMS3" s="1065"/>
      <c r="MMT3" s="1065"/>
      <c r="MMU3" s="1065"/>
      <c r="MMV3" s="1065"/>
      <c r="MMW3" s="1065"/>
      <c r="MMX3" s="1065"/>
      <c r="MMY3" s="1065"/>
      <c r="MMZ3" s="1065"/>
      <c r="MNA3" s="1065"/>
      <c r="MNB3" s="1065"/>
      <c r="MNC3" s="1065"/>
      <c r="MND3" s="1065"/>
      <c r="MNE3" s="1066"/>
      <c r="MNF3" s="1065"/>
      <c r="MNG3" s="1065"/>
      <c r="MNH3" s="1065"/>
      <c r="MNI3" s="1065"/>
      <c r="MNJ3" s="1065"/>
      <c r="MNK3" s="1065"/>
      <c r="MNL3" s="1065"/>
      <c r="MNM3" s="1065"/>
      <c r="MNN3" s="1065"/>
      <c r="MNO3" s="1065"/>
      <c r="MNP3" s="1065"/>
      <c r="MNQ3" s="1065"/>
      <c r="MNR3" s="1065"/>
      <c r="MNS3" s="1066"/>
      <c r="MNT3" s="1065"/>
      <c r="MNU3" s="1065"/>
      <c r="MNV3" s="1065"/>
      <c r="MNW3" s="1065"/>
      <c r="MNX3" s="1065"/>
      <c r="MNY3" s="1065"/>
      <c r="MNZ3" s="1065"/>
      <c r="MOA3" s="1065"/>
      <c r="MOB3" s="1065"/>
      <c r="MOC3" s="1065"/>
      <c r="MOD3" s="1065"/>
      <c r="MOE3" s="1065"/>
      <c r="MOF3" s="1065"/>
      <c r="MOG3" s="1066"/>
      <c r="MOH3" s="1065"/>
      <c r="MOI3" s="1065"/>
      <c r="MOJ3" s="1065"/>
      <c r="MOK3" s="1065"/>
      <c r="MOL3" s="1065"/>
      <c r="MOM3" s="1065"/>
      <c r="MON3" s="1065"/>
      <c r="MOO3" s="1065"/>
      <c r="MOP3" s="1065"/>
      <c r="MOQ3" s="1065"/>
      <c r="MOR3" s="1065"/>
      <c r="MOS3" s="1065"/>
      <c r="MOT3" s="1065"/>
      <c r="MOU3" s="1066"/>
      <c r="MOV3" s="1065"/>
      <c r="MOW3" s="1065"/>
      <c r="MOX3" s="1065"/>
      <c r="MOY3" s="1065"/>
      <c r="MOZ3" s="1065"/>
      <c r="MPA3" s="1065"/>
      <c r="MPB3" s="1065"/>
      <c r="MPC3" s="1065"/>
      <c r="MPD3" s="1065"/>
      <c r="MPE3" s="1065"/>
      <c r="MPF3" s="1065"/>
      <c r="MPG3" s="1065"/>
      <c r="MPH3" s="1065"/>
      <c r="MPI3" s="1066"/>
      <c r="MPJ3" s="1065"/>
      <c r="MPK3" s="1065"/>
      <c r="MPL3" s="1065"/>
      <c r="MPM3" s="1065"/>
      <c r="MPN3" s="1065"/>
      <c r="MPO3" s="1065"/>
      <c r="MPP3" s="1065"/>
      <c r="MPQ3" s="1065"/>
      <c r="MPR3" s="1065"/>
      <c r="MPS3" s="1065"/>
      <c r="MPT3" s="1065"/>
      <c r="MPU3" s="1065"/>
      <c r="MPV3" s="1065"/>
      <c r="MPW3" s="1066"/>
      <c r="MPX3" s="1065"/>
      <c r="MPY3" s="1065"/>
      <c r="MPZ3" s="1065"/>
      <c r="MQA3" s="1065"/>
      <c r="MQB3" s="1065"/>
      <c r="MQC3" s="1065"/>
      <c r="MQD3" s="1065"/>
      <c r="MQE3" s="1065"/>
      <c r="MQF3" s="1065"/>
      <c r="MQG3" s="1065"/>
      <c r="MQH3" s="1065"/>
      <c r="MQI3" s="1065"/>
      <c r="MQJ3" s="1065"/>
      <c r="MQK3" s="1066"/>
      <c r="MQL3" s="1065"/>
      <c r="MQM3" s="1065"/>
      <c r="MQN3" s="1065"/>
      <c r="MQO3" s="1065"/>
      <c r="MQP3" s="1065"/>
      <c r="MQQ3" s="1065"/>
      <c r="MQR3" s="1065"/>
      <c r="MQS3" s="1065"/>
      <c r="MQT3" s="1065"/>
      <c r="MQU3" s="1065"/>
      <c r="MQV3" s="1065"/>
      <c r="MQW3" s="1065"/>
      <c r="MQX3" s="1065"/>
      <c r="MQY3" s="1066"/>
      <c r="MQZ3" s="1065"/>
      <c r="MRA3" s="1065"/>
      <c r="MRB3" s="1065"/>
      <c r="MRC3" s="1065"/>
      <c r="MRD3" s="1065"/>
      <c r="MRE3" s="1065"/>
      <c r="MRF3" s="1065"/>
      <c r="MRG3" s="1065"/>
      <c r="MRH3" s="1065"/>
      <c r="MRI3" s="1065"/>
      <c r="MRJ3" s="1065"/>
      <c r="MRK3" s="1065"/>
      <c r="MRL3" s="1065"/>
      <c r="MRM3" s="1066"/>
      <c r="MRN3" s="1065"/>
      <c r="MRO3" s="1065"/>
      <c r="MRP3" s="1065"/>
      <c r="MRQ3" s="1065"/>
      <c r="MRR3" s="1065"/>
      <c r="MRS3" s="1065"/>
      <c r="MRT3" s="1065"/>
      <c r="MRU3" s="1065"/>
      <c r="MRV3" s="1065"/>
      <c r="MRW3" s="1065"/>
      <c r="MRX3" s="1065"/>
      <c r="MRY3" s="1065"/>
      <c r="MRZ3" s="1065"/>
      <c r="MSA3" s="1066"/>
      <c r="MSB3" s="1065"/>
      <c r="MSC3" s="1065"/>
      <c r="MSD3" s="1065"/>
      <c r="MSE3" s="1065"/>
      <c r="MSF3" s="1065"/>
      <c r="MSG3" s="1065"/>
      <c r="MSH3" s="1065"/>
      <c r="MSI3" s="1065"/>
      <c r="MSJ3" s="1065"/>
      <c r="MSK3" s="1065"/>
      <c r="MSL3" s="1065"/>
      <c r="MSM3" s="1065"/>
      <c r="MSN3" s="1065"/>
      <c r="MSO3" s="1066"/>
      <c r="MSP3" s="1065"/>
      <c r="MSQ3" s="1065"/>
      <c r="MSR3" s="1065"/>
      <c r="MSS3" s="1065"/>
      <c r="MST3" s="1065"/>
      <c r="MSU3" s="1065"/>
      <c r="MSV3" s="1065"/>
      <c r="MSW3" s="1065"/>
      <c r="MSX3" s="1065"/>
      <c r="MSY3" s="1065"/>
      <c r="MSZ3" s="1065"/>
      <c r="MTA3" s="1065"/>
      <c r="MTB3" s="1065"/>
      <c r="MTC3" s="1066"/>
      <c r="MTD3" s="1065"/>
      <c r="MTE3" s="1065"/>
      <c r="MTF3" s="1065"/>
      <c r="MTG3" s="1065"/>
      <c r="MTH3" s="1065"/>
      <c r="MTI3" s="1065"/>
      <c r="MTJ3" s="1065"/>
      <c r="MTK3" s="1065"/>
      <c r="MTL3" s="1065"/>
      <c r="MTM3" s="1065"/>
      <c r="MTN3" s="1065"/>
      <c r="MTO3" s="1065"/>
      <c r="MTP3" s="1065"/>
      <c r="MTQ3" s="1066"/>
      <c r="MTR3" s="1065"/>
      <c r="MTS3" s="1065"/>
      <c r="MTT3" s="1065"/>
      <c r="MTU3" s="1065"/>
      <c r="MTV3" s="1065"/>
      <c r="MTW3" s="1065"/>
      <c r="MTX3" s="1065"/>
      <c r="MTY3" s="1065"/>
      <c r="MTZ3" s="1065"/>
      <c r="MUA3" s="1065"/>
      <c r="MUB3" s="1065"/>
      <c r="MUC3" s="1065"/>
      <c r="MUD3" s="1065"/>
      <c r="MUE3" s="1066"/>
      <c r="MUF3" s="1065"/>
      <c r="MUG3" s="1065"/>
      <c r="MUH3" s="1065"/>
      <c r="MUI3" s="1065"/>
      <c r="MUJ3" s="1065"/>
      <c r="MUK3" s="1065"/>
      <c r="MUL3" s="1065"/>
      <c r="MUM3" s="1065"/>
      <c r="MUN3" s="1065"/>
      <c r="MUO3" s="1065"/>
      <c r="MUP3" s="1065"/>
      <c r="MUQ3" s="1065"/>
      <c r="MUR3" s="1065"/>
      <c r="MUS3" s="1066"/>
      <c r="MUT3" s="1065"/>
      <c r="MUU3" s="1065"/>
      <c r="MUV3" s="1065"/>
      <c r="MUW3" s="1065"/>
      <c r="MUX3" s="1065"/>
      <c r="MUY3" s="1065"/>
      <c r="MUZ3" s="1065"/>
      <c r="MVA3" s="1065"/>
      <c r="MVB3" s="1065"/>
      <c r="MVC3" s="1065"/>
      <c r="MVD3" s="1065"/>
      <c r="MVE3" s="1065"/>
      <c r="MVF3" s="1065"/>
      <c r="MVG3" s="1066"/>
      <c r="MVH3" s="1065"/>
      <c r="MVI3" s="1065"/>
      <c r="MVJ3" s="1065"/>
      <c r="MVK3" s="1065"/>
      <c r="MVL3" s="1065"/>
      <c r="MVM3" s="1065"/>
      <c r="MVN3" s="1065"/>
      <c r="MVO3" s="1065"/>
      <c r="MVP3" s="1065"/>
      <c r="MVQ3" s="1065"/>
      <c r="MVR3" s="1065"/>
      <c r="MVS3" s="1065"/>
      <c r="MVT3" s="1065"/>
      <c r="MVU3" s="1066"/>
      <c r="MVV3" s="1065"/>
      <c r="MVW3" s="1065"/>
      <c r="MVX3" s="1065"/>
      <c r="MVY3" s="1065"/>
      <c r="MVZ3" s="1065"/>
      <c r="MWA3" s="1065"/>
      <c r="MWB3" s="1065"/>
      <c r="MWC3" s="1065"/>
      <c r="MWD3" s="1065"/>
      <c r="MWE3" s="1065"/>
      <c r="MWF3" s="1065"/>
      <c r="MWG3" s="1065"/>
      <c r="MWH3" s="1065"/>
      <c r="MWI3" s="1066"/>
      <c r="MWJ3" s="1065"/>
      <c r="MWK3" s="1065"/>
      <c r="MWL3" s="1065"/>
      <c r="MWM3" s="1065"/>
      <c r="MWN3" s="1065"/>
      <c r="MWO3" s="1065"/>
      <c r="MWP3" s="1065"/>
      <c r="MWQ3" s="1065"/>
      <c r="MWR3" s="1065"/>
      <c r="MWS3" s="1065"/>
      <c r="MWT3" s="1065"/>
      <c r="MWU3" s="1065"/>
      <c r="MWV3" s="1065"/>
      <c r="MWW3" s="1066"/>
      <c r="MWX3" s="1065"/>
      <c r="MWY3" s="1065"/>
      <c r="MWZ3" s="1065"/>
      <c r="MXA3" s="1065"/>
      <c r="MXB3" s="1065"/>
      <c r="MXC3" s="1065"/>
      <c r="MXD3" s="1065"/>
      <c r="MXE3" s="1065"/>
      <c r="MXF3" s="1065"/>
      <c r="MXG3" s="1065"/>
      <c r="MXH3" s="1065"/>
      <c r="MXI3" s="1065"/>
      <c r="MXJ3" s="1065"/>
      <c r="MXK3" s="1066"/>
      <c r="MXL3" s="1065"/>
      <c r="MXM3" s="1065"/>
      <c r="MXN3" s="1065"/>
      <c r="MXO3" s="1065"/>
      <c r="MXP3" s="1065"/>
      <c r="MXQ3" s="1065"/>
      <c r="MXR3" s="1065"/>
      <c r="MXS3" s="1065"/>
      <c r="MXT3" s="1065"/>
      <c r="MXU3" s="1065"/>
      <c r="MXV3" s="1065"/>
      <c r="MXW3" s="1065"/>
      <c r="MXX3" s="1065"/>
      <c r="MXY3" s="1066"/>
      <c r="MXZ3" s="1065"/>
      <c r="MYA3" s="1065"/>
      <c r="MYB3" s="1065"/>
      <c r="MYC3" s="1065"/>
      <c r="MYD3" s="1065"/>
      <c r="MYE3" s="1065"/>
      <c r="MYF3" s="1065"/>
      <c r="MYG3" s="1065"/>
      <c r="MYH3" s="1065"/>
      <c r="MYI3" s="1065"/>
      <c r="MYJ3" s="1065"/>
      <c r="MYK3" s="1065"/>
      <c r="MYL3" s="1065"/>
      <c r="MYM3" s="1066"/>
      <c r="MYN3" s="1065"/>
      <c r="MYO3" s="1065"/>
      <c r="MYP3" s="1065"/>
      <c r="MYQ3" s="1065"/>
      <c r="MYR3" s="1065"/>
      <c r="MYS3" s="1065"/>
      <c r="MYT3" s="1065"/>
      <c r="MYU3" s="1065"/>
      <c r="MYV3" s="1065"/>
      <c r="MYW3" s="1065"/>
      <c r="MYX3" s="1065"/>
      <c r="MYY3" s="1065"/>
      <c r="MYZ3" s="1065"/>
      <c r="MZA3" s="1066"/>
      <c r="MZB3" s="1065"/>
      <c r="MZC3" s="1065"/>
      <c r="MZD3" s="1065"/>
      <c r="MZE3" s="1065"/>
      <c r="MZF3" s="1065"/>
      <c r="MZG3" s="1065"/>
      <c r="MZH3" s="1065"/>
      <c r="MZI3" s="1065"/>
      <c r="MZJ3" s="1065"/>
      <c r="MZK3" s="1065"/>
      <c r="MZL3" s="1065"/>
      <c r="MZM3" s="1065"/>
      <c r="MZN3" s="1065"/>
      <c r="MZO3" s="1066"/>
      <c r="MZP3" s="1065"/>
      <c r="MZQ3" s="1065"/>
      <c r="MZR3" s="1065"/>
      <c r="MZS3" s="1065"/>
      <c r="MZT3" s="1065"/>
      <c r="MZU3" s="1065"/>
      <c r="MZV3" s="1065"/>
      <c r="MZW3" s="1065"/>
      <c r="MZX3" s="1065"/>
      <c r="MZY3" s="1065"/>
      <c r="MZZ3" s="1065"/>
      <c r="NAA3" s="1065"/>
      <c r="NAB3" s="1065"/>
      <c r="NAC3" s="1066"/>
      <c r="NAD3" s="1065"/>
      <c r="NAE3" s="1065"/>
      <c r="NAF3" s="1065"/>
      <c r="NAG3" s="1065"/>
      <c r="NAH3" s="1065"/>
      <c r="NAI3" s="1065"/>
      <c r="NAJ3" s="1065"/>
      <c r="NAK3" s="1065"/>
      <c r="NAL3" s="1065"/>
      <c r="NAM3" s="1065"/>
      <c r="NAN3" s="1065"/>
      <c r="NAO3" s="1065"/>
      <c r="NAP3" s="1065"/>
      <c r="NAQ3" s="1066"/>
      <c r="NAR3" s="1065"/>
      <c r="NAS3" s="1065"/>
      <c r="NAT3" s="1065"/>
      <c r="NAU3" s="1065"/>
      <c r="NAV3" s="1065"/>
      <c r="NAW3" s="1065"/>
      <c r="NAX3" s="1065"/>
      <c r="NAY3" s="1065"/>
      <c r="NAZ3" s="1065"/>
      <c r="NBA3" s="1065"/>
      <c r="NBB3" s="1065"/>
      <c r="NBC3" s="1065"/>
      <c r="NBD3" s="1065"/>
      <c r="NBE3" s="1066"/>
      <c r="NBF3" s="1065"/>
      <c r="NBG3" s="1065"/>
      <c r="NBH3" s="1065"/>
      <c r="NBI3" s="1065"/>
      <c r="NBJ3" s="1065"/>
      <c r="NBK3" s="1065"/>
      <c r="NBL3" s="1065"/>
      <c r="NBM3" s="1065"/>
      <c r="NBN3" s="1065"/>
      <c r="NBO3" s="1065"/>
      <c r="NBP3" s="1065"/>
      <c r="NBQ3" s="1065"/>
      <c r="NBR3" s="1065"/>
      <c r="NBS3" s="1066"/>
      <c r="NBT3" s="1065"/>
      <c r="NBU3" s="1065"/>
      <c r="NBV3" s="1065"/>
      <c r="NBW3" s="1065"/>
      <c r="NBX3" s="1065"/>
      <c r="NBY3" s="1065"/>
      <c r="NBZ3" s="1065"/>
      <c r="NCA3" s="1065"/>
      <c r="NCB3" s="1065"/>
      <c r="NCC3" s="1065"/>
      <c r="NCD3" s="1065"/>
      <c r="NCE3" s="1065"/>
      <c r="NCF3" s="1065"/>
      <c r="NCG3" s="1066"/>
      <c r="NCH3" s="1065"/>
      <c r="NCI3" s="1065"/>
      <c r="NCJ3" s="1065"/>
      <c r="NCK3" s="1065"/>
      <c r="NCL3" s="1065"/>
      <c r="NCM3" s="1065"/>
      <c r="NCN3" s="1065"/>
      <c r="NCO3" s="1065"/>
      <c r="NCP3" s="1065"/>
      <c r="NCQ3" s="1065"/>
      <c r="NCR3" s="1065"/>
      <c r="NCS3" s="1065"/>
      <c r="NCT3" s="1065"/>
      <c r="NCU3" s="1066"/>
      <c r="NCV3" s="1065"/>
      <c r="NCW3" s="1065"/>
      <c r="NCX3" s="1065"/>
      <c r="NCY3" s="1065"/>
      <c r="NCZ3" s="1065"/>
      <c r="NDA3" s="1065"/>
      <c r="NDB3" s="1065"/>
      <c r="NDC3" s="1065"/>
      <c r="NDD3" s="1065"/>
      <c r="NDE3" s="1065"/>
      <c r="NDF3" s="1065"/>
      <c r="NDG3" s="1065"/>
      <c r="NDH3" s="1065"/>
      <c r="NDI3" s="1066"/>
      <c r="NDJ3" s="1065"/>
      <c r="NDK3" s="1065"/>
      <c r="NDL3" s="1065"/>
      <c r="NDM3" s="1065"/>
      <c r="NDN3" s="1065"/>
      <c r="NDO3" s="1065"/>
      <c r="NDP3" s="1065"/>
      <c r="NDQ3" s="1065"/>
      <c r="NDR3" s="1065"/>
      <c r="NDS3" s="1065"/>
      <c r="NDT3" s="1065"/>
      <c r="NDU3" s="1065"/>
      <c r="NDV3" s="1065"/>
      <c r="NDW3" s="1066"/>
      <c r="NDX3" s="1065"/>
      <c r="NDY3" s="1065"/>
      <c r="NDZ3" s="1065"/>
      <c r="NEA3" s="1065"/>
      <c r="NEB3" s="1065"/>
      <c r="NEC3" s="1065"/>
      <c r="NED3" s="1065"/>
      <c r="NEE3" s="1065"/>
      <c r="NEF3" s="1065"/>
      <c r="NEG3" s="1065"/>
      <c r="NEH3" s="1065"/>
      <c r="NEI3" s="1065"/>
      <c r="NEJ3" s="1065"/>
      <c r="NEK3" s="1066"/>
      <c r="NEL3" s="1065"/>
      <c r="NEM3" s="1065"/>
      <c r="NEN3" s="1065"/>
      <c r="NEO3" s="1065"/>
      <c r="NEP3" s="1065"/>
      <c r="NEQ3" s="1065"/>
      <c r="NER3" s="1065"/>
      <c r="NES3" s="1065"/>
      <c r="NET3" s="1065"/>
      <c r="NEU3" s="1065"/>
      <c r="NEV3" s="1065"/>
      <c r="NEW3" s="1065"/>
      <c r="NEX3" s="1065"/>
      <c r="NEY3" s="1066"/>
      <c r="NEZ3" s="1065"/>
      <c r="NFA3" s="1065"/>
      <c r="NFB3" s="1065"/>
      <c r="NFC3" s="1065"/>
      <c r="NFD3" s="1065"/>
      <c r="NFE3" s="1065"/>
      <c r="NFF3" s="1065"/>
      <c r="NFG3" s="1065"/>
      <c r="NFH3" s="1065"/>
      <c r="NFI3" s="1065"/>
      <c r="NFJ3" s="1065"/>
      <c r="NFK3" s="1065"/>
      <c r="NFL3" s="1065"/>
      <c r="NFM3" s="1066"/>
      <c r="NFN3" s="1065"/>
      <c r="NFO3" s="1065"/>
      <c r="NFP3" s="1065"/>
      <c r="NFQ3" s="1065"/>
      <c r="NFR3" s="1065"/>
      <c r="NFS3" s="1065"/>
      <c r="NFT3" s="1065"/>
      <c r="NFU3" s="1065"/>
      <c r="NFV3" s="1065"/>
      <c r="NFW3" s="1065"/>
      <c r="NFX3" s="1065"/>
      <c r="NFY3" s="1065"/>
      <c r="NFZ3" s="1065"/>
      <c r="NGA3" s="1066"/>
      <c r="NGB3" s="1065"/>
      <c r="NGC3" s="1065"/>
      <c r="NGD3" s="1065"/>
      <c r="NGE3" s="1065"/>
      <c r="NGF3" s="1065"/>
      <c r="NGG3" s="1065"/>
      <c r="NGH3" s="1065"/>
      <c r="NGI3" s="1065"/>
      <c r="NGJ3" s="1065"/>
      <c r="NGK3" s="1065"/>
      <c r="NGL3" s="1065"/>
      <c r="NGM3" s="1065"/>
      <c r="NGN3" s="1065"/>
      <c r="NGO3" s="1066"/>
      <c r="NGP3" s="1065"/>
      <c r="NGQ3" s="1065"/>
      <c r="NGR3" s="1065"/>
      <c r="NGS3" s="1065"/>
      <c r="NGT3" s="1065"/>
      <c r="NGU3" s="1065"/>
      <c r="NGV3" s="1065"/>
      <c r="NGW3" s="1065"/>
      <c r="NGX3" s="1065"/>
      <c r="NGY3" s="1065"/>
      <c r="NGZ3" s="1065"/>
      <c r="NHA3" s="1065"/>
      <c r="NHB3" s="1065"/>
      <c r="NHC3" s="1066"/>
      <c r="NHD3" s="1065"/>
      <c r="NHE3" s="1065"/>
      <c r="NHF3" s="1065"/>
      <c r="NHG3" s="1065"/>
      <c r="NHH3" s="1065"/>
      <c r="NHI3" s="1065"/>
      <c r="NHJ3" s="1065"/>
      <c r="NHK3" s="1065"/>
      <c r="NHL3" s="1065"/>
      <c r="NHM3" s="1065"/>
      <c r="NHN3" s="1065"/>
      <c r="NHO3" s="1065"/>
      <c r="NHP3" s="1065"/>
      <c r="NHQ3" s="1066"/>
      <c r="NHR3" s="1065"/>
      <c r="NHS3" s="1065"/>
      <c r="NHT3" s="1065"/>
      <c r="NHU3" s="1065"/>
      <c r="NHV3" s="1065"/>
      <c r="NHW3" s="1065"/>
      <c r="NHX3" s="1065"/>
      <c r="NHY3" s="1065"/>
      <c r="NHZ3" s="1065"/>
      <c r="NIA3" s="1065"/>
      <c r="NIB3" s="1065"/>
      <c r="NIC3" s="1065"/>
      <c r="NID3" s="1065"/>
      <c r="NIE3" s="1066"/>
      <c r="NIF3" s="1065"/>
      <c r="NIG3" s="1065"/>
      <c r="NIH3" s="1065"/>
      <c r="NII3" s="1065"/>
      <c r="NIJ3" s="1065"/>
      <c r="NIK3" s="1065"/>
      <c r="NIL3" s="1065"/>
      <c r="NIM3" s="1065"/>
      <c r="NIN3" s="1065"/>
      <c r="NIO3" s="1065"/>
      <c r="NIP3" s="1065"/>
      <c r="NIQ3" s="1065"/>
      <c r="NIR3" s="1065"/>
      <c r="NIS3" s="1066"/>
      <c r="NIT3" s="1065"/>
      <c r="NIU3" s="1065"/>
      <c r="NIV3" s="1065"/>
      <c r="NIW3" s="1065"/>
      <c r="NIX3" s="1065"/>
      <c r="NIY3" s="1065"/>
      <c r="NIZ3" s="1065"/>
      <c r="NJA3" s="1065"/>
      <c r="NJB3" s="1065"/>
      <c r="NJC3" s="1065"/>
      <c r="NJD3" s="1065"/>
      <c r="NJE3" s="1065"/>
      <c r="NJF3" s="1065"/>
      <c r="NJG3" s="1066"/>
      <c r="NJH3" s="1065"/>
      <c r="NJI3" s="1065"/>
      <c r="NJJ3" s="1065"/>
      <c r="NJK3" s="1065"/>
      <c r="NJL3" s="1065"/>
      <c r="NJM3" s="1065"/>
      <c r="NJN3" s="1065"/>
      <c r="NJO3" s="1065"/>
      <c r="NJP3" s="1065"/>
      <c r="NJQ3" s="1065"/>
      <c r="NJR3" s="1065"/>
      <c r="NJS3" s="1065"/>
      <c r="NJT3" s="1065"/>
      <c r="NJU3" s="1066"/>
      <c r="NJV3" s="1065"/>
      <c r="NJW3" s="1065"/>
      <c r="NJX3" s="1065"/>
      <c r="NJY3" s="1065"/>
      <c r="NJZ3" s="1065"/>
      <c r="NKA3" s="1065"/>
      <c r="NKB3" s="1065"/>
      <c r="NKC3" s="1065"/>
      <c r="NKD3" s="1065"/>
      <c r="NKE3" s="1065"/>
      <c r="NKF3" s="1065"/>
      <c r="NKG3" s="1065"/>
      <c r="NKH3" s="1065"/>
      <c r="NKI3" s="1066"/>
      <c r="NKJ3" s="1065"/>
      <c r="NKK3" s="1065"/>
      <c r="NKL3" s="1065"/>
      <c r="NKM3" s="1065"/>
      <c r="NKN3" s="1065"/>
      <c r="NKO3" s="1065"/>
      <c r="NKP3" s="1065"/>
      <c r="NKQ3" s="1065"/>
      <c r="NKR3" s="1065"/>
      <c r="NKS3" s="1065"/>
      <c r="NKT3" s="1065"/>
      <c r="NKU3" s="1065"/>
      <c r="NKV3" s="1065"/>
      <c r="NKW3" s="1066"/>
      <c r="NKX3" s="1065"/>
      <c r="NKY3" s="1065"/>
      <c r="NKZ3" s="1065"/>
      <c r="NLA3" s="1065"/>
      <c r="NLB3" s="1065"/>
      <c r="NLC3" s="1065"/>
      <c r="NLD3" s="1065"/>
      <c r="NLE3" s="1065"/>
      <c r="NLF3" s="1065"/>
      <c r="NLG3" s="1065"/>
      <c r="NLH3" s="1065"/>
      <c r="NLI3" s="1065"/>
      <c r="NLJ3" s="1065"/>
      <c r="NLK3" s="1066"/>
      <c r="NLL3" s="1065"/>
      <c r="NLM3" s="1065"/>
      <c r="NLN3" s="1065"/>
      <c r="NLO3" s="1065"/>
      <c r="NLP3" s="1065"/>
      <c r="NLQ3" s="1065"/>
      <c r="NLR3" s="1065"/>
      <c r="NLS3" s="1065"/>
      <c r="NLT3" s="1065"/>
      <c r="NLU3" s="1065"/>
      <c r="NLV3" s="1065"/>
      <c r="NLW3" s="1065"/>
      <c r="NLX3" s="1065"/>
      <c r="NLY3" s="1066"/>
      <c r="NLZ3" s="1065"/>
      <c r="NMA3" s="1065"/>
      <c r="NMB3" s="1065"/>
      <c r="NMC3" s="1065"/>
      <c r="NMD3" s="1065"/>
      <c r="NME3" s="1065"/>
      <c r="NMF3" s="1065"/>
      <c r="NMG3" s="1065"/>
      <c r="NMH3" s="1065"/>
      <c r="NMI3" s="1065"/>
      <c r="NMJ3" s="1065"/>
      <c r="NMK3" s="1065"/>
      <c r="NML3" s="1065"/>
      <c r="NMM3" s="1066"/>
      <c r="NMN3" s="1065"/>
      <c r="NMO3" s="1065"/>
      <c r="NMP3" s="1065"/>
      <c r="NMQ3" s="1065"/>
      <c r="NMR3" s="1065"/>
      <c r="NMS3" s="1065"/>
      <c r="NMT3" s="1065"/>
      <c r="NMU3" s="1065"/>
      <c r="NMV3" s="1065"/>
      <c r="NMW3" s="1065"/>
      <c r="NMX3" s="1065"/>
      <c r="NMY3" s="1065"/>
      <c r="NMZ3" s="1065"/>
      <c r="NNA3" s="1066"/>
      <c r="NNB3" s="1065"/>
      <c r="NNC3" s="1065"/>
      <c r="NND3" s="1065"/>
      <c r="NNE3" s="1065"/>
      <c r="NNF3" s="1065"/>
      <c r="NNG3" s="1065"/>
      <c r="NNH3" s="1065"/>
      <c r="NNI3" s="1065"/>
      <c r="NNJ3" s="1065"/>
      <c r="NNK3" s="1065"/>
      <c r="NNL3" s="1065"/>
      <c r="NNM3" s="1065"/>
      <c r="NNN3" s="1065"/>
      <c r="NNO3" s="1066"/>
      <c r="NNP3" s="1065"/>
      <c r="NNQ3" s="1065"/>
      <c r="NNR3" s="1065"/>
      <c r="NNS3" s="1065"/>
      <c r="NNT3" s="1065"/>
      <c r="NNU3" s="1065"/>
      <c r="NNV3" s="1065"/>
      <c r="NNW3" s="1065"/>
      <c r="NNX3" s="1065"/>
      <c r="NNY3" s="1065"/>
      <c r="NNZ3" s="1065"/>
      <c r="NOA3" s="1065"/>
      <c r="NOB3" s="1065"/>
      <c r="NOC3" s="1066"/>
      <c r="NOD3" s="1065"/>
      <c r="NOE3" s="1065"/>
      <c r="NOF3" s="1065"/>
      <c r="NOG3" s="1065"/>
      <c r="NOH3" s="1065"/>
      <c r="NOI3" s="1065"/>
      <c r="NOJ3" s="1065"/>
      <c r="NOK3" s="1065"/>
      <c r="NOL3" s="1065"/>
      <c r="NOM3" s="1065"/>
      <c r="NON3" s="1065"/>
      <c r="NOO3" s="1065"/>
      <c r="NOP3" s="1065"/>
      <c r="NOQ3" s="1066"/>
      <c r="NOR3" s="1065"/>
      <c r="NOS3" s="1065"/>
      <c r="NOT3" s="1065"/>
      <c r="NOU3" s="1065"/>
      <c r="NOV3" s="1065"/>
      <c r="NOW3" s="1065"/>
      <c r="NOX3" s="1065"/>
      <c r="NOY3" s="1065"/>
      <c r="NOZ3" s="1065"/>
      <c r="NPA3" s="1065"/>
      <c r="NPB3" s="1065"/>
      <c r="NPC3" s="1065"/>
      <c r="NPD3" s="1065"/>
      <c r="NPE3" s="1066"/>
      <c r="NPF3" s="1065"/>
      <c r="NPG3" s="1065"/>
      <c r="NPH3" s="1065"/>
      <c r="NPI3" s="1065"/>
      <c r="NPJ3" s="1065"/>
      <c r="NPK3" s="1065"/>
      <c r="NPL3" s="1065"/>
      <c r="NPM3" s="1065"/>
      <c r="NPN3" s="1065"/>
      <c r="NPO3" s="1065"/>
      <c r="NPP3" s="1065"/>
      <c r="NPQ3" s="1065"/>
      <c r="NPR3" s="1065"/>
      <c r="NPS3" s="1066"/>
      <c r="NPT3" s="1065"/>
      <c r="NPU3" s="1065"/>
      <c r="NPV3" s="1065"/>
      <c r="NPW3" s="1065"/>
      <c r="NPX3" s="1065"/>
      <c r="NPY3" s="1065"/>
      <c r="NPZ3" s="1065"/>
      <c r="NQA3" s="1065"/>
      <c r="NQB3" s="1065"/>
      <c r="NQC3" s="1065"/>
      <c r="NQD3" s="1065"/>
      <c r="NQE3" s="1065"/>
      <c r="NQF3" s="1065"/>
      <c r="NQG3" s="1066"/>
      <c r="NQH3" s="1065"/>
      <c r="NQI3" s="1065"/>
      <c r="NQJ3" s="1065"/>
      <c r="NQK3" s="1065"/>
      <c r="NQL3" s="1065"/>
      <c r="NQM3" s="1065"/>
      <c r="NQN3" s="1065"/>
      <c r="NQO3" s="1065"/>
      <c r="NQP3" s="1065"/>
      <c r="NQQ3" s="1065"/>
      <c r="NQR3" s="1065"/>
      <c r="NQS3" s="1065"/>
      <c r="NQT3" s="1065"/>
      <c r="NQU3" s="1066"/>
      <c r="NQV3" s="1065"/>
      <c r="NQW3" s="1065"/>
      <c r="NQX3" s="1065"/>
      <c r="NQY3" s="1065"/>
      <c r="NQZ3" s="1065"/>
      <c r="NRA3" s="1065"/>
      <c r="NRB3" s="1065"/>
      <c r="NRC3" s="1065"/>
      <c r="NRD3" s="1065"/>
      <c r="NRE3" s="1065"/>
      <c r="NRF3" s="1065"/>
      <c r="NRG3" s="1065"/>
      <c r="NRH3" s="1065"/>
      <c r="NRI3" s="1066"/>
      <c r="NRJ3" s="1065"/>
      <c r="NRK3" s="1065"/>
      <c r="NRL3" s="1065"/>
      <c r="NRM3" s="1065"/>
      <c r="NRN3" s="1065"/>
      <c r="NRO3" s="1065"/>
      <c r="NRP3" s="1065"/>
      <c r="NRQ3" s="1065"/>
      <c r="NRR3" s="1065"/>
      <c r="NRS3" s="1065"/>
      <c r="NRT3" s="1065"/>
      <c r="NRU3" s="1065"/>
      <c r="NRV3" s="1065"/>
      <c r="NRW3" s="1066"/>
      <c r="NRX3" s="1065"/>
      <c r="NRY3" s="1065"/>
      <c r="NRZ3" s="1065"/>
      <c r="NSA3" s="1065"/>
      <c r="NSB3" s="1065"/>
      <c r="NSC3" s="1065"/>
      <c r="NSD3" s="1065"/>
      <c r="NSE3" s="1065"/>
      <c r="NSF3" s="1065"/>
      <c r="NSG3" s="1065"/>
      <c r="NSH3" s="1065"/>
      <c r="NSI3" s="1065"/>
      <c r="NSJ3" s="1065"/>
      <c r="NSK3" s="1066"/>
      <c r="NSL3" s="1065"/>
      <c r="NSM3" s="1065"/>
      <c r="NSN3" s="1065"/>
      <c r="NSO3" s="1065"/>
      <c r="NSP3" s="1065"/>
      <c r="NSQ3" s="1065"/>
      <c r="NSR3" s="1065"/>
      <c r="NSS3" s="1065"/>
      <c r="NST3" s="1065"/>
      <c r="NSU3" s="1065"/>
      <c r="NSV3" s="1065"/>
      <c r="NSW3" s="1065"/>
      <c r="NSX3" s="1065"/>
      <c r="NSY3" s="1066"/>
      <c r="NSZ3" s="1065"/>
      <c r="NTA3" s="1065"/>
      <c r="NTB3" s="1065"/>
      <c r="NTC3" s="1065"/>
      <c r="NTD3" s="1065"/>
      <c r="NTE3" s="1065"/>
      <c r="NTF3" s="1065"/>
      <c r="NTG3" s="1065"/>
      <c r="NTH3" s="1065"/>
      <c r="NTI3" s="1065"/>
      <c r="NTJ3" s="1065"/>
      <c r="NTK3" s="1065"/>
      <c r="NTL3" s="1065"/>
      <c r="NTM3" s="1066"/>
      <c r="NTN3" s="1065"/>
      <c r="NTO3" s="1065"/>
      <c r="NTP3" s="1065"/>
      <c r="NTQ3" s="1065"/>
      <c r="NTR3" s="1065"/>
      <c r="NTS3" s="1065"/>
      <c r="NTT3" s="1065"/>
      <c r="NTU3" s="1065"/>
      <c r="NTV3" s="1065"/>
      <c r="NTW3" s="1065"/>
      <c r="NTX3" s="1065"/>
      <c r="NTY3" s="1065"/>
      <c r="NTZ3" s="1065"/>
      <c r="NUA3" s="1066"/>
      <c r="NUB3" s="1065"/>
      <c r="NUC3" s="1065"/>
      <c r="NUD3" s="1065"/>
      <c r="NUE3" s="1065"/>
      <c r="NUF3" s="1065"/>
      <c r="NUG3" s="1065"/>
      <c r="NUH3" s="1065"/>
      <c r="NUI3" s="1065"/>
      <c r="NUJ3" s="1065"/>
      <c r="NUK3" s="1065"/>
      <c r="NUL3" s="1065"/>
      <c r="NUM3" s="1065"/>
      <c r="NUN3" s="1065"/>
      <c r="NUO3" s="1066"/>
      <c r="NUP3" s="1065"/>
      <c r="NUQ3" s="1065"/>
      <c r="NUR3" s="1065"/>
      <c r="NUS3" s="1065"/>
      <c r="NUT3" s="1065"/>
      <c r="NUU3" s="1065"/>
      <c r="NUV3" s="1065"/>
      <c r="NUW3" s="1065"/>
      <c r="NUX3" s="1065"/>
      <c r="NUY3" s="1065"/>
      <c r="NUZ3" s="1065"/>
      <c r="NVA3" s="1065"/>
      <c r="NVB3" s="1065"/>
      <c r="NVC3" s="1066"/>
      <c r="NVD3" s="1065"/>
      <c r="NVE3" s="1065"/>
      <c r="NVF3" s="1065"/>
      <c r="NVG3" s="1065"/>
      <c r="NVH3" s="1065"/>
      <c r="NVI3" s="1065"/>
      <c r="NVJ3" s="1065"/>
      <c r="NVK3" s="1065"/>
      <c r="NVL3" s="1065"/>
      <c r="NVM3" s="1065"/>
      <c r="NVN3" s="1065"/>
      <c r="NVO3" s="1065"/>
      <c r="NVP3" s="1065"/>
      <c r="NVQ3" s="1066"/>
      <c r="NVR3" s="1065"/>
      <c r="NVS3" s="1065"/>
      <c r="NVT3" s="1065"/>
      <c r="NVU3" s="1065"/>
      <c r="NVV3" s="1065"/>
      <c r="NVW3" s="1065"/>
      <c r="NVX3" s="1065"/>
      <c r="NVY3" s="1065"/>
      <c r="NVZ3" s="1065"/>
      <c r="NWA3" s="1065"/>
      <c r="NWB3" s="1065"/>
      <c r="NWC3" s="1065"/>
      <c r="NWD3" s="1065"/>
      <c r="NWE3" s="1066"/>
      <c r="NWF3" s="1065"/>
      <c r="NWG3" s="1065"/>
      <c r="NWH3" s="1065"/>
      <c r="NWI3" s="1065"/>
      <c r="NWJ3" s="1065"/>
      <c r="NWK3" s="1065"/>
      <c r="NWL3" s="1065"/>
      <c r="NWM3" s="1065"/>
      <c r="NWN3" s="1065"/>
      <c r="NWO3" s="1065"/>
      <c r="NWP3" s="1065"/>
      <c r="NWQ3" s="1065"/>
      <c r="NWR3" s="1065"/>
      <c r="NWS3" s="1066"/>
      <c r="NWT3" s="1065"/>
      <c r="NWU3" s="1065"/>
      <c r="NWV3" s="1065"/>
      <c r="NWW3" s="1065"/>
      <c r="NWX3" s="1065"/>
      <c r="NWY3" s="1065"/>
      <c r="NWZ3" s="1065"/>
      <c r="NXA3" s="1065"/>
      <c r="NXB3" s="1065"/>
      <c r="NXC3" s="1065"/>
      <c r="NXD3" s="1065"/>
      <c r="NXE3" s="1065"/>
      <c r="NXF3" s="1065"/>
      <c r="NXG3" s="1066"/>
      <c r="NXH3" s="1065"/>
      <c r="NXI3" s="1065"/>
      <c r="NXJ3" s="1065"/>
      <c r="NXK3" s="1065"/>
      <c r="NXL3" s="1065"/>
      <c r="NXM3" s="1065"/>
      <c r="NXN3" s="1065"/>
      <c r="NXO3" s="1065"/>
      <c r="NXP3" s="1065"/>
      <c r="NXQ3" s="1065"/>
      <c r="NXR3" s="1065"/>
      <c r="NXS3" s="1065"/>
      <c r="NXT3" s="1065"/>
      <c r="NXU3" s="1066"/>
      <c r="NXV3" s="1065"/>
      <c r="NXW3" s="1065"/>
      <c r="NXX3" s="1065"/>
      <c r="NXY3" s="1065"/>
      <c r="NXZ3" s="1065"/>
      <c r="NYA3" s="1065"/>
      <c r="NYB3" s="1065"/>
      <c r="NYC3" s="1065"/>
      <c r="NYD3" s="1065"/>
      <c r="NYE3" s="1065"/>
      <c r="NYF3" s="1065"/>
      <c r="NYG3" s="1065"/>
      <c r="NYH3" s="1065"/>
      <c r="NYI3" s="1066"/>
      <c r="NYJ3" s="1065"/>
      <c r="NYK3" s="1065"/>
      <c r="NYL3" s="1065"/>
      <c r="NYM3" s="1065"/>
      <c r="NYN3" s="1065"/>
      <c r="NYO3" s="1065"/>
      <c r="NYP3" s="1065"/>
      <c r="NYQ3" s="1065"/>
      <c r="NYR3" s="1065"/>
      <c r="NYS3" s="1065"/>
      <c r="NYT3" s="1065"/>
      <c r="NYU3" s="1065"/>
      <c r="NYV3" s="1065"/>
      <c r="NYW3" s="1066"/>
      <c r="NYX3" s="1065"/>
      <c r="NYY3" s="1065"/>
      <c r="NYZ3" s="1065"/>
      <c r="NZA3" s="1065"/>
      <c r="NZB3" s="1065"/>
      <c r="NZC3" s="1065"/>
      <c r="NZD3" s="1065"/>
      <c r="NZE3" s="1065"/>
      <c r="NZF3" s="1065"/>
      <c r="NZG3" s="1065"/>
      <c r="NZH3" s="1065"/>
      <c r="NZI3" s="1065"/>
      <c r="NZJ3" s="1065"/>
      <c r="NZK3" s="1066"/>
      <c r="NZL3" s="1065"/>
      <c r="NZM3" s="1065"/>
      <c r="NZN3" s="1065"/>
      <c r="NZO3" s="1065"/>
      <c r="NZP3" s="1065"/>
      <c r="NZQ3" s="1065"/>
      <c r="NZR3" s="1065"/>
      <c r="NZS3" s="1065"/>
      <c r="NZT3" s="1065"/>
      <c r="NZU3" s="1065"/>
      <c r="NZV3" s="1065"/>
      <c r="NZW3" s="1065"/>
      <c r="NZX3" s="1065"/>
      <c r="NZY3" s="1066"/>
      <c r="NZZ3" s="1065"/>
      <c r="OAA3" s="1065"/>
      <c r="OAB3" s="1065"/>
      <c r="OAC3" s="1065"/>
      <c r="OAD3" s="1065"/>
      <c r="OAE3" s="1065"/>
      <c r="OAF3" s="1065"/>
      <c r="OAG3" s="1065"/>
      <c r="OAH3" s="1065"/>
      <c r="OAI3" s="1065"/>
      <c r="OAJ3" s="1065"/>
      <c r="OAK3" s="1065"/>
      <c r="OAL3" s="1065"/>
      <c r="OAM3" s="1066"/>
      <c r="OAN3" s="1065"/>
      <c r="OAO3" s="1065"/>
      <c r="OAP3" s="1065"/>
      <c r="OAQ3" s="1065"/>
      <c r="OAR3" s="1065"/>
      <c r="OAS3" s="1065"/>
      <c r="OAT3" s="1065"/>
      <c r="OAU3" s="1065"/>
      <c r="OAV3" s="1065"/>
      <c r="OAW3" s="1065"/>
      <c r="OAX3" s="1065"/>
      <c r="OAY3" s="1065"/>
      <c r="OAZ3" s="1065"/>
      <c r="OBA3" s="1066"/>
      <c r="OBB3" s="1065"/>
      <c r="OBC3" s="1065"/>
      <c r="OBD3" s="1065"/>
      <c r="OBE3" s="1065"/>
      <c r="OBF3" s="1065"/>
      <c r="OBG3" s="1065"/>
      <c r="OBH3" s="1065"/>
      <c r="OBI3" s="1065"/>
      <c r="OBJ3" s="1065"/>
      <c r="OBK3" s="1065"/>
      <c r="OBL3" s="1065"/>
      <c r="OBM3" s="1065"/>
      <c r="OBN3" s="1065"/>
      <c r="OBO3" s="1066"/>
      <c r="OBP3" s="1065"/>
      <c r="OBQ3" s="1065"/>
      <c r="OBR3" s="1065"/>
      <c r="OBS3" s="1065"/>
      <c r="OBT3" s="1065"/>
      <c r="OBU3" s="1065"/>
      <c r="OBV3" s="1065"/>
      <c r="OBW3" s="1065"/>
      <c r="OBX3" s="1065"/>
      <c r="OBY3" s="1065"/>
      <c r="OBZ3" s="1065"/>
      <c r="OCA3" s="1065"/>
      <c r="OCB3" s="1065"/>
      <c r="OCC3" s="1066"/>
      <c r="OCD3" s="1065"/>
      <c r="OCE3" s="1065"/>
      <c r="OCF3" s="1065"/>
      <c r="OCG3" s="1065"/>
      <c r="OCH3" s="1065"/>
      <c r="OCI3" s="1065"/>
      <c r="OCJ3" s="1065"/>
      <c r="OCK3" s="1065"/>
      <c r="OCL3" s="1065"/>
      <c r="OCM3" s="1065"/>
      <c r="OCN3" s="1065"/>
      <c r="OCO3" s="1065"/>
      <c r="OCP3" s="1065"/>
      <c r="OCQ3" s="1066"/>
      <c r="OCR3" s="1065"/>
      <c r="OCS3" s="1065"/>
      <c r="OCT3" s="1065"/>
      <c r="OCU3" s="1065"/>
      <c r="OCV3" s="1065"/>
      <c r="OCW3" s="1065"/>
      <c r="OCX3" s="1065"/>
      <c r="OCY3" s="1065"/>
      <c r="OCZ3" s="1065"/>
      <c r="ODA3" s="1065"/>
      <c r="ODB3" s="1065"/>
      <c r="ODC3" s="1065"/>
      <c r="ODD3" s="1065"/>
      <c r="ODE3" s="1066"/>
      <c r="ODF3" s="1065"/>
      <c r="ODG3" s="1065"/>
      <c r="ODH3" s="1065"/>
      <c r="ODI3" s="1065"/>
      <c r="ODJ3" s="1065"/>
      <c r="ODK3" s="1065"/>
      <c r="ODL3" s="1065"/>
      <c r="ODM3" s="1065"/>
      <c r="ODN3" s="1065"/>
      <c r="ODO3" s="1065"/>
      <c r="ODP3" s="1065"/>
      <c r="ODQ3" s="1065"/>
      <c r="ODR3" s="1065"/>
      <c r="ODS3" s="1066"/>
      <c r="ODT3" s="1065"/>
      <c r="ODU3" s="1065"/>
      <c r="ODV3" s="1065"/>
      <c r="ODW3" s="1065"/>
      <c r="ODX3" s="1065"/>
      <c r="ODY3" s="1065"/>
      <c r="ODZ3" s="1065"/>
      <c r="OEA3" s="1065"/>
      <c r="OEB3" s="1065"/>
      <c r="OEC3" s="1065"/>
      <c r="OED3" s="1065"/>
      <c r="OEE3" s="1065"/>
      <c r="OEF3" s="1065"/>
      <c r="OEG3" s="1066"/>
      <c r="OEH3" s="1065"/>
      <c r="OEI3" s="1065"/>
      <c r="OEJ3" s="1065"/>
      <c r="OEK3" s="1065"/>
      <c r="OEL3" s="1065"/>
      <c r="OEM3" s="1065"/>
      <c r="OEN3" s="1065"/>
      <c r="OEO3" s="1065"/>
      <c r="OEP3" s="1065"/>
      <c r="OEQ3" s="1065"/>
      <c r="OER3" s="1065"/>
      <c r="OES3" s="1065"/>
      <c r="OET3" s="1065"/>
      <c r="OEU3" s="1066"/>
      <c r="OEV3" s="1065"/>
      <c r="OEW3" s="1065"/>
      <c r="OEX3" s="1065"/>
      <c r="OEY3" s="1065"/>
      <c r="OEZ3" s="1065"/>
      <c r="OFA3" s="1065"/>
      <c r="OFB3" s="1065"/>
      <c r="OFC3" s="1065"/>
      <c r="OFD3" s="1065"/>
      <c r="OFE3" s="1065"/>
      <c r="OFF3" s="1065"/>
      <c r="OFG3" s="1065"/>
      <c r="OFH3" s="1065"/>
      <c r="OFI3" s="1066"/>
      <c r="OFJ3" s="1065"/>
      <c r="OFK3" s="1065"/>
      <c r="OFL3" s="1065"/>
      <c r="OFM3" s="1065"/>
      <c r="OFN3" s="1065"/>
      <c r="OFO3" s="1065"/>
      <c r="OFP3" s="1065"/>
      <c r="OFQ3" s="1065"/>
      <c r="OFR3" s="1065"/>
      <c r="OFS3" s="1065"/>
      <c r="OFT3" s="1065"/>
      <c r="OFU3" s="1065"/>
      <c r="OFV3" s="1065"/>
      <c r="OFW3" s="1066"/>
      <c r="OFX3" s="1065"/>
      <c r="OFY3" s="1065"/>
      <c r="OFZ3" s="1065"/>
      <c r="OGA3" s="1065"/>
      <c r="OGB3" s="1065"/>
      <c r="OGC3" s="1065"/>
      <c r="OGD3" s="1065"/>
      <c r="OGE3" s="1065"/>
      <c r="OGF3" s="1065"/>
      <c r="OGG3" s="1065"/>
      <c r="OGH3" s="1065"/>
      <c r="OGI3" s="1065"/>
      <c r="OGJ3" s="1065"/>
      <c r="OGK3" s="1066"/>
      <c r="OGL3" s="1065"/>
      <c r="OGM3" s="1065"/>
      <c r="OGN3" s="1065"/>
      <c r="OGO3" s="1065"/>
      <c r="OGP3" s="1065"/>
      <c r="OGQ3" s="1065"/>
      <c r="OGR3" s="1065"/>
      <c r="OGS3" s="1065"/>
      <c r="OGT3" s="1065"/>
      <c r="OGU3" s="1065"/>
      <c r="OGV3" s="1065"/>
      <c r="OGW3" s="1065"/>
      <c r="OGX3" s="1065"/>
      <c r="OGY3" s="1066"/>
      <c r="OGZ3" s="1065"/>
      <c r="OHA3" s="1065"/>
      <c r="OHB3" s="1065"/>
      <c r="OHC3" s="1065"/>
      <c r="OHD3" s="1065"/>
      <c r="OHE3" s="1065"/>
      <c r="OHF3" s="1065"/>
      <c r="OHG3" s="1065"/>
      <c r="OHH3" s="1065"/>
      <c r="OHI3" s="1065"/>
      <c r="OHJ3" s="1065"/>
      <c r="OHK3" s="1065"/>
      <c r="OHL3" s="1065"/>
      <c r="OHM3" s="1066"/>
      <c r="OHN3" s="1065"/>
      <c r="OHO3" s="1065"/>
      <c r="OHP3" s="1065"/>
      <c r="OHQ3" s="1065"/>
      <c r="OHR3" s="1065"/>
      <c r="OHS3" s="1065"/>
      <c r="OHT3" s="1065"/>
      <c r="OHU3" s="1065"/>
      <c r="OHV3" s="1065"/>
      <c r="OHW3" s="1065"/>
      <c r="OHX3" s="1065"/>
      <c r="OHY3" s="1065"/>
      <c r="OHZ3" s="1065"/>
      <c r="OIA3" s="1066"/>
      <c r="OIB3" s="1065"/>
      <c r="OIC3" s="1065"/>
      <c r="OID3" s="1065"/>
      <c r="OIE3" s="1065"/>
      <c r="OIF3" s="1065"/>
      <c r="OIG3" s="1065"/>
      <c r="OIH3" s="1065"/>
      <c r="OII3" s="1065"/>
      <c r="OIJ3" s="1065"/>
      <c r="OIK3" s="1065"/>
      <c r="OIL3" s="1065"/>
      <c r="OIM3" s="1065"/>
      <c r="OIN3" s="1065"/>
      <c r="OIO3" s="1066"/>
      <c r="OIP3" s="1065"/>
      <c r="OIQ3" s="1065"/>
      <c r="OIR3" s="1065"/>
      <c r="OIS3" s="1065"/>
      <c r="OIT3" s="1065"/>
      <c r="OIU3" s="1065"/>
      <c r="OIV3" s="1065"/>
      <c r="OIW3" s="1065"/>
      <c r="OIX3" s="1065"/>
      <c r="OIY3" s="1065"/>
      <c r="OIZ3" s="1065"/>
      <c r="OJA3" s="1065"/>
      <c r="OJB3" s="1065"/>
      <c r="OJC3" s="1066"/>
      <c r="OJD3" s="1065"/>
      <c r="OJE3" s="1065"/>
      <c r="OJF3" s="1065"/>
      <c r="OJG3" s="1065"/>
      <c r="OJH3" s="1065"/>
      <c r="OJI3" s="1065"/>
      <c r="OJJ3" s="1065"/>
      <c r="OJK3" s="1065"/>
      <c r="OJL3" s="1065"/>
      <c r="OJM3" s="1065"/>
      <c r="OJN3" s="1065"/>
      <c r="OJO3" s="1065"/>
      <c r="OJP3" s="1065"/>
      <c r="OJQ3" s="1066"/>
      <c r="OJR3" s="1065"/>
      <c r="OJS3" s="1065"/>
      <c r="OJT3" s="1065"/>
      <c r="OJU3" s="1065"/>
      <c r="OJV3" s="1065"/>
      <c r="OJW3" s="1065"/>
      <c r="OJX3" s="1065"/>
      <c r="OJY3" s="1065"/>
      <c r="OJZ3" s="1065"/>
      <c r="OKA3" s="1065"/>
      <c r="OKB3" s="1065"/>
      <c r="OKC3" s="1065"/>
      <c r="OKD3" s="1065"/>
      <c r="OKE3" s="1066"/>
      <c r="OKF3" s="1065"/>
      <c r="OKG3" s="1065"/>
      <c r="OKH3" s="1065"/>
      <c r="OKI3" s="1065"/>
      <c r="OKJ3" s="1065"/>
      <c r="OKK3" s="1065"/>
      <c r="OKL3" s="1065"/>
      <c r="OKM3" s="1065"/>
      <c r="OKN3" s="1065"/>
      <c r="OKO3" s="1065"/>
      <c r="OKP3" s="1065"/>
      <c r="OKQ3" s="1065"/>
      <c r="OKR3" s="1065"/>
      <c r="OKS3" s="1066"/>
      <c r="OKT3" s="1065"/>
      <c r="OKU3" s="1065"/>
      <c r="OKV3" s="1065"/>
      <c r="OKW3" s="1065"/>
      <c r="OKX3" s="1065"/>
      <c r="OKY3" s="1065"/>
      <c r="OKZ3" s="1065"/>
      <c r="OLA3" s="1065"/>
      <c r="OLB3" s="1065"/>
      <c r="OLC3" s="1065"/>
      <c r="OLD3" s="1065"/>
      <c r="OLE3" s="1065"/>
      <c r="OLF3" s="1065"/>
      <c r="OLG3" s="1066"/>
      <c r="OLH3" s="1065"/>
      <c r="OLI3" s="1065"/>
      <c r="OLJ3" s="1065"/>
      <c r="OLK3" s="1065"/>
      <c r="OLL3" s="1065"/>
      <c r="OLM3" s="1065"/>
      <c r="OLN3" s="1065"/>
      <c r="OLO3" s="1065"/>
      <c r="OLP3" s="1065"/>
      <c r="OLQ3" s="1065"/>
      <c r="OLR3" s="1065"/>
      <c r="OLS3" s="1065"/>
      <c r="OLT3" s="1065"/>
      <c r="OLU3" s="1066"/>
      <c r="OLV3" s="1065"/>
      <c r="OLW3" s="1065"/>
      <c r="OLX3" s="1065"/>
      <c r="OLY3" s="1065"/>
      <c r="OLZ3" s="1065"/>
      <c r="OMA3" s="1065"/>
      <c r="OMB3" s="1065"/>
      <c r="OMC3" s="1065"/>
      <c r="OMD3" s="1065"/>
      <c r="OME3" s="1065"/>
      <c r="OMF3" s="1065"/>
      <c r="OMG3" s="1065"/>
      <c r="OMH3" s="1065"/>
      <c r="OMI3" s="1066"/>
      <c r="OMJ3" s="1065"/>
      <c r="OMK3" s="1065"/>
      <c r="OML3" s="1065"/>
      <c r="OMM3" s="1065"/>
      <c r="OMN3" s="1065"/>
      <c r="OMO3" s="1065"/>
      <c r="OMP3" s="1065"/>
      <c r="OMQ3" s="1065"/>
      <c r="OMR3" s="1065"/>
      <c r="OMS3" s="1065"/>
      <c r="OMT3" s="1065"/>
      <c r="OMU3" s="1065"/>
      <c r="OMV3" s="1065"/>
      <c r="OMW3" s="1066"/>
      <c r="OMX3" s="1065"/>
      <c r="OMY3" s="1065"/>
      <c r="OMZ3" s="1065"/>
      <c r="ONA3" s="1065"/>
      <c r="ONB3" s="1065"/>
      <c r="ONC3" s="1065"/>
      <c r="OND3" s="1065"/>
      <c r="ONE3" s="1065"/>
      <c r="ONF3" s="1065"/>
      <c r="ONG3" s="1065"/>
      <c r="ONH3" s="1065"/>
      <c r="ONI3" s="1065"/>
      <c r="ONJ3" s="1065"/>
      <c r="ONK3" s="1066"/>
      <c r="ONL3" s="1065"/>
      <c r="ONM3" s="1065"/>
      <c r="ONN3" s="1065"/>
      <c r="ONO3" s="1065"/>
      <c r="ONP3" s="1065"/>
      <c r="ONQ3" s="1065"/>
      <c r="ONR3" s="1065"/>
      <c r="ONS3" s="1065"/>
      <c r="ONT3" s="1065"/>
      <c r="ONU3" s="1065"/>
      <c r="ONV3" s="1065"/>
      <c r="ONW3" s="1065"/>
      <c r="ONX3" s="1065"/>
      <c r="ONY3" s="1066"/>
      <c r="ONZ3" s="1065"/>
      <c r="OOA3" s="1065"/>
      <c r="OOB3" s="1065"/>
      <c r="OOC3" s="1065"/>
      <c r="OOD3" s="1065"/>
      <c r="OOE3" s="1065"/>
      <c r="OOF3" s="1065"/>
      <c r="OOG3" s="1065"/>
      <c r="OOH3" s="1065"/>
      <c r="OOI3" s="1065"/>
      <c r="OOJ3" s="1065"/>
      <c r="OOK3" s="1065"/>
      <c r="OOL3" s="1065"/>
      <c r="OOM3" s="1066"/>
      <c r="OON3" s="1065"/>
      <c r="OOO3" s="1065"/>
      <c r="OOP3" s="1065"/>
      <c r="OOQ3" s="1065"/>
      <c r="OOR3" s="1065"/>
      <c r="OOS3" s="1065"/>
      <c r="OOT3" s="1065"/>
      <c r="OOU3" s="1065"/>
      <c r="OOV3" s="1065"/>
      <c r="OOW3" s="1065"/>
      <c r="OOX3" s="1065"/>
      <c r="OOY3" s="1065"/>
      <c r="OOZ3" s="1065"/>
      <c r="OPA3" s="1066"/>
      <c r="OPB3" s="1065"/>
      <c r="OPC3" s="1065"/>
      <c r="OPD3" s="1065"/>
      <c r="OPE3" s="1065"/>
      <c r="OPF3" s="1065"/>
      <c r="OPG3" s="1065"/>
      <c r="OPH3" s="1065"/>
      <c r="OPI3" s="1065"/>
      <c r="OPJ3" s="1065"/>
      <c r="OPK3" s="1065"/>
      <c r="OPL3" s="1065"/>
      <c r="OPM3" s="1065"/>
      <c r="OPN3" s="1065"/>
      <c r="OPO3" s="1066"/>
      <c r="OPP3" s="1065"/>
      <c r="OPQ3" s="1065"/>
      <c r="OPR3" s="1065"/>
      <c r="OPS3" s="1065"/>
      <c r="OPT3" s="1065"/>
      <c r="OPU3" s="1065"/>
      <c r="OPV3" s="1065"/>
      <c r="OPW3" s="1065"/>
      <c r="OPX3" s="1065"/>
      <c r="OPY3" s="1065"/>
      <c r="OPZ3" s="1065"/>
      <c r="OQA3" s="1065"/>
      <c r="OQB3" s="1065"/>
      <c r="OQC3" s="1066"/>
      <c r="OQD3" s="1065"/>
      <c r="OQE3" s="1065"/>
      <c r="OQF3" s="1065"/>
      <c r="OQG3" s="1065"/>
      <c r="OQH3" s="1065"/>
      <c r="OQI3" s="1065"/>
      <c r="OQJ3" s="1065"/>
      <c r="OQK3" s="1065"/>
      <c r="OQL3" s="1065"/>
      <c r="OQM3" s="1065"/>
      <c r="OQN3" s="1065"/>
      <c r="OQO3" s="1065"/>
      <c r="OQP3" s="1065"/>
      <c r="OQQ3" s="1066"/>
      <c r="OQR3" s="1065"/>
      <c r="OQS3" s="1065"/>
      <c r="OQT3" s="1065"/>
      <c r="OQU3" s="1065"/>
      <c r="OQV3" s="1065"/>
      <c r="OQW3" s="1065"/>
      <c r="OQX3" s="1065"/>
      <c r="OQY3" s="1065"/>
      <c r="OQZ3" s="1065"/>
      <c r="ORA3" s="1065"/>
      <c r="ORB3" s="1065"/>
      <c r="ORC3" s="1065"/>
      <c r="ORD3" s="1065"/>
      <c r="ORE3" s="1066"/>
      <c r="ORF3" s="1065"/>
      <c r="ORG3" s="1065"/>
      <c r="ORH3" s="1065"/>
      <c r="ORI3" s="1065"/>
      <c r="ORJ3" s="1065"/>
      <c r="ORK3" s="1065"/>
      <c r="ORL3" s="1065"/>
      <c r="ORM3" s="1065"/>
      <c r="ORN3" s="1065"/>
      <c r="ORO3" s="1065"/>
      <c r="ORP3" s="1065"/>
      <c r="ORQ3" s="1065"/>
      <c r="ORR3" s="1065"/>
      <c r="ORS3" s="1066"/>
      <c r="ORT3" s="1065"/>
      <c r="ORU3" s="1065"/>
      <c r="ORV3" s="1065"/>
      <c r="ORW3" s="1065"/>
      <c r="ORX3" s="1065"/>
      <c r="ORY3" s="1065"/>
      <c r="ORZ3" s="1065"/>
      <c r="OSA3" s="1065"/>
      <c r="OSB3" s="1065"/>
      <c r="OSC3" s="1065"/>
      <c r="OSD3" s="1065"/>
      <c r="OSE3" s="1065"/>
      <c r="OSF3" s="1065"/>
      <c r="OSG3" s="1066"/>
      <c r="OSH3" s="1065"/>
      <c r="OSI3" s="1065"/>
      <c r="OSJ3" s="1065"/>
      <c r="OSK3" s="1065"/>
      <c r="OSL3" s="1065"/>
      <c r="OSM3" s="1065"/>
      <c r="OSN3" s="1065"/>
      <c r="OSO3" s="1065"/>
      <c r="OSP3" s="1065"/>
      <c r="OSQ3" s="1065"/>
      <c r="OSR3" s="1065"/>
      <c r="OSS3" s="1065"/>
      <c r="OST3" s="1065"/>
      <c r="OSU3" s="1066"/>
      <c r="OSV3" s="1065"/>
      <c r="OSW3" s="1065"/>
      <c r="OSX3" s="1065"/>
      <c r="OSY3" s="1065"/>
      <c r="OSZ3" s="1065"/>
      <c r="OTA3" s="1065"/>
      <c r="OTB3" s="1065"/>
      <c r="OTC3" s="1065"/>
      <c r="OTD3" s="1065"/>
      <c r="OTE3" s="1065"/>
      <c r="OTF3" s="1065"/>
      <c r="OTG3" s="1065"/>
      <c r="OTH3" s="1065"/>
      <c r="OTI3" s="1066"/>
      <c r="OTJ3" s="1065"/>
      <c r="OTK3" s="1065"/>
      <c r="OTL3" s="1065"/>
      <c r="OTM3" s="1065"/>
      <c r="OTN3" s="1065"/>
      <c r="OTO3" s="1065"/>
      <c r="OTP3" s="1065"/>
      <c r="OTQ3" s="1065"/>
      <c r="OTR3" s="1065"/>
      <c r="OTS3" s="1065"/>
      <c r="OTT3" s="1065"/>
      <c r="OTU3" s="1065"/>
      <c r="OTV3" s="1065"/>
      <c r="OTW3" s="1066"/>
      <c r="OTX3" s="1065"/>
      <c r="OTY3" s="1065"/>
      <c r="OTZ3" s="1065"/>
      <c r="OUA3" s="1065"/>
      <c r="OUB3" s="1065"/>
      <c r="OUC3" s="1065"/>
      <c r="OUD3" s="1065"/>
      <c r="OUE3" s="1065"/>
      <c r="OUF3" s="1065"/>
      <c r="OUG3" s="1065"/>
      <c r="OUH3" s="1065"/>
      <c r="OUI3" s="1065"/>
      <c r="OUJ3" s="1065"/>
      <c r="OUK3" s="1066"/>
      <c r="OUL3" s="1065"/>
      <c r="OUM3" s="1065"/>
      <c r="OUN3" s="1065"/>
      <c r="OUO3" s="1065"/>
      <c r="OUP3" s="1065"/>
      <c r="OUQ3" s="1065"/>
      <c r="OUR3" s="1065"/>
      <c r="OUS3" s="1065"/>
      <c r="OUT3" s="1065"/>
      <c r="OUU3" s="1065"/>
      <c r="OUV3" s="1065"/>
      <c r="OUW3" s="1065"/>
      <c r="OUX3" s="1065"/>
      <c r="OUY3" s="1066"/>
      <c r="OUZ3" s="1065"/>
      <c r="OVA3" s="1065"/>
      <c r="OVB3" s="1065"/>
      <c r="OVC3" s="1065"/>
      <c r="OVD3" s="1065"/>
      <c r="OVE3" s="1065"/>
      <c r="OVF3" s="1065"/>
      <c r="OVG3" s="1065"/>
      <c r="OVH3" s="1065"/>
      <c r="OVI3" s="1065"/>
      <c r="OVJ3" s="1065"/>
      <c r="OVK3" s="1065"/>
      <c r="OVL3" s="1065"/>
      <c r="OVM3" s="1066"/>
      <c r="OVN3" s="1065"/>
      <c r="OVO3" s="1065"/>
      <c r="OVP3" s="1065"/>
      <c r="OVQ3" s="1065"/>
      <c r="OVR3" s="1065"/>
      <c r="OVS3" s="1065"/>
      <c r="OVT3" s="1065"/>
      <c r="OVU3" s="1065"/>
      <c r="OVV3" s="1065"/>
      <c r="OVW3" s="1065"/>
      <c r="OVX3" s="1065"/>
      <c r="OVY3" s="1065"/>
      <c r="OVZ3" s="1065"/>
      <c r="OWA3" s="1066"/>
      <c r="OWB3" s="1065"/>
      <c r="OWC3" s="1065"/>
      <c r="OWD3" s="1065"/>
      <c r="OWE3" s="1065"/>
      <c r="OWF3" s="1065"/>
      <c r="OWG3" s="1065"/>
      <c r="OWH3" s="1065"/>
      <c r="OWI3" s="1065"/>
      <c r="OWJ3" s="1065"/>
      <c r="OWK3" s="1065"/>
      <c r="OWL3" s="1065"/>
      <c r="OWM3" s="1065"/>
      <c r="OWN3" s="1065"/>
      <c r="OWO3" s="1066"/>
      <c r="OWP3" s="1065"/>
      <c r="OWQ3" s="1065"/>
      <c r="OWR3" s="1065"/>
      <c r="OWS3" s="1065"/>
      <c r="OWT3" s="1065"/>
      <c r="OWU3" s="1065"/>
      <c r="OWV3" s="1065"/>
      <c r="OWW3" s="1065"/>
      <c r="OWX3" s="1065"/>
      <c r="OWY3" s="1065"/>
      <c r="OWZ3" s="1065"/>
      <c r="OXA3" s="1065"/>
      <c r="OXB3" s="1065"/>
      <c r="OXC3" s="1066"/>
      <c r="OXD3" s="1065"/>
      <c r="OXE3" s="1065"/>
      <c r="OXF3" s="1065"/>
      <c r="OXG3" s="1065"/>
      <c r="OXH3" s="1065"/>
      <c r="OXI3" s="1065"/>
      <c r="OXJ3" s="1065"/>
      <c r="OXK3" s="1065"/>
      <c r="OXL3" s="1065"/>
      <c r="OXM3" s="1065"/>
      <c r="OXN3" s="1065"/>
      <c r="OXO3" s="1065"/>
      <c r="OXP3" s="1065"/>
      <c r="OXQ3" s="1066"/>
      <c r="OXR3" s="1065"/>
      <c r="OXS3" s="1065"/>
      <c r="OXT3" s="1065"/>
      <c r="OXU3" s="1065"/>
      <c r="OXV3" s="1065"/>
      <c r="OXW3" s="1065"/>
      <c r="OXX3" s="1065"/>
      <c r="OXY3" s="1065"/>
      <c r="OXZ3" s="1065"/>
      <c r="OYA3" s="1065"/>
      <c r="OYB3" s="1065"/>
      <c r="OYC3" s="1065"/>
      <c r="OYD3" s="1065"/>
      <c r="OYE3" s="1066"/>
      <c r="OYF3" s="1065"/>
      <c r="OYG3" s="1065"/>
      <c r="OYH3" s="1065"/>
      <c r="OYI3" s="1065"/>
      <c r="OYJ3" s="1065"/>
      <c r="OYK3" s="1065"/>
      <c r="OYL3" s="1065"/>
      <c r="OYM3" s="1065"/>
      <c r="OYN3" s="1065"/>
      <c r="OYO3" s="1065"/>
      <c r="OYP3" s="1065"/>
      <c r="OYQ3" s="1065"/>
      <c r="OYR3" s="1065"/>
      <c r="OYS3" s="1066"/>
      <c r="OYT3" s="1065"/>
      <c r="OYU3" s="1065"/>
      <c r="OYV3" s="1065"/>
      <c r="OYW3" s="1065"/>
      <c r="OYX3" s="1065"/>
      <c r="OYY3" s="1065"/>
      <c r="OYZ3" s="1065"/>
      <c r="OZA3" s="1065"/>
      <c r="OZB3" s="1065"/>
      <c r="OZC3" s="1065"/>
      <c r="OZD3" s="1065"/>
      <c r="OZE3" s="1065"/>
      <c r="OZF3" s="1065"/>
      <c r="OZG3" s="1066"/>
      <c r="OZH3" s="1065"/>
      <c r="OZI3" s="1065"/>
      <c r="OZJ3" s="1065"/>
      <c r="OZK3" s="1065"/>
      <c r="OZL3" s="1065"/>
      <c r="OZM3" s="1065"/>
      <c r="OZN3" s="1065"/>
      <c r="OZO3" s="1065"/>
      <c r="OZP3" s="1065"/>
      <c r="OZQ3" s="1065"/>
      <c r="OZR3" s="1065"/>
      <c r="OZS3" s="1065"/>
      <c r="OZT3" s="1065"/>
      <c r="OZU3" s="1066"/>
      <c r="OZV3" s="1065"/>
      <c r="OZW3" s="1065"/>
      <c r="OZX3" s="1065"/>
      <c r="OZY3" s="1065"/>
      <c r="OZZ3" s="1065"/>
      <c r="PAA3" s="1065"/>
      <c r="PAB3" s="1065"/>
      <c r="PAC3" s="1065"/>
      <c r="PAD3" s="1065"/>
      <c r="PAE3" s="1065"/>
      <c r="PAF3" s="1065"/>
      <c r="PAG3" s="1065"/>
      <c r="PAH3" s="1065"/>
      <c r="PAI3" s="1066"/>
      <c r="PAJ3" s="1065"/>
      <c r="PAK3" s="1065"/>
      <c r="PAL3" s="1065"/>
      <c r="PAM3" s="1065"/>
      <c r="PAN3" s="1065"/>
      <c r="PAO3" s="1065"/>
      <c r="PAP3" s="1065"/>
      <c r="PAQ3" s="1065"/>
      <c r="PAR3" s="1065"/>
      <c r="PAS3" s="1065"/>
      <c r="PAT3" s="1065"/>
      <c r="PAU3" s="1065"/>
      <c r="PAV3" s="1065"/>
      <c r="PAW3" s="1066"/>
      <c r="PAX3" s="1065"/>
      <c r="PAY3" s="1065"/>
      <c r="PAZ3" s="1065"/>
      <c r="PBA3" s="1065"/>
      <c r="PBB3" s="1065"/>
      <c r="PBC3" s="1065"/>
      <c r="PBD3" s="1065"/>
      <c r="PBE3" s="1065"/>
      <c r="PBF3" s="1065"/>
      <c r="PBG3" s="1065"/>
      <c r="PBH3" s="1065"/>
      <c r="PBI3" s="1065"/>
      <c r="PBJ3" s="1065"/>
      <c r="PBK3" s="1066"/>
      <c r="PBL3" s="1065"/>
      <c r="PBM3" s="1065"/>
      <c r="PBN3" s="1065"/>
      <c r="PBO3" s="1065"/>
      <c r="PBP3" s="1065"/>
      <c r="PBQ3" s="1065"/>
      <c r="PBR3" s="1065"/>
      <c r="PBS3" s="1065"/>
      <c r="PBT3" s="1065"/>
      <c r="PBU3" s="1065"/>
      <c r="PBV3" s="1065"/>
      <c r="PBW3" s="1065"/>
      <c r="PBX3" s="1065"/>
      <c r="PBY3" s="1066"/>
      <c r="PBZ3" s="1065"/>
      <c r="PCA3" s="1065"/>
      <c r="PCB3" s="1065"/>
      <c r="PCC3" s="1065"/>
      <c r="PCD3" s="1065"/>
      <c r="PCE3" s="1065"/>
      <c r="PCF3" s="1065"/>
      <c r="PCG3" s="1065"/>
      <c r="PCH3" s="1065"/>
      <c r="PCI3" s="1065"/>
      <c r="PCJ3" s="1065"/>
      <c r="PCK3" s="1065"/>
      <c r="PCL3" s="1065"/>
      <c r="PCM3" s="1066"/>
      <c r="PCN3" s="1065"/>
      <c r="PCO3" s="1065"/>
      <c r="PCP3" s="1065"/>
      <c r="PCQ3" s="1065"/>
      <c r="PCR3" s="1065"/>
      <c r="PCS3" s="1065"/>
      <c r="PCT3" s="1065"/>
      <c r="PCU3" s="1065"/>
      <c r="PCV3" s="1065"/>
      <c r="PCW3" s="1065"/>
      <c r="PCX3" s="1065"/>
      <c r="PCY3" s="1065"/>
      <c r="PCZ3" s="1065"/>
      <c r="PDA3" s="1066"/>
      <c r="PDB3" s="1065"/>
      <c r="PDC3" s="1065"/>
      <c r="PDD3" s="1065"/>
      <c r="PDE3" s="1065"/>
      <c r="PDF3" s="1065"/>
      <c r="PDG3" s="1065"/>
      <c r="PDH3" s="1065"/>
      <c r="PDI3" s="1065"/>
      <c r="PDJ3" s="1065"/>
      <c r="PDK3" s="1065"/>
      <c r="PDL3" s="1065"/>
      <c r="PDM3" s="1065"/>
      <c r="PDN3" s="1065"/>
      <c r="PDO3" s="1066"/>
      <c r="PDP3" s="1065"/>
      <c r="PDQ3" s="1065"/>
      <c r="PDR3" s="1065"/>
      <c r="PDS3" s="1065"/>
      <c r="PDT3" s="1065"/>
      <c r="PDU3" s="1065"/>
      <c r="PDV3" s="1065"/>
      <c r="PDW3" s="1065"/>
      <c r="PDX3" s="1065"/>
      <c r="PDY3" s="1065"/>
      <c r="PDZ3" s="1065"/>
      <c r="PEA3" s="1065"/>
      <c r="PEB3" s="1065"/>
      <c r="PEC3" s="1066"/>
      <c r="PED3" s="1065"/>
      <c r="PEE3" s="1065"/>
      <c r="PEF3" s="1065"/>
      <c r="PEG3" s="1065"/>
      <c r="PEH3" s="1065"/>
      <c r="PEI3" s="1065"/>
      <c r="PEJ3" s="1065"/>
      <c r="PEK3" s="1065"/>
      <c r="PEL3" s="1065"/>
      <c r="PEM3" s="1065"/>
      <c r="PEN3" s="1065"/>
      <c r="PEO3" s="1065"/>
      <c r="PEP3" s="1065"/>
      <c r="PEQ3" s="1066"/>
      <c r="PER3" s="1065"/>
      <c r="PES3" s="1065"/>
      <c r="PET3" s="1065"/>
      <c r="PEU3" s="1065"/>
      <c r="PEV3" s="1065"/>
      <c r="PEW3" s="1065"/>
      <c r="PEX3" s="1065"/>
      <c r="PEY3" s="1065"/>
      <c r="PEZ3" s="1065"/>
      <c r="PFA3" s="1065"/>
      <c r="PFB3" s="1065"/>
      <c r="PFC3" s="1065"/>
      <c r="PFD3" s="1065"/>
      <c r="PFE3" s="1066"/>
      <c r="PFF3" s="1065"/>
      <c r="PFG3" s="1065"/>
      <c r="PFH3" s="1065"/>
      <c r="PFI3" s="1065"/>
      <c r="PFJ3" s="1065"/>
      <c r="PFK3" s="1065"/>
      <c r="PFL3" s="1065"/>
      <c r="PFM3" s="1065"/>
      <c r="PFN3" s="1065"/>
      <c r="PFO3" s="1065"/>
      <c r="PFP3" s="1065"/>
      <c r="PFQ3" s="1065"/>
      <c r="PFR3" s="1065"/>
      <c r="PFS3" s="1066"/>
      <c r="PFT3" s="1065"/>
      <c r="PFU3" s="1065"/>
      <c r="PFV3" s="1065"/>
      <c r="PFW3" s="1065"/>
      <c r="PFX3" s="1065"/>
      <c r="PFY3" s="1065"/>
      <c r="PFZ3" s="1065"/>
      <c r="PGA3" s="1065"/>
      <c r="PGB3" s="1065"/>
      <c r="PGC3" s="1065"/>
      <c r="PGD3" s="1065"/>
      <c r="PGE3" s="1065"/>
      <c r="PGF3" s="1065"/>
      <c r="PGG3" s="1066"/>
      <c r="PGH3" s="1065"/>
      <c r="PGI3" s="1065"/>
      <c r="PGJ3" s="1065"/>
      <c r="PGK3" s="1065"/>
      <c r="PGL3" s="1065"/>
      <c r="PGM3" s="1065"/>
      <c r="PGN3" s="1065"/>
      <c r="PGO3" s="1065"/>
      <c r="PGP3" s="1065"/>
      <c r="PGQ3" s="1065"/>
      <c r="PGR3" s="1065"/>
      <c r="PGS3" s="1065"/>
      <c r="PGT3" s="1065"/>
      <c r="PGU3" s="1066"/>
      <c r="PGV3" s="1065"/>
      <c r="PGW3" s="1065"/>
      <c r="PGX3" s="1065"/>
      <c r="PGY3" s="1065"/>
      <c r="PGZ3" s="1065"/>
      <c r="PHA3" s="1065"/>
      <c r="PHB3" s="1065"/>
      <c r="PHC3" s="1065"/>
      <c r="PHD3" s="1065"/>
      <c r="PHE3" s="1065"/>
      <c r="PHF3" s="1065"/>
      <c r="PHG3" s="1065"/>
      <c r="PHH3" s="1065"/>
      <c r="PHI3" s="1066"/>
      <c r="PHJ3" s="1065"/>
      <c r="PHK3" s="1065"/>
      <c r="PHL3" s="1065"/>
      <c r="PHM3" s="1065"/>
      <c r="PHN3" s="1065"/>
      <c r="PHO3" s="1065"/>
      <c r="PHP3" s="1065"/>
      <c r="PHQ3" s="1065"/>
      <c r="PHR3" s="1065"/>
      <c r="PHS3" s="1065"/>
      <c r="PHT3" s="1065"/>
      <c r="PHU3" s="1065"/>
      <c r="PHV3" s="1065"/>
      <c r="PHW3" s="1066"/>
      <c r="PHX3" s="1065"/>
      <c r="PHY3" s="1065"/>
      <c r="PHZ3" s="1065"/>
      <c r="PIA3" s="1065"/>
      <c r="PIB3" s="1065"/>
      <c r="PIC3" s="1065"/>
      <c r="PID3" s="1065"/>
      <c r="PIE3" s="1065"/>
      <c r="PIF3" s="1065"/>
      <c r="PIG3" s="1065"/>
      <c r="PIH3" s="1065"/>
      <c r="PII3" s="1065"/>
      <c r="PIJ3" s="1065"/>
      <c r="PIK3" s="1066"/>
      <c r="PIL3" s="1065"/>
      <c r="PIM3" s="1065"/>
      <c r="PIN3" s="1065"/>
      <c r="PIO3" s="1065"/>
      <c r="PIP3" s="1065"/>
      <c r="PIQ3" s="1065"/>
      <c r="PIR3" s="1065"/>
      <c r="PIS3" s="1065"/>
      <c r="PIT3" s="1065"/>
      <c r="PIU3" s="1065"/>
      <c r="PIV3" s="1065"/>
      <c r="PIW3" s="1065"/>
      <c r="PIX3" s="1065"/>
      <c r="PIY3" s="1066"/>
      <c r="PIZ3" s="1065"/>
      <c r="PJA3" s="1065"/>
      <c r="PJB3" s="1065"/>
      <c r="PJC3" s="1065"/>
      <c r="PJD3" s="1065"/>
      <c r="PJE3" s="1065"/>
      <c r="PJF3" s="1065"/>
      <c r="PJG3" s="1065"/>
      <c r="PJH3" s="1065"/>
      <c r="PJI3" s="1065"/>
      <c r="PJJ3" s="1065"/>
      <c r="PJK3" s="1065"/>
      <c r="PJL3" s="1065"/>
      <c r="PJM3" s="1066"/>
      <c r="PJN3" s="1065"/>
      <c r="PJO3" s="1065"/>
      <c r="PJP3" s="1065"/>
      <c r="PJQ3" s="1065"/>
      <c r="PJR3" s="1065"/>
      <c r="PJS3" s="1065"/>
      <c r="PJT3" s="1065"/>
      <c r="PJU3" s="1065"/>
      <c r="PJV3" s="1065"/>
      <c r="PJW3" s="1065"/>
      <c r="PJX3" s="1065"/>
      <c r="PJY3" s="1065"/>
      <c r="PJZ3" s="1065"/>
      <c r="PKA3" s="1066"/>
      <c r="PKB3" s="1065"/>
      <c r="PKC3" s="1065"/>
      <c r="PKD3" s="1065"/>
      <c r="PKE3" s="1065"/>
      <c r="PKF3" s="1065"/>
      <c r="PKG3" s="1065"/>
      <c r="PKH3" s="1065"/>
      <c r="PKI3" s="1065"/>
      <c r="PKJ3" s="1065"/>
      <c r="PKK3" s="1065"/>
      <c r="PKL3" s="1065"/>
      <c r="PKM3" s="1065"/>
      <c r="PKN3" s="1065"/>
      <c r="PKO3" s="1066"/>
      <c r="PKP3" s="1065"/>
      <c r="PKQ3" s="1065"/>
      <c r="PKR3" s="1065"/>
      <c r="PKS3" s="1065"/>
      <c r="PKT3" s="1065"/>
      <c r="PKU3" s="1065"/>
      <c r="PKV3" s="1065"/>
      <c r="PKW3" s="1065"/>
      <c r="PKX3" s="1065"/>
      <c r="PKY3" s="1065"/>
      <c r="PKZ3" s="1065"/>
      <c r="PLA3" s="1065"/>
      <c r="PLB3" s="1065"/>
      <c r="PLC3" s="1066"/>
      <c r="PLD3" s="1065"/>
      <c r="PLE3" s="1065"/>
      <c r="PLF3" s="1065"/>
      <c r="PLG3" s="1065"/>
      <c r="PLH3" s="1065"/>
      <c r="PLI3" s="1065"/>
      <c r="PLJ3" s="1065"/>
      <c r="PLK3" s="1065"/>
      <c r="PLL3" s="1065"/>
      <c r="PLM3" s="1065"/>
      <c r="PLN3" s="1065"/>
      <c r="PLO3" s="1065"/>
      <c r="PLP3" s="1065"/>
      <c r="PLQ3" s="1066"/>
      <c r="PLR3" s="1065"/>
      <c r="PLS3" s="1065"/>
      <c r="PLT3" s="1065"/>
      <c r="PLU3" s="1065"/>
      <c r="PLV3" s="1065"/>
      <c r="PLW3" s="1065"/>
      <c r="PLX3" s="1065"/>
      <c r="PLY3" s="1065"/>
      <c r="PLZ3" s="1065"/>
      <c r="PMA3" s="1065"/>
      <c r="PMB3" s="1065"/>
      <c r="PMC3" s="1065"/>
      <c r="PMD3" s="1065"/>
      <c r="PME3" s="1066"/>
      <c r="PMF3" s="1065"/>
      <c r="PMG3" s="1065"/>
      <c r="PMH3" s="1065"/>
      <c r="PMI3" s="1065"/>
      <c r="PMJ3" s="1065"/>
      <c r="PMK3" s="1065"/>
      <c r="PML3" s="1065"/>
      <c r="PMM3" s="1065"/>
      <c r="PMN3" s="1065"/>
      <c r="PMO3" s="1065"/>
      <c r="PMP3" s="1065"/>
      <c r="PMQ3" s="1065"/>
      <c r="PMR3" s="1065"/>
      <c r="PMS3" s="1066"/>
      <c r="PMT3" s="1065"/>
      <c r="PMU3" s="1065"/>
      <c r="PMV3" s="1065"/>
      <c r="PMW3" s="1065"/>
      <c r="PMX3" s="1065"/>
      <c r="PMY3" s="1065"/>
      <c r="PMZ3" s="1065"/>
      <c r="PNA3" s="1065"/>
      <c r="PNB3" s="1065"/>
      <c r="PNC3" s="1065"/>
      <c r="PND3" s="1065"/>
      <c r="PNE3" s="1065"/>
      <c r="PNF3" s="1065"/>
      <c r="PNG3" s="1066"/>
      <c r="PNH3" s="1065"/>
      <c r="PNI3" s="1065"/>
      <c r="PNJ3" s="1065"/>
      <c r="PNK3" s="1065"/>
      <c r="PNL3" s="1065"/>
      <c r="PNM3" s="1065"/>
      <c r="PNN3" s="1065"/>
      <c r="PNO3" s="1065"/>
      <c r="PNP3" s="1065"/>
      <c r="PNQ3" s="1065"/>
      <c r="PNR3" s="1065"/>
      <c r="PNS3" s="1065"/>
      <c r="PNT3" s="1065"/>
      <c r="PNU3" s="1066"/>
      <c r="PNV3" s="1065"/>
      <c r="PNW3" s="1065"/>
      <c r="PNX3" s="1065"/>
      <c r="PNY3" s="1065"/>
      <c r="PNZ3" s="1065"/>
      <c r="POA3" s="1065"/>
      <c r="POB3" s="1065"/>
      <c r="POC3" s="1065"/>
      <c r="POD3" s="1065"/>
      <c r="POE3" s="1065"/>
      <c r="POF3" s="1065"/>
      <c r="POG3" s="1065"/>
      <c r="POH3" s="1065"/>
      <c r="POI3" s="1066"/>
      <c r="POJ3" s="1065"/>
      <c r="POK3" s="1065"/>
      <c r="POL3" s="1065"/>
      <c r="POM3" s="1065"/>
      <c r="PON3" s="1065"/>
      <c r="POO3" s="1065"/>
      <c r="POP3" s="1065"/>
      <c r="POQ3" s="1065"/>
      <c r="POR3" s="1065"/>
      <c r="POS3" s="1065"/>
      <c r="POT3" s="1065"/>
      <c r="POU3" s="1065"/>
      <c r="POV3" s="1065"/>
      <c r="POW3" s="1066"/>
      <c r="POX3" s="1065"/>
      <c r="POY3" s="1065"/>
      <c r="POZ3" s="1065"/>
      <c r="PPA3" s="1065"/>
      <c r="PPB3" s="1065"/>
      <c r="PPC3" s="1065"/>
      <c r="PPD3" s="1065"/>
      <c r="PPE3" s="1065"/>
      <c r="PPF3" s="1065"/>
      <c r="PPG3" s="1065"/>
      <c r="PPH3" s="1065"/>
      <c r="PPI3" s="1065"/>
      <c r="PPJ3" s="1065"/>
      <c r="PPK3" s="1066"/>
      <c r="PPL3" s="1065"/>
      <c r="PPM3" s="1065"/>
      <c r="PPN3" s="1065"/>
      <c r="PPO3" s="1065"/>
      <c r="PPP3" s="1065"/>
      <c r="PPQ3" s="1065"/>
      <c r="PPR3" s="1065"/>
      <c r="PPS3" s="1065"/>
      <c r="PPT3" s="1065"/>
      <c r="PPU3" s="1065"/>
      <c r="PPV3" s="1065"/>
      <c r="PPW3" s="1065"/>
      <c r="PPX3" s="1065"/>
      <c r="PPY3" s="1066"/>
      <c r="PPZ3" s="1065"/>
      <c r="PQA3" s="1065"/>
      <c r="PQB3" s="1065"/>
      <c r="PQC3" s="1065"/>
      <c r="PQD3" s="1065"/>
      <c r="PQE3" s="1065"/>
      <c r="PQF3" s="1065"/>
      <c r="PQG3" s="1065"/>
      <c r="PQH3" s="1065"/>
      <c r="PQI3" s="1065"/>
      <c r="PQJ3" s="1065"/>
      <c r="PQK3" s="1065"/>
      <c r="PQL3" s="1065"/>
      <c r="PQM3" s="1066"/>
      <c r="PQN3" s="1065"/>
      <c r="PQO3" s="1065"/>
      <c r="PQP3" s="1065"/>
      <c r="PQQ3" s="1065"/>
      <c r="PQR3" s="1065"/>
      <c r="PQS3" s="1065"/>
      <c r="PQT3" s="1065"/>
      <c r="PQU3" s="1065"/>
      <c r="PQV3" s="1065"/>
      <c r="PQW3" s="1065"/>
      <c r="PQX3" s="1065"/>
      <c r="PQY3" s="1065"/>
      <c r="PQZ3" s="1065"/>
      <c r="PRA3" s="1066"/>
      <c r="PRB3" s="1065"/>
      <c r="PRC3" s="1065"/>
      <c r="PRD3" s="1065"/>
      <c r="PRE3" s="1065"/>
      <c r="PRF3" s="1065"/>
      <c r="PRG3" s="1065"/>
      <c r="PRH3" s="1065"/>
      <c r="PRI3" s="1065"/>
      <c r="PRJ3" s="1065"/>
      <c r="PRK3" s="1065"/>
      <c r="PRL3" s="1065"/>
      <c r="PRM3" s="1065"/>
      <c r="PRN3" s="1065"/>
      <c r="PRO3" s="1066"/>
      <c r="PRP3" s="1065"/>
      <c r="PRQ3" s="1065"/>
      <c r="PRR3" s="1065"/>
      <c r="PRS3" s="1065"/>
      <c r="PRT3" s="1065"/>
      <c r="PRU3" s="1065"/>
      <c r="PRV3" s="1065"/>
      <c r="PRW3" s="1065"/>
      <c r="PRX3" s="1065"/>
      <c r="PRY3" s="1065"/>
      <c r="PRZ3" s="1065"/>
      <c r="PSA3" s="1065"/>
      <c r="PSB3" s="1065"/>
      <c r="PSC3" s="1066"/>
      <c r="PSD3" s="1065"/>
      <c r="PSE3" s="1065"/>
      <c r="PSF3" s="1065"/>
      <c r="PSG3" s="1065"/>
      <c r="PSH3" s="1065"/>
      <c r="PSI3" s="1065"/>
      <c r="PSJ3" s="1065"/>
      <c r="PSK3" s="1065"/>
      <c r="PSL3" s="1065"/>
      <c r="PSM3" s="1065"/>
      <c r="PSN3" s="1065"/>
      <c r="PSO3" s="1065"/>
      <c r="PSP3" s="1065"/>
      <c r="PSQ3" s="1066"/>
      <c r="PSR3" s="1065"/>
      <c r="PSS3" s="1065"/>
      <c r="PST3" s="1065"/>
      <c r="PSU3" s="1065"/>
      <c r="PSV3" s="1065"/>
      <c r="PSW3" s="1065"/>
      <c r="PSX3" s="1065"/>
      <c r="PSY3" s="1065"/>
      <c r="PSZ3" s="1065"/>
      <c r="PTA3" s="1065"/>
      <c r="PTB3" s="1065"/>
      <c r="PTC3" s="1065"/>
      <c r="PTD3" s="1065"/>
      <c r="PTE3" s="1066"/>
      <c r="PTF3" s="1065"/>
      <c r="PTG3" s="1065"/>
      <c r="PTH3" s="1065"/>
      <c r="PTI3" s="1065"/>
      <c r="PTJ3" s="1065"/>
      <c r="PTK3" s="1065"/>
      <c r="PTL3" s="1065"/>
      <c r="PTM3" s="1065"/>
      <c r="PTN3" s="1065"/>
      <c r="PTO3" s="1065"/>
      <c r="PTP3" s="1065"/>
      <c r="PTQ3" s="1065"/>
      <c r="PTR3" s="1065"/>
      <c r="PTS3" s="1066"/>
      <c r="PTT3" s="1065"/>
      <c r="PTU3" s="1065"/>
      <c r="PTV3" s="1065"/>
      <c r="PTW3" s="1065"/>
      <c r="PTX3" s="1065"/>
      <c r="PTY3" s="1065"/>
      <c r="PTZ3" s="1065"/>
      <c r="PUA3" s="1065"/>
      <c r="PUB3" s="1065"/>
      <c r="PUC3" s="1065"/>
      <c r="PUD3" s="1065"/>
      <c r="PUE3" s="1065"/>
      <c r="PUF3" s="1065"/>
      <c r="PUG3" s="1066"/>
      <c r="PUH3" s="1065"/>
      <c r="PUI3" s="1065"/>
      <c r="PUJ3" s="1065"/>
      <c r="PUK3" s="1065"/>
      <c r="PUL3" s="1065"/>
      <c r="PUM3" s="1065"/>
      <c r="PUN3" s="1065"/>
      <c r="PUO3" s="1065"/>
      <c r="PUP3" s="1065"/>
      <c r="PUQ3" s="1065"/>
      <c r="PUR3" s="1065"/>
      <c r="PUS3" s="1065"/>
      <c r="PUT3" s="1065"/>
      <c r="PUU3" s="1066"/>
      <c r="PUV3" s="1065"/>
      <c r="PUW3" s="1065"/>
      <c r="PUX3" s="1065"/>
      <c r="PUY3" s="1065"/>
      <c r="PUZ3" s="1065"/>
      <c r="PVA3" s="1065"/>
      <c r="PVB3" s="1065"/>
      <c r="PVC3" s="1065"/>
      <c r="PVD3" s="1065"/>
      <c r="PVE3" s="1065"/>
      <c r="PVF3" s="1065"/>
      <c r="PVG3" s="1065"/>
      <c r="PVH3" s="1065"/>
      <c r="PVI3" s="1066"/>
      <c r="PVJ3" s="1065"/>
      <c r="PVK3" s="1065"/>
      <c r="PVL3" s="1065"/>
      <c r="PVM3" s="1065"/>
      <c r="PVN3" s="1065"/>
      <c r="PVO3" s="1065"/>
      <c r="PVP3" s="1065"/>
      <c r="PVQ3" s="1065"/>
      <c r="PVR3" s="1065"/>
      <c r="PVS3" s="1065"/>
      <c r="PVT3" s="1065"/>
      <c r="PVU3" s="1065"/>
      <c r="PVV3" s="1065"/>
      <c r="PVW3" s="1066"/>
      <c r="PVX3" s="1065"/>
      <c r="PVY3" s="1065"/>
      <c r="PVZ3" s="1065"/>
      <c r="PWA3" s="1065"/>
      <c r="PWB3" s="1065"/>
      <c r="PWC3" s="1065"/>
      <c r="PWD3" s="1065"/>
      <c r="PWE3" s="1065"/>
      <c r="PWF3" s="1065"/>
      <c r="PWG3" s="1065"/>
      <c r="PWH3" s="1065"/>
      <c r="PWI3" s="1065"/>
      <c r="PWJ3" s="1065"/>
      <c r="PWK3" s="1066"/>
      <c r="PWL3" s="1065"/>
      <c r="PWM3" s="1065"/>
      <c r="PWN3" s="1065"/>
      <c r="PWO3" s="1065"/>
      <c r="PWP3" s="1065"/>
      <c r="PWQ3" s="1065"/>
      <c r="PWR3" s="1065"/>
      <c r="PWS3" s="1065"/>
      <c r="PWT3" s="1065"/>
      <c r="PWU3" s="1065"/>
      <c r="PWV3" s="1065"/>
      <c r="PWW3" s="1065"/>
      <c r="PWX3" s="1065"/>
      <c r="PWY3" s="1066"/>
      <c r="PWZ3" s="1065"/>
      <c r="PXA3" s="1065"/>
      <c r="PXB3" s="1065"/>
      <c r="PXC3" s="1065"/>
      <c r="PXD3" s="1065"/>
      <c r="PXE3" s="1065"/>
      <c r="PXF3" s="1065"/>
      <c r="PXG3" s="1065"/>
      <c r="PXH3" s="1065"/>
      <c r="PXI3" s="1065"/>
      <c r="PXJ3" s="1065"/>
      <c r="PXK3" s="1065"/>
      <c r="PXL3" s="1065"/>
      <c r="PXM3" s="1066"/>
      <c r="PXN3" s="1065"/>
      <c r="PXO3" s="1065"/>
      <c r="PXP3" s="1065"/>
      <c r="PXQ3" s="1065"/>
      <c r="PXR3" s="1065"/>
      <c r="PXS3" s="1065"/>
      <c r="PXT3" s="1065"/>
      <c r="PXU3" s="1065"/>
      <c r="PXV3" s="1065"/>
      <c r="PXW3" s="1065"/>
      <c r="PXX3" s="1065"/>
      <c r="PXY3" s="1065"/>
      <c r="PXZ3" s="1065"/>
      <c r="PYA3" s="1066"/>
      <c r="PYB3" s="1065"/>
      <c r="PYC3" s="1065"/>
      <c r="PYD3" s="1065"/>
      <c r="PYE3" s="1065"/>
      <c r="PYF3" s="1065"/>
      <c r="PYG3" s="1065"/>
      <c r="PYH3" s="1065"/>
      <c r="PYI3" s="1065"/>
      <c r="PYJ3" s="1065"/>
      <c r="PYK3" s="1065"/>
      <c r="PYL3" s="1065"/>
      <c r="PYM3" s="1065"/>
      <c r="PYN3" s="1065"/>
      <c r="PYO3" s="1066"/>
      <c r="PYP3" s="1065"/>
      <c r="PYQ3" s="1065"/>
      <c r="PYR3" s="1065"/>
      <c r="PYS3" s="1065"/>
      <c r="PYT3" s="1065"/>
      <c r="PYU3" s="1065"/>
      <c r="PYV3" s="1065"/>
      <c r="PYW3" s="1065"/>
      <c r="PYX3" s="1065"/>
      <c r="PYY3" s="1065"/>
      <c r="PYZ3" s="1065"/>
      <c r="PZA3" s="1065"/>
      <c r="PZB3" s="1065"/>
      <c r="PZC3" s="1066"/>
      <c r="PZD3" s="1065"/>
      <c r="PZE3" s="1065"/>
      <c r="PZF3" s="1065"/>
      <c r="PZG3" s="1065"/>
      <c r="PZH3" s="1065"/>
      <c r="PZI3" s="1065"/>
      <c r="PZJ3" s="1065"/>
      <c r="PZK3" s="1065"/>
      <c r="PZL3" s="1065"/>
      <c r="PZM3" s="1065"/>
      <c r="PZN3" s="1065"/>
      <c r="PZO3" s="1065"/>
      <c r="PZP3" s="1065"/>
      <c r="PZQ3" s="1066"/>
      <c r="PZR3" s="1065"/>
      <c r="PZS3" s="1065"/>
      <c r="PZT3" s="1065"/>
      <c r="PZU3" s="1065"/>
      <c r="PZV3" s="1065"/>
      <c r="PZW3" s="1065"/>
      <c r="PZX3" s="1065"/>
      <c r="PZY3" s="1065"/>
      <c r="PZZ3" s="1065"/>
      <c r="QAA3" s="1065"/>
      <c r="QAB3" s="1065"/>
      <c r="QAC3" s="1065"/>
      <c r="QAD3" s="1065"/>
      <c r="QAE3" s="1066"/>
      <c r="QAF3" s="1065"/>
      <c r="QAG3" s="1065"/>
      <c r="QAH3" s="1065"/>
      <c r="QAI3" s="1065"/>
      <c r="QAJ3" s="1065"/>
      <c r="QAK3" s="1065"/>
      <c r="QAL3" s="1065"/>
      <c r="QAM3" s="1065"/>
      <c r="QAN3" s="1065"/>
      <c r="QAO3" s="1065"/>
      <c r="QAP3" s="1065"/>
      <c r="QAQ3" s="1065"/>
      <c r="QAR3" s="1065"/>
      <c r="QAS3" s="1066"/>
      <c r="QAT3" s="1065"/>
      <c r="QAU3" s="1065"/>
      <c r="QAV3" s="1065"/>
      <c r="QAW3" s="1065"/>
      <c r="QAX3" s="1065"/>
      <c r="QAY3" s="1065"/>
      <c r="QAZ3" s="1065"/>
      <c r="QBA3" s="1065"/>
      <c r="QBB3" s="1065"/>
      <c r="QBC3" s="1065"/>
      <c r="QBD3" s="1065"/>
      <c r="QBE3" s="1065"/>
      <c r="QBF3" s="1065"/>
      <c r="QBG3" s="1066"/>
      <c r="QBH3" s="1065"/>
      <c r="QBI3" s="1065"/>
      <c r="QBJ3" s="1065"/>
      <c r="QBK3" s="1065"/>
      <c r="QBL3" s="1065"/>
      <c r="QBM3" s="1065"/>
      <c r="QBN3" s="1065"/>
      <c r="QBO3" s="1065"/>
      <c r="QBP3" s="1065"/>
      <c r="QBQ3" s="1065"/>
      <c r="QBR3" s="1065"/>
      <c r="QBS3" s="1065"/>
      <c r="QBT3" s="1065"/>
      <c r="QBU3" s="1066"/>
      <c r="QBV3" s="1065"/>
      <c r="QBW3" s="1065"/>
      <c r="QBX3" s="1065"/>
      <c r="QBY3" s="1065"/>
      <c r="QBZ3" s="1065"/>
      <c r="QCA3" s="1065"/>
      <c r="QCB3" s="1065"/>
      <c r="QCC3" s="1065"/>
      <c r="QCD3" s="1065"/>
      <c r="QCE3" s="1065"/>
      <c r="QCF3" s="1065"/>
      <c r="QCG3" s="1065"/>
      <c r="QCH3" s="1065"/>
      <c r="QCI3" s="1066"/>
      <c r="QCJ3" s="1065"/>
      <c r="QCK3" s="1065"/>
      <c r="QCL3" s="1065"/>
      <c r="QCM3" s="1065"/>
      <c r="QCN3" s="1065"/>
      <c r="QCO3" s="1065"/>
      <c r="QCP3" s="1065"/>
      <c r="QCQ3" s="1065"/>
      <c r="QCR3" s="1065"/>
      <c r="QCS3" s="1065"/>
      <c r="QCT3" s="1065"/>
      <c r="QCU3" s="1065"/>
      <c r="QCV3" s="1065"/>
      <c r="QCW3" s="1066"/>
      <c r="QCX3" s="1065"/>
      <c r="QCY3" s="1065"/>
      <c r="QCZ3" s="1065"/>
      <c r="QDA3" s="1065"/>
      <c r="QDB3" s="1065"/>
      <c r="QDC3" s="1065"/>
      <c r="QDD3" s="1065"/>
      <c r="QDE3" s="1065"/>
      <c r="QDF3" s="1065"/>
      <c r="QDG3" s="1065"/>
      <c r="QDH3" s="1065"/>
      <c r="QDI3" s="1065"/>
      <c r="QDJ3" s="1065"/>
      <c r="QDK3" s="1066"/>
      <c r="QDL3" s="1065"/>
      <c r="QDM3" s="1065"/>
      <c r="QDN3" s="1065"/>
      <c r="QDO3" s="1065"/>
      <c r="QDP3" s="1065"/>
      <c r="QDQ3" s="1065"/>
      <c r="QDR3" s="1065"/>
      <c r="QDS3" s="1065"/>
      <c r="QDT3" s="1065"/>
      <c r="QDU3" s="1065"/>
      <c r="QDV3" s="1065"/>
      <c r="QDW3" s="1065"/>
      <c r="QDX3" s="1065"/>
      <c r="QDY3" s="1066"/>
      <c r="QDZ3" s="1065"/>
      <c r="QEA3" s="1065"/>
      <c r="QEB3" s="1065"/>
      <c r="QEC3" s="1065"/>
      <c r="QED3" s="1065"/>
      <c r="QEE3" s="1065"/>
      <c r="QEF3" s="1065"/>
      <c r="QEG3" s="1065"/>
      <c r="QEH3" s="1065"/>
      <c r="QEI3" s="1065"/>
      <c r="QEJ3" s="1065"/>
      <c r="QEK3" s="1065"/>
      <c r="QEL3" s="1065"/>
      <c r="QEM3" s="1066"/>
      <c r="QEN3" s="1065"/>
      <c r="QEO3" s="1065"/>
      <c r="QEP3" s="1065"/>
      <c r="QEQ3" s="1065"/>
      <c r="QER3" s="1065"/>
      <c r="QES3" s="1065"/>
      <c r="QET3" s="1065"/>
      <c r="QEU3" s="1065"/>
      <c r="QEV3" s="1065"/>
      <c r="QEW3" s="1065"/>
      <c r="QEX3" s="1065"/>
      <c r="QEY3" s="1065"/>
      <c r="QEZ3" s="1065"/>
      <c r="QFA3" s="1066"/>
      <c r="QFB3" s="1065"/>
      <c r="QFC3" s="1065"/>
      <c r="QFD3" s="1065"/>
      <c r="QFE3" s="1065"/>
      <c r="QFF3" s="1065"/>
      <c r="QFG3" s="1065"/>
      <c r="QFH3" s="1065"/>
      <c r="QFI3" s="1065"/>
      <c r="QFJ3" s="1065"/>
      <c r="QFK3" s="1065"/>
      <c r="QFL3" s="1065"/>
      <c r="QFM3" s="1065"/>
      <c r="QFN3" s="1065"/>
      <c r="QFO3" s="1066"/>
      <c r="QFP3" s="1065"/>
      <c r="QFQ3" s="1065"/>
      <c r="QFR3" s="1065"/>
      <c r="QFS3" s="1065"/>
      <c r="QFT3" s="1065"/>
      <c r="QFU3" s="1065"/>
      <c r="QFV3" s="1065"/>
      <c r="QFW3" s="1065"/>
      <c r="QFX3" s="1065"/>
      <c r="QFY3" s="1065"/>
      <c r="QFZ3" s="1065"/>
      <c r="QGA3" s="1065"/>
      <c r="QGB3" s="1065"/>
      <c r="QGC3" s="1066"/>
      <c r="QGD3" s="1065"/>
      <c r="QGE3" s="1065"/>
      <c r="QGF3" s="1065"/>
      <c r="QGG3" s="1065"/>
      <c r="QGH3" s="1065"/>
      <c r="QGI3" s="1065"/>
      <c r="QGJ3" s="1065"/>
      <c r="QGK3" s="1065"/>
      <c r="QGL3" s="1065"/>
      <c r="QGM3" s="1065"/>
      <c r="QGN3" s="1065"/>
      <c r="QGO3" s="1065"/>
      <c r="QGP3" s="1065"/>
      <c r="QGQ3" s="1066"/>
      <c r="QGR3" s="1065"/>
      <c r="QGS3" s="1065"/>
      <c r="QGT3" s="1065"/>
      <c r="QGU3" s="1065"/>
      <c r="QGV3" s="1065"/>
      <c r="QGW3" s="1065"/>
      <c r="QGX3" s="1065"/>
      <c r="QGY3" s="1065"/>
      <c r="QGZ3" s="1065"/>
      <c r="QHA3" s="1065"/>
      <c r="QHB3" s="1065"/>
      <c r="QHC3" s="1065"/>
      <c r="QHD3" s="1065"/>
      <c r="QHE3" s="1066"/>
      <c r="QHF3" s="1065"/>
      <c r="QHG3" s="1065"/>
      <c r="QHH3" s="1065"/>
      <c r="QHI3" s="1065"/>
      <c r="QHJ3" s="1065"/>
      <c r="QHK3" s="1065"/>
      <c r="QHL3" s="1065"/>
      <c r="QHM3" s="1065"/>
      <c r="QHN3" s="1065"/>
      <c r="QHO3" s="1065"/>
      <c r="QHP3" s="1065"/>
      <c r="QHQ3" s="1065"/>
      <c r="QHR3" s="1065"/>
      <c r="QHS3" s="1066"/>
      <c r="QHT3" s="1065"/>
      <c r="QHU3" s="1065"/>
      <c r="QHV3" s="1065"/>
      <c r="QHW3" s="1065"/>
      <c r="QHX3" s="1065"/>
      <c r="QHY3" s="1065"/>
      <c r="QHZ3" s="1065"/>
      <c r="QIA3" s="1065"/>
      <c r="QIB3" s="1065"/>
      <c r="QIC3" s="1065"/>
      <c r="QID3" s="1065"/>
      <c r="QIE3" s="1065"/>
      <c r="QIF3" s="1065"/>
      <c r="QIG3" s="1066"/>
      <c r="QIH3" s="1065"/>
      <c r="QII3" s="1065"/>
      <c r="QIJ3" s="1065"/>
      <c r="QIK3" s="1065"/>
      <c r="QIL3" s="1065"/>
      <c r="QIM3" s="1065"/>
      <c r="QIN3" s="1065"/>
      <c r="QIO3" s="1065"/>
      <c r="QIP3" s="1065"/>
      <c r="QIQ3" s="1065"/>
      <c r="QIR3" s="1065"/>
      <c r="QIS3" s="1065"/>
      <c r="QIT3" s="1065"/>
      <c r="QIU3" s="1066"/>
      <c r="QIV3" s="1065"/>
      <c r="QIW3" s="1065"/>
      <c r="QIX3" s="1065"/>
      <c r="QIY3" s="1065"/>
      <c r="QIZ3" s="1065"/>
      <c r="QJA3" s="1065"/>
      <c r="QJB3" s="1065"/>
      <c r="QJC3" s="1065"/>
      <c r="QJD3" s="1065"/>
      <c r="QJE3" s="1065"/>
      <c r="QJF3" s="1065"/>
      <c r="QJG3" s="1065"/>
      <c r="QJH3" s="1065"/>
      <c r="QJI3" s="1066"/>
      <c r="QJJ3" s="1065"/>
      <c r="QJK3" s="1065"/>
      <c r="QJL3" s="1065"/>
      <c r="QJM3" s="1065"/>
      <c r="QJN3" s="1065"/>
      <c r="QJO3" s="1065"/>
      <c r="QJP3" s="1065"/>
      <c r="QJQ3" s="1065"/>
      <c r="QJR3" s="1065"/>
      <c r="QJS3" s="1065"/>
      <c r="QJT3" s="1065"/>
      <c r="QJU3" s="1065"/>
      <c r="QJV3" s="1065"/>
      <c r="QJW3" s="1066"/>
      <c r="QJX3" s="1065"/>
      <c r="QJY3" s="1065"/>
      <c r="QJZ3" s="1065"/>
      <c r="QKA3" s="1065"/>
      <c r="QKB3" s="1065"/>
      <c r="QKC3" s="1065"/>
      <c r="QKD3" s="1065"/>
      <c r="QKE3" s="1065"/>
      <c r="QKF3" s="1065"/>
      <c r="QKG3" s="1065"/>
      <c r="QKH3" s="1065"/>
      <c r="QKI3" s="1065"/>
      <c r="QKJ3" s="1065"/>
      <c r="QKK3" s="1066"/>
      <c r="QKL3" s="1065"/>
      <c r="QKM3" s="1065"/>
      <c r="QKN3" s="1065"/>
      <c r="QKO3" s="1065"/>
      <c r="QKP3" s="1065"/>
      <c r="QKQ3" s="1065"/>
      <c r="QKR3" s="1065"/>
      <c r="QKS3" s="1065"/>
      <c r="QKT3" s="1065"/>
      <c r="QKU3" s="1065"/>
      <c r="QKV3" s="1065"/>
      <c r="QKW3" s="1065"/>
      <c r="QKX3" s="1065"/>
      <c r="QKY3" s="1066"/>
      <c r="QKZ3" s="1065"/>
      <c r="QLA3" s="1065"/>
      <c r="QLB3" s="1065"/>
      <c r="QLC3" s="1065"/>
      <c r="QLD3" s="1065"/>
      <c r="QLE3" s="1065"/>
      <c r="QLF3" s="1065"/>
      <c r="QLG3" s="1065"/>
      <c r="QLH3" s="1065"/>
      <c r="QLI3" s="1065"/>
      <c r="QLJ3" s="1065"/>
      <c r="QLK3" s="1065"/>
      <c r="QLL3" s="1065"/>
      <c r="QLM3" s="1066"/>
      <c r="QLN3" s="1065"/>
      <c r="QLO3" s="1065"/>
      <c r="QLP3" s="1065"/>
      <c r="QLQ3" s="1065"/>
      <c r="QLR3" s="1065"/>
      <c r="QLS3" s="1065"/>
      <c r="QLT3" s="1065"/>
      <c r="QLU3" s="1065"/>
      <c r="QLV3" s="1065"/>
      <c r="QLW3" s="1065"/>
      <c r="QLX3" s="1065"/>
      <c r="QLY3" s="1065"/>
      <c r="QLZ3" s="1065"/>
      <c r="QMA3" s="1066"/>
      <c r="QMB3" s="1065"/>
      <c r="QMC3" s="1065"/>
      <c r="QMD3" s="1065"/>
      <c r="QME3" s="1065"/>
      <c r="QMF3" s="1065"/>
      <c r="QMG3" s="1065"/>
      <c r="QMH3" s="1065"/>
      <c r="QMI3" s="1065"/>
      <c r="QMJ3" s="1065"/>
      <c r="QMK3" s="1065"/>
      <c r="QML3" s="1065"/>
      <c r="QMM3" s="1065"/>
      <c r="QMN3" s="1065"/>
      <c r="QMO3" s="1066"/>
      <c r="QMP3" s="1065"/>
      <c r="QMQ3" s="1065"/>
      <c r="QMR3" s="1065"/>
      <c r="QMS3" s="1065"/>
      <c r="QMT3" s="1065"/>
      <c r="QMU3" s="1065"/>
      <c r="QMV3" s="1065"/>
      <c r="QMW3" s="1065"/>
      <c r="QMX3" s="1065"/>
      <c r="QMY3" s="1065"/>
      <c r="QMZ3" s="1065"/>
      <c r="QNA3" s="1065"/>
      <c r="QNB3" s="1065"/>
      <c r="QNC3" s="1066"/>
      <c r="QND3" s="1065"/>
      <c r="QNE3" s="1065"/>
      <c r="QNF3" s="1065"/>
      <c r="QNG3" s="1065"/>
      <c r="QNH3" s="1065"/>
      <c r="QNI3" s="1065"/>
      <c r="QNJ3" s="1065"/>
      <c r="QNK3" s="1065"/>
      <c r="QNL3" s="1065"/>
      <c r="QNM3" s="1065"/>
      <c r="QNN3" s="1065"/>
      <c r="QNO3" s="1065"/>
      <c r="QNP3" s="1065"/>
      <c r="QNQ3" s="1066"/>
      <c r="QNR3" s="1065"/>
      <c r="QNS3" s="1065"/>
      <c r="QNT3" s="1065"/>
      <c r="QNU3" s="1065"/>
      <c r="QNV3" s="1065"/>
      <c r="QNW3" s="1065"/>
      <c r="QNX3" s="1065"/>
      <c r="QNY3" s="1065"/>
      <c r="QNZ3" s="1065"/>
      <c r="QOA3" s="1065"/>
      <c r="QOB3" s="1065"/>
      <c r="QOC3" s="1065"/>
      <c r="QOD3" s="1065"/>
      <c r="QOE3" s="1066"/>
      <c r="QOF3" s="1065"/>
      <c r="QOG3" s="1065"/>
      <c r="QOH3" s="1065"/>
      <c r="QOI3" s="1065"/>
      <c r="QOJ3" s="1065"/>
      <c r="QOK3" s="1065"/>
      <c r="QOL3" s="1065"/>
      <c r="QOM3" s="1065"/>
      <c r="QON3" s="1065"/>
      <c r="QOO3" s="1065"/>
      <c r="QOP3" s="1065"/>
      <c r="QOQ3" s="1065"/>
      <c r="QOR3" s="1065"/>
      <c r="QOS3" s="1066"/>
      <c r="QOT3" s="1065"/>
      <c r="QOU3" s="1065"/>
      <c r="QOV3" s="1065"/>
      <c r="QOW3" s="1065"/>
      <c r="QOX3" s="1065"/>
      <c r="QOY3" s="1065"/>
      <c r="QOZ3" s="1065"/>
      <c r="QPA3" s="1065"/>
      <c r="QPB3" s="1065"/>
      <c r="QPC3" s="1065"/>
      <c r="QPD3" s="1065"/>
      <c r="QPE3" s="1065"/>
      <c r="QPF3" s="1065"/>
      <c r="QPG3" s="1066"/>
      <c r="QPH3" s="1065"/>
      <c r="QPI3" s="1065"/>
      <c r="QPJ3" s="1065"/>
      <c r="QPK3" s="1065"/>
      <c r="QPL3" s="1065"/>
      <c r="QPM3" s="1065"/>
      <c r="QPN3" s="1065"/>
      <c r="QPO3" s="1065"/>
      <c r="QPP3" s="1065"/>
      <c r="QPQ3" s="1065"/>
      <c r="QPR3" s="1065"/>
      <c r="QPS3" s="1065"/>
      <c r="QPT3" s="1065"/>
      <c r="QPU3" s="1066"/>
      <c r="QPV3" s="1065"/>
      <c r="QPW3" s="1065"/>
      <c r="QPX3" s="1065"/>
      <c r="QPY3" s="1065"/>
      <c r="QPZ3" s="1065"/>
      <c r="QQA3" s="1065"/>
      <c r="QQB3" s="1065"/>
      <c r="QQC3" s="1065"/>
      <c r="QQD3" s="1065"/>
      <c r="QQE3" s="1065"/>
      <c r="QQF3" s="1065"/>
      <c r="QQG3" s="1065"/>
      <c r="QQH3" s="1065"/>
      <c r="QQI3" s="1066"/>
      <c r="QQJ3" s="1065"/>
      <c r="QQK3" s="1065"/>
      <c r="QQL3" s="1065"/>
      <c r="QQM3" s="1065"/>
      <c r="QQN3" s="1065"/>
      <c r="QQO3" s="1065"/>
      <c r="QQP3" s="1065"/>
      <c r="QQQ3" s="1065"/>
      <c r="QQR3" s="1065"/>
      <c r="QQS3" s="1065"/>
      <c r="QQT3" s="1065"/>
      <c r="QQU3" s="1065"/>
      <c r="QQV3" s="1065"/>
      <c r="QQW3" s="1066"/>
      <c r="QQX3" s="1065"/>
      <c r="QQY3" s="1065"/>
      <c r="QQZ3" s="1065"/>
      <c r="QRA3" s="1065"/>
      <c r="QRB3" s="1065"/>
      <c r="QRC3" s="1065"/>
      <c r="QRD3" s="1065"/>
      <c r="QRE3" s="1065"/>
      <c r="QRF3" s="1065"/>
      <c r="QRG3" s="1065"/>
      <c r="QRH3" s="1065"/>
      <c r="QRI3" s="1065"/>
      <c r="QRJ3" s="1065"/>
      <c r="QRK3" s="1066"/>
      <c r="QRL3" s="1065"/>
      <c r="QRM3" s="1065"/>
      <c r="QRN3" s="1065"/>
      <c r="QRO3" s="1065"/>
      <c r="QRP3" s="1065"/>
      <c r="QRQ3" s="1065"/>
      <c r="QRR3" s="1065"/>
      <c r="QRS3" s="1065"/>
      <c r="QRT3" s="1065"/>
      <c r="QRU3" s="1065"/>
      <c r="QRV3" s="1065"/>
      <c r="QRW3" s="1065"/>
      <c r="QRX3" s="1065"/>
      <c r="QRY3" s="1066"/>
      <c r="QRZ3" s="1065"/>
      <c r="QSA3" s="1065"/>
      <c r="QSB3" s="1065"/>
      <c r="QSC3" s="1065"/>
      <c r="QSD3" s="1065"/>
      <c r="QSE3" s="1065"/>
      <c r="QSF3" s="1065"/>
      <c r="QSG3" s="1065"/>
      <c r="QSH3" s="1065"/>
      <c r="QSI3" s="1065"/>
      <c r="QSJ3" s="1065"/>
      <c r="QSK3" s="1065"/>
      <c r="QSL3" s="1065"/>
      <c r="QSM3" s="1066"/>
      <c r="QSN3" s="1065"/>
      <c r="QSO3" s="1065"/>
      <c r="QSP3" s="1065"/>
      <c r="QSQ3" s="1065"/>
      <c r="QSR3" s="1065"/>
      <c r="QSS3" s="1065"/>
      <c r="QST3" s="1065"/>
      <c r="QSU3" s="1065"/>
      <c r="QSV3" s="1065"/>
      <c r="QSW3" s="1065"/>
      <c r="QSX3" s="1065"/>
      <c r="QSY3" s="1065"/>
      <c r="QSZ3" s="1065"/>
      <c r="QTA3" s="1066"/>
      <c r="QTB3" s="1065"/>
      <c r="QTC3" s="1065"/>
      <c r="QTD3" s="1065"/>
      <c r="QTE3" s="1065"/>
      <c r="QTF3" s="1065"/>
      <c r="QTG3" s="1065"/>
      <c r="QTH3" s="1065"/>
      <c r="QTI3" s="1065"/>
      <c r="QTJ3" s="1065"/>
      <c r="QTK3" s="1065"/>
      <c r="QTL3" s="1065"/>
      <c r="QTM3" s="1065"/>
      <c r="QTN3" s="1065"/>
      <c r="QTO3" s="1066"/>
      <c r="QTP3" s="1065"/>
      <c r="QTQ3" s="1065"/>
      <c r="QTR3" s="1065"/>
      <c r="QTS3" s="1065"/>
      <c r="QTT3" s="1065"/>
      <c r="QTU3" s="1065"/>
      <c r="QTV3" s="1065"/>
      <c r="QTW3" s="1065"/>
      <c r="QTX3" s="1065"/>
      <c r="QTY3" s="1065"/>
      <c r="QTZ3" s="1065"/>
      <c r="QUA3" s="1065"/>
      <c r="QUB3" s="1065"/>
      <c r="QUC3" s="1066"/>
      <c r="QUD3" s="1065"/>
      <c r="QUE3" s="1065"/>
      <c r="QUF3" s="1065"/>
      <c r="QUG3" s="1065"/>
      <c r="QUH3" s="1065"/>
      <c r="QUI3" s="1065"/>
      <c r="QUJ3" s="1065"/>
      <c r="QUK3" s="1065"/>
      <c r="QUL3" s="1065"/>
      <c r="QUM3" s="1065"/>
      <c r="QUN3" s="1065"/>
      <c r="QUO3" s="1065"/>
      <c r="QUP3" s="1065"/>
      <c r="QUQ3" s="1066"/>
      <c r="QUR3" s="1065"/>
      <c r="QUS3" s="1065"/>
      <c r="QUT3" s="1065"/>
      <c r="QUU3" s="1065"/>
      <c r="QUV3" s="1065"/>
      <c r="QUW3" s="1065"/>
      <c r="QUX3" s="1065"/>
      <c r="QUY3" s="1065"/>
      <c r="QUZ3" s="1065"/>
      <c r="QVA3" s="1065"/>
      <c r="QVB3" s="1065"/>
      <c r="QVC3" s="1065"/>
      <c r="QVD3" s="1065"/>
      <c r="QVE3" s="1066"/>
      <c r="QVF3" s="1065"/>
      <c r="QVG3" s="1065"/>
      <c r="QVH3" s="1065"/>
      <c r="QVI3" s="1065"/>
      <c r="QVJ3" s="1065"/>
      <c r="QVK3" s="1065"/>
      <c r="QVL3" s="1065"/>
      <c r="QVM3" s="1065"/>
      <c r="QVN3" s="1065"/>
      <c r="QVO3" s="1065"/>
      <c r="QVP3" s="1065"/>
      <c r="QVQ3" s="1065"/>
      <c r="QVR3" s="1065"/>
      <c r="QVS3" s="1066"/>
      <c r="QVT3" s="1065"/>
      <c r="QVU3" s="1065"/>
      <c r="QVV3" s="1065"/>
      <c r="QVW3" s="1065"/>
      <c r="QVX3" s="1065"/>
      <c r="QVY3" s="1065"/>
      <c r="QVZ3" s="1065"/>
      <c r="QWA3" s="1065"/>
      <c r="QWB3" s="1065"/>
      <c r="QWC3" s="1065"/>
      <c r="QWD3" s="1065"/>
      <c r="QWE3" s="1065"/>
      <c r="QWF3" s="1065"/>
      <c r="QWG3" s="1066"/>
      <c r="QWH3" s="1065"/>
      <c r="QWI3" s="1065"/>
      <c r="QWJ3" s="1065"/>
      <c r="QWK3" s="1065"/>
      <c r="QWL3" s="1065"/>
      <c r="QWM3" s="1065"/>
      <c r="QWN3" s="1065"/>
      <c r="QWO3" s="1065"/>
      <c r="QWP3" s="1065"/>
      <c r="QWQ3" s="1065"/>
      <c r="QWR3" s="1065"/>
      <c r="QWS3" s="1065"/>
      <c r="QWT3" s="1065"/>
      <c r="QWU3" s="1066"/>
      <c r="QWV3" s="1065"/>
      <c r="QWW3" s="1065"/>
      <c r="QWX3" s="1065"/>
      <c r="QWY3" s="1065"/>
      <c r="QWZ3" s="1065"/>
      <c r="QXA3" s="1065"/>
      <c r="QXB3" s="1065"/>
      <c r="QXC3" s="1065"/>
      <c r="QXD3" s="1065"/>
      <c r="QXE3" s="1065"/>
      <c r="QXF3" s="1065"/>
      <c r="QXG3" s="1065"/>
      <c r="QXH3" s="1065"/>
      <c r="QXI3" s="1066"/>
      <c r="QXJ3" s="1065"/>
      <c r="QXK3" s="1065"/>
      <c r="QXL3" s="1065"/>
      <c r="QXM3" s="1065"/>
      <c r="QXN3" s="1065"/>
      <c r="QXO3" s="1065"/>
      <c r="QXP3" s="1065"/>
      <c r="QXQ3" s="1065"/>
      <c r="QXR3" s="1065"/>
      <c r="QXS3" s="1065"/>
      <c r="QXT3" s="1065"/>
      <c r="QXU3" s="1065"/>
      <c r="QXV3" s="1065"/>
      <c r="QXW3" s="1066"/>
      <c r="QXX3" s="1065"/>
      <c r="QXY3" s="1065"/>
      <c r="QXZ3" s="1065"/>
      <c r="QYA3" s="1065"/>
      <c r="QYB3" s="1065"/>
      <c r="QYC3" s="1065"/>
      <c r="QYD3" s="1065"/>
      <c r="QYE3" s="1065"/>
      <c r="QYF3" s="1065"/>
      <c r="QYG3" s="1065"/>
      <c r="QYH3" s="1065"/>
      <c r="QYI3" s="1065"/>
      <c r="QYJ3" s="1065"/>
      <c r="QYK3" s="1066"/>
      <c r="QYL3" s="1065"/>
      <c r="QYM3" s="1065"/>
      <c r="QYN3" s="1065"/>
      <c r="QYO3" s="1065"/>
      <c r="QYP3" s="1065"/>
      <c r="QYQ3" s="1065"/>
      <c r="QYR3" s="1065"/>
      <c r="QYS3" s="1065"/>
      <c r="QYT3" s="1065"/>
      <c r="QYU3" s="1065"/>
      <c r="QYV3" s="1065"/>
      <c r="QYW3" s="1065"/>
      <c r="QYX3" s="1065"/>
      <c r="QYY3" s="1066"/>
      <c r="QYZ3" s="1065"/>
      <c r="QZA3" s="1065"/>
      <c r="QZB3" s="1065"/>
      <c r="QZC3" s="1065"/>
      <c r="QZD3" s="1065"/>
      <c r="QZE3" s="1065"/>
      <c r="QZF3" s="1065"/>
      <c r="QZG3" s="1065"/>
      <c r="QZH3" s="1065"/>
      <c r="QZI3" s="1065"/>
      <c r="QZJ3" s="1065"/>
      <c r="QZK3" s="1065"/>
      <c r="QZL3" s="1065"/>
      <c r="QZM3" s="1066"/>
      <c r="QZN3" s="1065"/>
      <c r="QZO3" s="1065"/>
      <c r="QZP3" s="1065"/>
      <c r="QZQ3" s="1065"/>
      <c r="QZR3" s="1065"/>
      <c r="QZS3" s="1065"/>
      <c r="QZT3" s="1065"/>
      <c r="QZU3" s="1065"/>
      <c r="QZV3" s="1065"/>
      <c r="QZW3" s="1065"/>
      <c r="QZX3" s="1065"/>
      <c r="QZY3" s="1065"/>
      <c r="QZZ3" s="1065"/>
      <c r="RAA3" s="1066"/>
      <c r="RAB3" s="1065"/>
      <c r="RAC3" s="1065"/>
      <c r="RAD3" s="1065"/>
      <c r="RAE3" s="1065"/>
      <c r="RAF3" s="1065"/>
      <c r="RAG3" s="1065"/>
      <c r="RAH3" s="1065"/>
      <c r="RAI3" s="1065"/>
      <c r="RAJ3" s="1065"/>
      <c r="RAK3" s="1065"/>
      <c r="RAL3" s="1065"/>
      <c r="RAM3" s="1065"/>
      <c r="RAN3" s="1065"/>
      <c r="RAO3" s="1066"/>
      <c r="RAP3" s="1065"/>
      <c r="RAQ3" s="1065"/>
      <c r="RAR3" s="1065"/>
      <c r="RAS3" s="1065"/>
      <c r="RAT3" s="1065"/>
      <c r="RAU3" s="1065"/>
      <c r="RAV3" s="1065"/>
      <c r="RAW3" s="1065"/>
      <c r="RAX3" s="1065"/>
      <c r="RAY3" s="1065"/>
      <c r="RAZ3" s="1065"/>
      <c r="RBA3" s="1065"/>
      <c r="RBB3" s="1065"/>
      <c r="RBC3" s="1066"/>
      <c r="RBD3" s="1065"/>
      <c r="RBE3" s="1065"/>
      <c r="RBF3" s="1065"/>
      <c r="RBG3" s="1065"/>
      <c r="RBH3" s="1065"/>
      <c r="RBI3" s="1065"/>
      <c r="RBJ3" s="1065"/>
      <c r="RBK3" s="1065"/>
      <c r="RBL3" s="1065"/>
      <c r="RBM3" s="1065"/>
      <c r="RBN3" s="1065"/>
      <c r="RBO3" s="1065"/>
      <c r="RBP3" s="1065"/>
      <c r="RBQ3" s="1066"/>
      <c r="RBR3" s="1065"/>
      <c r="RBS3" s="1065"/>
      <c r="RBT3" s="1065"/>
      <c r="RBU3" s="1065"/>
      <c r="RBV3" s="1065"/>
      <c r="RBW3" s="1065"/>
      <c r="RBX3" s="1065"/>
      <c r="RBY3" s="1065"/>
      <c r="RBZ3" s="1065"/>
      <c r="RCA3" s="1065"/>
      <c r="RCB3" s="1065"/>
      <c r="RCC3" s="1065"/>
      <c r="RCD3" s="1065"/>
      <c r="RCE3" s="1066"/>
      <c r="RCF3" s="1065"/>
      <c r="RCG3" s="1065"/>
      <c r="RCH3" s="1065"/>
      <c r="RCI3" s="1065"/>
      <c r="RCJ3" s="1065"/>
      <c r="RCK3" s="1065"/>
      <c r="RCL3" s="1065"/>
      <c r="RCM3" s="1065"/>
      <c r="RCN3" s="1065"/>
      <c r="RCO3" s="1065"/>
      <c r="RCP3" s="1065"/>
      <c r="RCQ3" s="1065"/>
      <c r="RCR3" s="1065"/>
      <c r="RCS3" s="1066"/>
      <c r="RCT3" s="1065"/>
      <c r="RCU3" s="1065"/>
      <c r="RCV3" s="1065"/>
      <c r="RCW3" s="1065"/>
      <c r="RCX3" s="1065"/>
      <c r="RCY3" s="1065"/>
      <c r="RCZ3" s="1065"/>
      <c r="RDA3" s="1065"/>
      <c r="RDB3" s="1065"/>
      <c r="RDC3" s="1065"/>
      <c r="RDD3" s="1065"/>
      <c r="RDE3" s="1065"/>
      <c r="RDF3" s="1065"/>
      <c r="RDG3" s="1066"/>
      <c r="RDH3" s="1065"/>
      <c r="RDI3" s="1065"/>
      <c r="RDJ3" s="1065"/>
      <c r="RDK3" s="1065"/>
      <c r="RDL3" s="1065"/>
      <c r="RDM3" s="1065"/>
      <c r="RDN3" s="1065"/>
      <c r="RDO3" s="1065"/>
      <c r="RDP3" s="1065"/>
      <c r="RDQ3" s="1065"/>
      <c r="RDR3" s="1065"/>
      <c r="RDS3" s="1065"/>
      <c r="RDT3" s="1065"/>
      <c r="RDU3" s="1066"/>
      <c r="RDV3" s="1065"/>
      <c r="RDW3" s="1065"/>
      <c r="RDX3" s="1065"/>
      <c r="RDY3" s="1065"/>
      <c r="RDZ3" s="1065"/>
      <c r="REA3" s="1065"/>
      <c r="REB3" s="1065"/>
      <c r="REC3" s="1065"/>
      <c r="RED3" s="1065"/>
      <c r="REE3" s="1065"/>
      <c r="REF3" s="1065"/>
      <c r="REG3" s="1065"/>
      <c r="REH3" s="1065"/>
      <c r="REI3" s="1066"/>
      <c r="REJ3" s="1065"/>
      <c r="REK3" s="1065"/>
      <c r="REL3" s="1065"/>
      <c r="REM3" s="1065"/>
      <c r="REN3" s="1065"/>
      <c r="REO3" s="1065"/>
      <c r="REP3" s="1065"/>
      <c r="REQ3" s="1065"/>
      <c r="RER3" s="1065"/>
      <c r="RES3" s="1065"/>
      <c r="RET3" s="1065"/>
      <c r="REU3" s="1065"/>
      <c r="REV3" s="1065"/>
      <c r="REW3" s="1066"/>
      <c r="REX3" s="1065"/>
      <c r="REY3" s="1065"/>
      <c r="REZ3" s="1065"/>
      <c r="RFA3" s="1065"/>
      <c r="RFB3" s="1065"/>
      <c r="RFC3" s="1065"/>
      <c r="RFD3" s="1065"/>
      <c r="RFE3" s="1065"/>
      <c r="RFF3" s="1065"/>
      <c r="RFG3" s="1065"/>
      <c r="RFH3" s="1065"/>
      <c r="RFI3" s="1065"/>
      <c r="RFJ3" s="1065"/>
      <c r="RFK3" s="1066"/>
      <c r="RFL3" s="1065"/>
      <c r="RFM3" s="1065"/>
      <c r="RFN3" s="1065"/>
      <c r="RFO3" s="1065"/>
      <c r="RFP3" s="1065"/>
      <c r="RFQ3" s="1065"/>
      <c r="RFR3" s="1065"/>
      <c r="RFS3" s="1065"/>
      <c r="RFT3" s="1065"/>
      <c r="RFU3" s="1065"/>
      <c r="RFV3" s="1065"/>
      <c r="RFW3" s="1065"/>
      <c r="RFX3" s="1065"/>
      <c r="RFY3" s="1066"/>
      <c r="RFZ3" s="1065"/>
      <c r="RGA3" s="1065"/>
      <c r="RGB3" s="1065"/>
      <c r="RGC3" s="1065"/>
      <c r="RGD3" s="1065"/>
      <c r="RGE3" s="1065"/>
      <c r="RGF3" s="1065"/>
      <c r="RGG3" s="1065"/>
      <c r="RGH3" s="1065"/>
      <c r="RGI3" s="1065"/>
      <c r="RGJ3" s="1065"/>
      <c r="RGK3" s="1065"/>
      <c r="RGL3" s="1065"/>
      <c r="RGM3" s="1066"/>
      <c r="RGN3" s="1065"/>
      <c r="RGO3" s="1065"/>
      <c r="RGP3" s="1065"/>
      <c r="RGQ3" s="1065"/>
      <c r="RGR3" s="1065"/>
      <c r="RGS3" s="1065"/>
      <c r="RGT3" s="1065"/>
      <c r="RGU3" s="1065"/>
      <c r="RGV3" s="1065"/>
      <c r="RGW3" s="1065"/>
      <c r="RGX3" s="1065"/>
      <c r="RGY3" s="1065"/>
      <c r="RGZ3" s="1065"/>
      <c r="RHA3" s="1066"/>
      <c r="RHB3" s="1065"/>
      <c r="RHC3" s="1065"/>
      <c r="RHD3" s="1065"/>
      <c r="RHE3" s="1065"/>
      <c r="RHF3" s="1065"/>
      <c r="RHG3" s="1065"/>
      <c r="RHH3" s="1065"/>
      <c r="RHI3" s="1065"/>
      <c r="RHJ3" s="1065"/>
      <c r="RHK3" s="1065"/>
      <c r="RHL3" s="1065"/>
      <c r="RHM3" s="1065"/>
      <c r="RHN3" s="1065"/>
      <c r="RHO3" s="1066"/>
      <c r="RHP3" s="1065"/>
      <c r="RHQ3" s="1065"/>
      <c r="RHR3" s="1065"/>
      <c r="RHS3" s="1065"/>
      <c r="RHT3" s="1065"/>
      <c r="RHU3" s="1065"/>
      <c r="RHV3" s="1065"/>
      <c r="RHW3" s="1065"/>
      <c r="RHX3" s="1065"/>
      <c r="RHY3" s="1065"/>
      <c r="RHZ3" s="1065"/>
      <c r="RIA3" s="1065"/>
      <c r="RIB3" s="1065"/>
      <c r="RIC3" s="1066"/>
      <c r="RID3" s="1065"/>
      <c r="RIE3" s="1065"/>
      <c r="RIF3" s="1065"/>
      <c r="RIG3" s="1065"/>
      <c r="RIH3" s="1065"/>
      <c r="RII3" s="1065"/>
      <c r="RIJ3" s="1065"/>
      <c r="RIK3" s="1065"/>
      <c r="RIL3" s="1065"/>
      <c r="RIM3" s="1065"/>
      <c r="RIN3" s="1065"/>
      <c r="RIO3" s="1065"/>
      <c r="RIP3" s="1065"/>
      <c r="RIQ3" s="1066"/>
      <c r="RIR3" s="1065"/>
      <c r="RIS3" s="1065"/>
      <c r="RIT3" s="1065"/>
      <c r="RIU3" s="1065"/>
      <c r="RIV3" s="1065"/>
      <c r="RIW3" s="1065"/>
      <c r="RIX3" s="1065"/>
      <c r="RIY3" s="1065"/>
      <c r="RIZ3" s="1065"/>
      <c r="RJA3" s="1065"/>
      <c r="RJB3" s="1065"/>
      <c r="RJC3" s="1065"/>
      <c r="RJD3" s="1065"/>
      <c r="RJE3" s="1066"/>
      <c r="RJF3" s="1065"/>
      <c r="RJG3" s="1065"/>
      <c r="RJH3" s="1065"/>
      <c r="RJI3" s="1065"/>
      <c r="RJJ3" s="1065"/>
      <c r="RJK3" s="1065"/>
      <c r="RJL3" s="1065"/>
      <c r="RJM3" s="1065"/>
      <c r="RJN3" s="1065"/>
      <c r="RJO3" s="1065"/>
      <c r="RJP3" s="1065"/>
      <c r="RJQ3" s="1065"/>
      <c r="RJR3" s="1065"/>
      <c r="RJS3" s="1066"/>
      <c r="RJT3" s="1065"/>
      <c r="RJU3" s="1065"/>
      <c r="RJV3" s="1065"/>
      <c r="RJW3" s="1065"/>
      <c r="RJX3" s="1065"/>
      <c r="RJY3" s="1065"/>
      <c r="RJZ3" s="1065"/>
      <c r="RKA3" s="1065"/>
      <c r="RKB3" s="1065"/>
      <c r="RKC3" s="1065"/>
      <c r="RKD3" s="1065"/>
      <c r="RKE3" s="1065"/>
      <c r="RKF3" s="1065"/>
      <c r="RKG3" s="1066"/>
      <c r="RKH3" s="1065"/>
      <c r="RKI3" s="1065"/>
      <c r="RKJ3" s="1065"/>
      <c r="RKK3" s="1065"/>
      <c r="RKL3" s="1065"/>
      <c r="RKM3" s="1065"/>
      <c r="RKN3" s="1065"/>
      <c r="RKO3" s="1065"/>
      <c r="RKP3" s="1065"/>
      <c r="RKQ3" s="1065"/>
      <c r="RKR3" s="1065"/>
      <c r="RKS3" s="1065"/>
      <c r="RKT3" s="1065"/>
      <c r="RKU3" s="1066"/>
      <c r="RKV3" s="1065"/>
      <c r="RKW3" s="1065"/>
      <c r="RKX3" s="1065"/>
      <c r="RKY3" s="1065"/>
      <c r="RKZ3" s="1065"/>
      <c r="RLA3" s="1065"/>
      <c r="RLB3" s="1065"/>
      <c r="RLC3" s="1065"/>
      <c r="RLD3" s="1065"/>
      <c r="RLE3" s="1065"/>
      <c r="RLF3" s="1065"/>
      <c r="RLG3" s="1065"/>
      <c r="RLH3" s="1065"/>
      <c r="RLI3" s="1066"/>
      <c r="RLJ3" s="1065"/>
      <c r="RLK3" s="1065"/>
      <c r="RLL3" s="1065"/>
      <c r="RLM3" s="1065"/>
      <c r="RLN3" s="1065"/>
      <c r="RLO3" s="1065"/>
      <c r="RLP3" s="1065"/>
      <c r="RLQ3" s="1065"/>
      <c r="RLR3" s="1065"/>
      <c r="RLS3" s="1065"/>
      <c r="RLT3" s="1065"/>
      <c r="RLU3" s="1065"/>
      <c r="RLV3" s="1065"/>
      <c r="RLW3" s="1066"/>
      <c r="RLX3" s="1065"/>
      <c r="RLY3" s="1065"/>
      <c r="RLZ3" s="1065"/>
      <c r="RMA3" s="1065"/>
      <c r="RMB3" s="1065"/>
      <c r="RMC3" s="1065"/>
      <c r="RMD3" s="1065"/>
      <c r="RME3" s="1065"/>
      <c r="RMF3" s="1065"/>
      <c r="RMG3" s="1065"/>
      <c r="RMH3" s="1065"/>
      <c r="RMI3" s="1065"/>
      <c r="RMJ3" s="1065"/>
      <c r="RMK3" s="1066"/>
      <c r="RML3" s="1065"/>
      <c r="RMM3" s="1065"/>
      <c r="RMN3" s="1065"/>
      <c r="RMO3" s="1065"/>
      <c r="RMP3" s="1065"/>
      <c r="RMQ3" s="1065"/>
      <c r="RMR3" s="1065"/>
      <c r="RMS3" s="1065"/>
      <c r="RMT3" s="1065"/>
      <c r="RMU3" s="1065"/>
      <c r="RMV3" s="1065"/>
      <c r="RMW3" s="1065"/>
      <c r="RMX3" s="1065"/>
      <c r="RMY3" s="1066"/>
      <c r="RMZ3" s="1065"/>
      <c r="RNA3" s="1065"/>
      <c r="RNB3" s="1065"/>
      <c r="RNC3" s="1065"/>
      <c r="RND3" s="1065"/>
      <c r="RNE3" s="1065"/>
      <c r="RNF3" s="1065"/>
      <c r="RNG3" s="1065"/>
      <c r="RNH3" s="1065"/>
      <c r="RNI3" s="1065"/>
      <c r="RNJ3" s="1065"/>
      <c r="RNK3" s="1065"/>
      <c r="RNL3" s="1065"/>
      <c r="RNM3" s="1066"/>
      <c r="RNN3" s="1065"/>
      <c r="RNO3" s="1065"/>
      <c r="RNP3" s="1065"/>
      <c r="RNQ3" s="1065"/>
      <c r="RNR3" s="1065"/>
      <c r="RNS3" s="1065"/>
      <c r="RNT3" s="1065"/>
      <c r="RNU3" s="1065"/>
      <c r="RNV3" s="1065"/>
      <c r="RNW3" s="1065"/>
      <c r="RNX3" s="1065"/>
      <c r="RNY3" s="1065"/>
      <c r="RNZ3" s="1065"/>
      <c r="ROA3" s="1066"/>
      <c r="ROB3" s="1065"/>
      <c r="ROC3" s="1065"/>
      <c r="ROD3" s="1065"/>
      <c r="ROE3" s="1065"/>
      <c r="ROF3" s="1065"/>
      <c r="ROG3" s="1065"/>
      <c r="ROH3" s="1065"/>
      <c r="ROI3" s="1065"/>
      <c r="ROJ3" s="1065"/>
      <c r="ROK3" s="1065"/>
      <c r="ROL3" s="1065"/>
      <c r="ROM3" s="1065"/>
      <c r="RON3" s="1065"/>
      <c r="ROO3" s="1066"/>
      <c r="ROP3" s="1065"/>
      <c r="ROQ3" s="1065"/>
      <c r="ROR3" s="1065"/>
      <c r="ROS3" s="1065"/>
      <c r="ROT3" s="1065"/>
      <c r="ROU3" s="1065"/>
      <c r="ROV3" s="1065"/>
      <c r="ROW3" s="1065"/>
      <c r="ROX3" s="1065"/>
      <c r="ROY3" s="1065"/>
      <c r="ROZ3" s="1065"/>
      <c r="RPA3" s="1065"/>
      <c r="RPB3" s="1065"/>
      <c r="RPC3" s="1066"/>
      <c r="RPD3" s="1065"/>
      <c r="RPE3" s="1065"/>
      <c r="RPF3" s="1065"/>
      <c r="RPG3" s="1065"/>
      <c r="RPH3" s="1065"/>
      <c r="RPI3" s="1065"/>
      <c r="RPJ3" s="1065"/>
      <c r="RPK3" s="1065"/>
      <c r="RPL3" s="1065"/>
      <c r="RPM3" s="1065"/>
      <c r="RPN3" s="1065"/>
      <c r="RPO3" s="1065"/>
      <c r="RPP3" s="1065"/>
      <c r="RPQ3" s="1066"/>
      <c r="RPR3" s="1065"/>
      <c r="RPS3" s="1065"/>
      <c r="RPT3" s="1065"/>
      <c r="RPU3" s="1065"/>
      <c r="RPV3" s="1065"/>
      <c r="RPW3" s="1065"/>
      <c r="RPX3" s="1065"/>
      <c r="RPY3" s="1065"/>
      <c r="RPZ3" s="1065"/>
      <c r="RQA3" s="1065"/>
      <c r="RQB3" s="1065"/>
      <c r="RQC3" s="1065"/>
      <c r="RQD3" s="1065"/>
      <c r="RQE3" s="1066"/>
      <c r="RQF3" s="1065"/>
      <c r="RQG3" s="1065"/>
      <c r="RQH3" s="1065"/>
      <c r="RQI3" s="1065"/>
      <c r="RQJ3" s="1065"/>
      <c r="RQK3" s="1065"/>
      <c r="RQL3" s="1065"/>
      <c r="RQM3" s="1065"/>
      <c r="RQN3" s="1065"/>
      <c r="RQO3" s="1065"/>
      <c r="RQP3" s="1065"/>
      <c r="RQQ3" s="1065"/>
      <c r="RQR3" s="1065"/>
      <c r="RQS3" s="1066"/>
      <c r="RQT3" s="1065"/>
      <c r="RQU3" s="1065"/>
      <c r="RQV3" s="1065"/>
      <c r="RQW3" s="1065"/>
      <c r="RQX3" s="1065"/>
      <c r="RQY3" s="1065"/>
      <c r="RQZ3" s="1065"/>
      <c r="RRA3" s="1065"/>
      <c r="RRB3" s="1065"/>
      <c r="RRC3" s="1065"/>
      <c r="RRD3" s="1065"/>
      <c r="RRE3" s="1065"/>
      <c r="RRF3" s="1065"/>
      <c r="RRG3" s="1066"/>
      <c r="RRH3" s="1065"/>
      <c r="RRI3" s="1065"/>
      <c r="RRJ3" s="1065"/>
      <c r="RRK3" s="1065"/>
      <c r="RRL3" s="1065"/>
      <c r="RRM3" s="1065"/>
      <c r="RRN3" s="1065"/>
      <c r="RRO3" s="1065"/>
      <c r="RRP3" s="1065"/>
      <c r="RRQ3" s="1065"/>
      <c r="RRR3" s="1065"/>
      <c r="RRS3" s="1065"/>
      <c r="RRT3" s="1065"/>
      <c r="RRU3" s="1066"/>
      <c r="RRV3" s="1065"/>
      <c r="RRW3" s="1065"/>
      <c r="RRX3" s="1065"/>
      <c r="RRY3" s="1065"/>
      <c r="RRZ3" s="1065"/>
      <c r="RSA3" s="1065"/>
      <c r="RSB3" s="1065"/>
      <c r="RSC3" s="1065"/>
      <c r="RSD3" s="1065"/>
      <c r="RSE3" s="1065"/>
      <c r="RSF3" s="1065"/>
      <c r="RSG3" s="1065"/>
      <c r="RSH3" s="1065"/>
      <c r="RSI3" s="1066"/>
      <c r="RSJ3" s="1065"/>
      <c r="RSK3" s="1065"/>
      <c r="RSL3" s="1065"/>
      <c r="RSM3" s="1065"/>
      <c r="RSN3" s="1065"/>
      <c r="RSO3" s="1065"/>
      <c r="RSP3" s="1065"/>
      <c r="RSQ3" s="1065"/>
      <c r="RSR3" s="1065"/>
      <c r="RSS3" s="1065"/>
      <c r="RST3" s="1065"/>
      <c r="RSU3" s="1065"/>
      <c r="RSV3" s="1065"/>
      <c r="RSW3" s="1066"/>
      <c r="RSX3" s="1065"/>
      <c r="RSY3" s="1065"/>
      <c r="RSZ3" s="1065"/>
      <c r="RTA3" s="1065"/>
      <c r="RTB3" s="1065"/>
      <c r="RTC3" s="1065"/>
      <c r="RTD3" s="1065"/>
      <c r="RTE3" s="1065"/>
      <c r="RTF3" s="1065"/>
      <c r="RTG3" s="1065"/>
      <c r="RTH3" s="1065"/>
      <c r="RTI3" s="1065"/>
      <c r="RTJ3" s="1065"/>
      <c r="RTK3" s="1066"/>
      <c r="RTL3" s="1065"/>
      <c r="RTM3" s="1065"/>
      <c r="RTN3" s="1065"/>
      <c r="RTO3" s="1065"/>
      <c r="RTP3" s="1065"/>
      <c r="RTQ3" s="1065"/>
      <c r="RTR3" s="1065"/>
      <c r="RTS3" s="1065"/>
      <c r="RTT3" s="1065"/>
      <c r="RTU3" s="1065"/>
      <c r="RTV3" s="1065"/>
      <c r="RTW3" s="1065"/>
      <c r="RTX3" s="1065"/>
      <c r="RTY3" s="1066"/>
      <c r="RTZ3" s="1065"/>
      <c r="RUA3" s="1065"/>
      <c r="RUB3" s="1065"/>
      <c r="RUC3" s="1065"/>
      <c r="RUD3" s="1065"/>
      <c r="RUE3" s="1065"/>
      <c r="RUF3" s="1065"/>
      <c r="RUG3" s="1065"/>
      <c r="RUH3" s="1065"/>
      <c r="RUI3" s="1065"/>
      <c r="RUJ3" s="1065"/>
      <c r="RUK3" s="1065"/>
      <c r="RUL3" s="1065"/>
      <c r="RUM3" s="1066"/>
      <c r="RUN3" s="1065"/>
      <c r="RUO3" s="1065"/>
      <c r="RUP3" s="1065"/>
      <c r="RUQ3" s="1065"/>
      <c r="RUR3" s="1065"/>
      <c r="RUS3" s="1065"/>
      <c r="RUT3" s="1065"/>
      <c r="RUU3" s="1065"/>
      <c r="RUV3" s="1065"/>
      <c r="RUW3" s="1065"/>
      <c r="RUX3" s="1065"/>
      <c r="RUY3" s="1065"/>
      <c r="RUZ3" s="1065"/>
      <c r="RVA3" s="1066"/>
      <c r="RVB3" s="1065"/>
      <c r="RVC3" s="1065"/>
      <c r="RVD3" s="1065"/>
      <c r="RVE3" s="1065"/>
      <c r="RVF3" s="1065"/>
      <c r="RVG3" s="1065"/>
      <c r="RVH3" s="1065"/>
      <c r="RVI3" s="1065"/>
      <c r="RVJ3" s="1065"/>
      <c r="RVK3" s="1065"/>
      <c r="RVL3" s="1065"/>
      <c r="RVM3" s="1065"/>
      <c r="RVN3" s="1065"/>
      <c r="RVO3" s="1066"/>
      <c r="RVP3" s="1065"/>
      <c r="RVQ3" s="1065"/>
      <c r="RVR3" s="1065"/>
      <c r="RVS3" s="1065"/>
      <c r="RVT3" s="1065"/>
      <c r="RVU3" s="1065"/>
      <c r="RVV3" s="1065"/>
      <c r="RVW3" s="1065"/>
      <c r="RVX3" s="1065"/>
      <c r="RVY3" s="1065"/>
      <c r="RVZ3" s="1065"/>
      <c r="RWA3" s="1065"/>
      <c r="RWB3" s="1065"/>
      <c r="RWC3" s="1066"/>
      <c r="RWD3" s="1065"/>
      <c r="RWE3" s="1065"/>
      <c r="RWF3" s="1065"/>
      <c r="RWG3" s="1065"/>
      <c r="RWH3" s="1065"/>
      <c r="RWI3" s="1065"/>
      <c r="RWJ3" s="1065"/>
      <c r="RWK3" s="1065"/>
      <c r="RWL3" s="1065"/>
      <c r="RWM3" s="1065"/>
      <c r="RWN3" s="1065"/>
      <c r="RWO3" s="1065"/>
      <c r="RWP3" s="1065"/>
      <c r="RWQ3" s="1066"/>
      <c r="RWR3" s="1065"/>
      <c r="RWS3" s="1065"/>
      <c r="RWT3" s="1065"/>
      <c r="RWU3" s="1065"/>
      <c r="RWV3" s="1065"/>
      <c r="RWW3" s="1065"/>
      <c r="RWX3" s="1065"/>
      <c r="RWY3" s="1065"/>
      <c r="RWZ3" s="1065"/>
      <c r="RXA3" s="1065"/>
      <c r="RXB3" s="1065"/>
      <c r="RXC3" s="1065"/>
      <c r="RXD3" s="1065"/>
      <c r="RXE3" s="1066"/>
      <c r="RXF3" s="1065"/>
      <c r="RXG3" s="1065"/>
      <c r="RXH3" s="1065"/>
      <c r="RXI3" s="1065"/>
      <c r="RXJ3" s="1065"/>
      <c r="RXK3" s="1065"/>
      <c r="RXL3" s="1065"/>
      <c r="RXM3" s="1065"/>
      <c r="RXN3" s="1065"/>
      <c r="RXO3" s="1065"/>
      <c r="RXP3" s="1065"/>
      <c r="RXQ3" s="1065"/>
      <c r="RXR3" s="1065"/>
      <c r="RXS3" s="1066"/>
      <c r="RXT3" s="1065"/>
      <c r="RXU3" s="1065"/>
      <c r="RXV3" s="1065"/>
      <c r="RXW3" s="1065"/>
      <c r="RXX3" s="1065"/>
      <c r="RXY3" s="1065"/>
      <c r="RXZ3" s="1065"/>
      <c r="RYA3" s="1065"/>
      <c r="RYB3" s="1065"/>
      <c r="RYC3" s="1065"/>
      <c r="RYD3" s="1065"/>
      <c r="RYE3" s="1065"/>
      <c r="RYF3" s="1065"/>
      <c r="RYG3" s="1066"/>
      <c r="RYH3" s="1065"/>
      <c r="RYI3" s="1065"/>
      <c r="RYJ3" s="1065"/>
      <c r="RYK3" s="1065"/>
      <c r="RYL3" s="1065"/>
      <c r="RYM3" s="1065"/>
      <c r="RYN3" s="1065"/>
      <c r="RYO3" s="1065"/>
      <c r="RYP3" s="1065"/>
      <c r="RYQ3" s="1065"/>
      <c r="RYR3" s="1065"/>
      <c r="RYS3" s="1065"/>
      <c r="RYT3" s="1065"/>
      <c r="RYU3" s="1066"/>
      <c r="RYV3" s="1065"/>
      <c r="RYW3" s="1065"/>
      <c r="RYX3" s="1065"/>
      <c r="RYY3" s="1065"/>
      <c r="RYZ3" s="1065"/>
      <c r="RZA3" s="1065"/>
      <c r="RZB3" s="1065"/>
      <c r="RZC3" s="1065"/>
      <c r="RZD3" s="1065"/>
      <c r="RZE3" s="1065"/>
      <c r="RZF3" s="1065"/>
      <c r="RZG3" s="1065"/>
      <c r="RZH3" s="1065"/>
      <c r="RZI3" s="1066"/>
      <c r="RZJ3" s="1065"/>
      <c r="RZK3" s="1065"/>
      <c r="RZL3" s="1065"/>
      <c r="RZM3" s="1065"/>
      <c r="RZN3" s="1065"/>
      <c r="RZO3" s="1065"/>
      <c r="RZP3" s="1065"/>
      <c r="RZQ3" s="1065"/>
      <c r="RZR3" s="1065"/>
      <c r="RZS3" s="1065"/>
      <c r="RZT3" s="1065"/>
      <c r="RZU3" s="1065"/>
      <c r="RZV3" s="1065"/>
      <c r="RZW3" s="1066"/>
      <c r="RZX3" s="1065"/>
      <c r="RZY3" s="1065"/>
      <c r="RZZ3" s="1065"/>
      <c r="SAA3" s="1065"/>
      <c r="SAB3" s="1065"/>
      <c r="SAC3" s="1065"/>
      <c r="SAD3" s="1065"/>
      <c r="SAE3" s="1065"/>
      <c r="SAF3" s="1065"/>
      <c r="SAG3" s="1065"/>
      <c r="SAH3" s="1065"/>
      <c r="SAI3" s="1065"/>
      <c r="SAJ3" s="1065"/>
      <c r="SAK3" s="1066"/>
      <c r="SAL3" s="1065"/>
      <c r="SAM3" s="1065"/>
      <c r="SAN3" s="1065"/>
      <c r="SAO3" s="1065"/>
      <c r="SAP3" s="1065"/>
      <c r="SAQ3" s="1065"/>
      <c r="SAR3" s="1065"/>
      <c r="SAS3" s="1065"/>
      <c r="SAT3" s="1065"/>
      <c r="SAU3" s="1065"/>
      <c r="SAV3" s="1065"/>
      <c r="SAW3" s="1065"/>
      <c r="SAX3" s="1065"/>
      <c r="SAY3" s="1066"/>
      <c r="SAZ3" s="1065"/>
      <c r="SBA3" s="1065"/>
      <c r="SBB3" s="1065"/>
      <c r="SBC3" s="1065"/>
      <c r="SBD3" s="1065"/>
      <c r="SBE3" s="1065"/>
      <c r="SBF3" s="1065"/>
      <c r="SBG3" s="1065"/>
      <c r="SBH3" s="1065"/>
      <c r="SBI3" s="1065"/>
      <c r="SBJ3" s="1065"/>
      <c r="SBK3" s="1065"/>
      <c r="SBL3" s="1065"/>
      <c r="SBM3" s="1066"/>
      <c r="SBN3" s="1065"/>
      <c r="SBO3" s="1065"/>
      <c r="SBP3" s="1065"/>
      <c r="SBQ3" s="1065"/>
      <c r="SBR3" s="1065"/>
      <c r="SBS3" s="1065"/>
      <c r="SBT3" s="1065"/>
      <c r="SBU3" s="1065"/>
      <c r="SBV3" s="1065"/>
      <c r="SBW3" s="1065"/>
      <c r="SBX3" s="1065"/>
      <c r="SBY3" s="1065"/>
      <c r="SBZ3" s="1065"/>
      <c r="SCA3" s="1066"/>
      <c r="SCB3" s="1065"/>
      <c r="SCC3" s="1065"/>
      <c r="SCD3" s="1065"/>
      <c r="SCE3" s="1065"/>
      <c r="SCF3" s="1065"/>
      <c r="SCG3" s="1065"/>
      <c r="SCH3" s="1065"/>
      <c r="SCI3" s="1065"/>
      <c r="SCJ3" s="1065"/>
      <c r="SCK3" s="1065"/>
      <c r="SCL3" s="1065"/>
      <c r="SCM3" s="1065"/>
      <c r="SCN3" s="1065"/>
      <c r="SCO3" s="1066"/>
      <c r="SCP3" s="1065"/>
      <c r="SCQ3" s="1065"/>
      <c r="SCR3" s="1065"/>
      <c r="SCS3" s="1065"/>
      <c r="SCT3" s="1065"/>
      <c r="SCU3" s="1065"/>
      <c r="SCV3" s="1065"/>
      <c r="SCW3" s="1065"/>
      <c r="SCX3" s="1065"/>
      <c r="SCY3" s="1065"/>
      <c r="SCZ3" s="1065"/>
      <c r="SDA3" s="1065"/>
      <c r="SDB3" s="1065"/>
      <c r="SDC3" s="1066"/>
      <c r="SDD3" s="1065"/>
      <c r="SDE3" s="1065"/>
      <c r="SDF3" s="1065"/>
      <c r="SDG3" s="1065"/>
      <c r="SDH3" s="1065"/>
      <c r="SDI3" s="1065"/>
      <c r="SDJ3" s="1065"/>
      <c r="SDK3" s="1065"/>
      <c r="SDL3" s="1065"/>
      <c r="SDM3" s="1065"/>
      <c r="SDN3" s="1065"/>
      <c r="SDO3" s="1065"/>
      <c r="SDP3" s="1065"/>
      <c r="SDQ3" s="1066"/>
      <c r="SDR3" s="1065"/>
      <c r="SDS3" s="1065"/>
      <c r="SDT3" s="1065"/>
      <c r="SDU3" s="1065"/>
      <c r="SDV3" s="1065"/>
      <c r="SDW3" s="1065"/>
      <c r="SDX3" s="1065"/>
      <c r="SDY3" s="1065"/>
      <c r="SDZ3" s="1065"/>
      <c r="SEA3" s="1065"/>
      <c r="SEB3" s="1065"/>
      <c r="SEC3" s="1065"/>
      <c r="SED3" s="1065"/>
      <c r="SEE3" s="1066"/>
      <c r="SEF3" s="1065"/>
      <c r="SEG3" s="1065"/>
      <c r="SEH3" s="1065"/>
      <c r="SEI3" s="1065"/>
      <c r="SEJ3" s="1065"/>
      <c r="SEK3" s="1065"/>
      <c r="SEL3" s="1065"/>
      <c r="SEM3" s="1065"/>
      <c r="SEN3" s="1065"/>
      <c r="SEO3" s="1065"/>
      <c r="SEP3" s="1065"/>
      <c r="SEQ3" s="1065"/>
      <c r="SER3" s="1065"/>
      <c r="SES3" s="1066"/>
      <c r="SET3" s="1065"/>
      <c r="SEU3" s="1065"/>
      <c r="SEV3" s="1065"/>
      <c r="SEW3" s="1065"/>
      <c r="SEX3" s="1065"/>
      <c r="SEY3" s="1065"/>
      <c r="SEZ3" s="1065"/>
      <c r="SFA3" s="1065"/>
      <c r="SFB3" s="1065"/>
      <c r="SFC3" s="1065"/>
      <c r="SFD3" s="1065"/>
      <c r="SFE3" s="1065"/>
      <c r="SFF3" s="1065"/>
      <c r="SFG3" s="1066"/>
      <c r="SFH3" s="1065"/>
      <c r="SFI3" s="1065"/>
      <c r="SFJ3" s="1065"/>
      <c r="SFK3" s="1065"/>
      <c r="SFL3" s="1065"/>
      <c r="SFM3" s="1065"/>
      <c r="SFN3" s="1065"/>
      <c r="SFO3" s="1065"/>
      <c r="SFP3" s="1065"/>
      <c r="SFQ3" s="1065"/>
      <c r="SFR3" s="1065"/>
      <c r="SFS3" s="1065"/>
      <c r="SFT3" s="1065"/>
      <c r="SFU3" s="1066"/>
      <c r="SFV3" s="1065"/>
      <c r="SFW3" s="1065"/>
      <c r="SFX3" s="1065"/>
      <c r="SFY3" s="1065"/>
      <c r="SFZ3" s="1065"/>
      <c r="SGA3" s="1065"/>
      <c r="SGB3" s="1065"/>
      <c r="SGC3" s="1065"/>
      <c r="SGD3" s="1065"/>
      <c r="SGE3" s="1065"/>
      <c r="SGF3" s="1065"/>
      <c r="SGG3" s="1065"/>
      <c r="SGH3" s="1065"/>
      <c r="SGI3" s="1066"/>
      <c r="SGJ3" s="1065"/>
      <c r="SGK3" s="1065"/>
      <c r="SGL3" s="1065"/>
      <c r="SGM3" s="1065"/>
      <c r="SGN3" s="1065"/>
      <c r="SGO3" s="1065"/>
      <c r="SGP3" s="1065"/>
      <c r="SGQ3" s="1065"/>
      <c r="SGR3" s="1065"/>
      <c r="SGS3" s="1065"/>
      <c r="SGT3" s="1065"/>
      <c r="SGU3" s="1065"/>
      <c r="SGV3" s="1065"/>
      <c r="SGW3" s="1066"/>
      <c r="SGX3" s="1065"/>
      <c r="SGY3" s="1065"/>
      <c r="SGZ3" s="1065"/>
      <c r="SHA3" s="1065"/>
      <c r="SHB3" s="1065"/>
      <c r="SHC3" s="1065"/>
      <c r="SHD3" s="1065"/>
      <c r="SHE3" s="1065"/>
      <c r="SHF3" s="1065"/>
      <c r="SHG3" s="1065"/>
      <c r="SHH3" s="1065"/>
      <c r="SHI3" s="1065"/>
      <c r="SHJ3" s="1065"/>
      <c r="SHK3" s="1066"/>
      <c r="SHL3" s="1065"/>
      <c r="SHM3" s="1065"/>
      <c r="SHN3" s="1065"/>
      <c r="SHO3" s="1065"/>
      <c r="SHP3" s="1065"/>
      <c r="SHQ3" s="1065"/>
      <c r="SHR3" s="1065"/>
      <c r="SHS3" s="1065"/>
      <c r="SHT3" s="1065"/>
      <c r="SHU3" s="1065"/>
      <c r="SHV3" s="1065"/>
      <c r="SHW3" s="1065"/>
      <c r="SHX3" s="1065"/>
      <c r="SHY3" s="1066"/>
      <c r="SHZ3" s="1065"/>
      <c r="SIA3" s="1065"/>
      <c r="SIB3" s="1065"/>
      <c r="SIC3" s="1065"/>
      <c r="SID3" s="1065"/>
      <c r="SIE3" s="1065"/>
      <c r="SIF3" s="1065"/>
      <c r="SIG3" s="1065"/>
      <c r="SIH3" s="1065"/>
      <c r="SII3" s="1065"/>
      <c r="SIJ3" s="1065"/>
      <c r="SIK3" s="1065"/>
      <c r="SIL3" s="1065"/>
      <c r="SIM3" s="1066"/>
      <c r="SIN3" s="1065"/>
      <c r="SIO3" s="1065"/>
      <c r="SIP3" s="1065"/>
      <c r="SIQ3" s="1065"/>
      <c r="SIR3" s="1065"/>
      <c r="SIS3" s="1065"/>
      <c r="SIT3" s="1065"/>
      <c r="SIU3" s="1065"/>
      <c r="SIV3" s="1065"/>
      <c r="SIW3" s="1065"/>
      <c r="SIX3" s="1065"/>
      <c r="SIY3" s="1065"/>
      <c r="SIZ3" s="1065"/>
      <c r="SJA3" s="1066"/>
      <c r="SJB3" s="1065"/>
      <c r="SJC3" s="1065"/>
      <c r="SJD3" s="1065"/>
      <c r="SJE3" s="1065"/>
      <c r="SJF3" s="1065"/>
      <c r="SJG3" s="1065"/>
      <c r="SJH3" s="1065"/>
      <c r="SJI3" s="1065"/>
      <c r="SJJ3" s="1065"/>
      <c r="SJK3" s="1065"/>
      <c r="SJL3" s="1065"/>
      <c r="SJM3" s="1065"/>
      <c r="SJN3" s="1065"/>
      <c r="SJO3" s="1066"/>
      <c r="SJP3" s="1065"/>
      <c r="SJQ3" s="1065"/>
      <c r="SJR3" s="1065"/>
      <c r="SJS3" s="1065"/>
      <c r="SJT3" s="1065"/>
      <c r="SJU3" s="1065"/>
      <c r="SJV3" s="1065"/>
      <c r="SJW3" s="1065"/>
      <c r="SJX3" s="1065"/>
      <c r="SJY3" s="1065"/>
      <c r="SJZ3" s="1065"/>
      <c r="SKA3" s="1065"/>
      <c r="SKB3" s="1065"/>
      <c r="SKC3" s="1066"/>
      <c r="SKD3" s="1065"/>
      <c r="SKE3" s="1065"/>
      <c r="SKF3" s="1065"/>
      <c r="SKG3" s="1065"/>
      <c r="SKH3" s="1065"/>
      <c r="SKI3" s="1065"/>
      <c r="SKJ3" s="1065"/>
      <c r="SKK3" s="1065"/>
      <c r="SKL3" s="1065"/>
      <c r="SKM3" s="1065"/>
      <c r="SKN3" s="1065"/>
      <c r="SKO3" s="1065"/>
      <c r="SKP3" s="1065"/>
      <c r="SKQ3" s="1066"/>
      <c r="SKR3" s="1065"/>
      <c r="SKS3" s="1065"/>
      <c r="SKT3" s="1065"/>
      <c r="SKU3" s="1065"/>
      <c r="SKV3" s="1065"/>
      <c r="SKW3" s="1065"/>
      <c r="SKX3" s="1065"/>
      <c r="SKY3" s="1065"/>
      <c r="SKZ3" s="1065"/>
      <c r="SLA3" s="1065"/>
      <c r="SLB3" s="1065"/>
      <c r="SLC3" s="1065"/>
      <c r="SLD3" s="1065"/>
      <c r="SLE3" s="1066"/>
      <c r="SLF3" s="1065"/>
      <c r="SLG3" s="1065"/>
      <c r="SLH3" s="1065"/>
      <c r="SLI3" s="1065"/>
      <c r="SLJ3" s="1065"/>
      <c r="SLK3" s="1065"/>
      <c r="SLL3" s="1065"/>
      <c r="SLM3" s="1065"/>
      <c r="SLN3" s="1065"/>
      <c r="SLO3" s="1065"/>
      <c r="SLP3" s="1065"/>
      <c r="SLQ3" s="1065"/>
      <c r="SLR3" s="1065"/>
      <c r="SLS3" s="1066"/>
      <c r="SLT3" s="1065"/>
      <c r="SLU3" s="1065"/>
      <c r="SLV3" s="1065"/>
      <c r="SLW3" s="1065"/>
      <c r="SLX3" s="1065"/>
      <c r="SLY3" s="1065"/>
      <c r="SLZ3" s="1065"/>
      <c r="SMA3" s="1065"/>
      <c r="SMB3" s="1065"/>
      <c r="SMC3" s="1065"/>
      <c r="SMD3" s="1065"/>
      <c r="SME3" s="1065"/>
      <c r="SMF3" s="1065"/>
      <c r="SMG3" s="1066"/>
      <c r="SMH3" s="1065"/>
      <c r="SMI3" s="1065"/>
      <c r="SMJ3" s="1065"/>
      <c r="SMK3" s="1065"/>
      <c r="SML3" s="1065"/>
      <c r="SMM3" s="1065"/>
      <c r="SMN3" s="1065"/>
      <c r="SMO3" s="1065"/>
      <c r="SMP3" s="1065"/>
      <c r="SMQ3" s="1065"/>
      <c r="SMR3" s="1065"/>
      <c r="SMS3" s="1065"/>
      <c r="SMT3" s="1065"/>
      <c r="SMU3" s="1066"/>
      <c r="SMV3" s="1065"/>
      <c r="SMW3" s="1065"/>
      <c r="SMX3" s="1065"/>
      <c r="SMY3" s="1065"/>
      <c r="SMZ3" s="1065"/>
      <c r="SNA3" s="1065"/>
      <c r="SNB3" s="1065"/>
      <c r="SNC3" s="1065"/>
      <c r="SND3" s="1065"/>
      <c r="SNE3" s="1065"/>
      <c r="SNF3" s="1065"/>
      <c r="SNG3" s="1065"/>
      <c r="SNH3" s="1065"/>
      <c r="SNI3" s="1066"/>
      <c r="SNJ3" s="1065"/>
      <c r="SNK3" s="1065"/>
      <c r="SNL3" s="1065"/>
      <c r="SNM3" s="1065"/>
      <c r="SNN3" s="1065"/>
      <c r="SNO3" s="1065"/>
      <c r="SNP3" s="1065"/>
      <c r="SNQ3" s="1065"/>
      <c r="SNR3" s="1065"/>
      <c r="SNS3" s="1065"/>
      <c r="SNT3" s="1065"/>
      <c r="SNU3" s="1065"/>
      <c r="SNV3" s="1065"/>
      <c r="SNW3" s="1066"/>
      <c r="SNX3" s="1065"/>
      <c r="SNY3" s="1065"/>
      <c r="SNZ3" s="1065"/>
      <c r="SOA3" s="1065"/>
      <c r="SOB3" s="1065"/>
      <c r="SOC3" s="1065"/>
      <c r="SOD3" s="1065"/>
      <c r="SOE3" s="1065"/>
      <c r="SOF3" s="1065"/>
      <c r="SOG3" s="1065"/>
      <c r="SOH3" s="1065"/>
      <c r="SOI3" s="1065"/>
      <c r="SOJ3" s="1065"/>
      <c r="SOK3" s="1066"/>
      <c r="SOL3" s="1065"/>
      <c r="SOM3" s="1065"/>
      <c r="SON3" s="1065"/>
      <c r="SOO3" s="1065"/>
      <c r="SOP3" s="1065"/>
      <c r="SOQ3" s="1065"/>
      <c r="SOR3" s="1065"/>
      <c r="SOS3" s="1065"/>
      <c r="SOT3" s="1065"/>
      <c r="SOU3" s="1065"/>
      <c r="SOV3" s="1065"/>
      <c r="SOW3" s="1065"/>
      <c r="SOX3" s="1065"/>
      <c r="SOY3" s="1066"/>
      <c r="SOZ3" s="1065"/>
      <c r="SPA3" s="1065"/>
      <c r="SPB3" s="1065"/>
      <c r="SPC3" s="1065"/>
      <c r="SPD3" s="1065"/>
      <c r="SPE3" s="1065"/>
      <c r="SPF3" s="1065"/>
      <c r="SPG3" s="1065"/>
      <c r="SPH3" s="1065"/>
      <c r="SPI3" s="1065"/>
      <c r="SPJ3" s="1065"/>
      <c r="SPK3" s="1065"/>
      <c r="SPL3" s="1065"/>
      <c r="SPM3" s="1066"/>
      <c r="SPN3" s="1065"/>
      <c r="SPO3" s="1065"/>
      <c r="SPP3" s="1065"/>
      <c r="SPQ3" s="1065"/>
      <c r="SPR3" s="1065"/>
      <c r="SPS3" s="1065"/>
      <c r="SPT3" s="1065"/>
      <c r="SPU3" s="1065"/>
      <c r="SPV3" s="1065"/>
      <c r="SPW3" s="1065"/>
      <c r="SPX3" s="1065"/>
      <c r="SPY3" s="1065"/>
      <c r="SPZ3" s="1065"/>
      <c r="SQA3" s="1066"/>
      <c r="SQB3" s="1065"/>
      <c r="SQC3" s="1065"/>
      <c r="SQD3" s="1065"/>
      <c r="SQE3" s="1065"/>
      <c r="SQF3" s="1065"/>
      <c r="SQG3" s="1065"/>
      <c r="SQH3" s="1065"/>
      <c r="SQI3" s="1065"/>
      <c r="SQJ3" s="1065"/>
      <c r="SQK3" s="1065"/>
      <c r="SQL3" s="1065"/>
      <c r="SQM3" s="1065"/>
      <c r="SQN3" s="1065"/>
      <c r="SQO3" s="1066"/>
      <c r="SQP3" s="1065"/>
      <c r="SQQ3" s="1065"/>
      <c r="SQR3" s="1065"/>
      <c r="SQS3" s="1065"/>
      <c r="SQT3" s="1065"/>
      <c r="SQU3" s="1065"/>
      <c r="SQV3" s="1065"/>
      <c r="SQW3" s="1065"/>
      <c r="SQX3" s="1065"/>
      <c r="SQY3" s="1065"/>
      <c r="SQZ3" s="1065"/>
      <c r="SRA3" s="1065"/>
      <c r="SRB3" s="1065"/>
      <c r="SRC3" s="1066"/>
      <c r="SRD3" s="1065"/>
      <c r="SRE3" s="1065"/>
      <c r="SRF3" s="1065"/>
      <c r="SRG3" s="1065"/>
      <c r="SRH3" s="1065"/>
      <c r="SRI3" s="1065"/>
      <c r="SRJ3" s="1065"/>
      <c r="SRK3" s="1065"/>
      <c r="SRL3" s="1065"/>
      <c r="SRM3" s="1065"/>
      <c r="SRN3" s="1065"/>
      <c r="SRO3" s="1065"/>
      <c r="SRP3" s="1065"/>
      <c r="SRQ3" s="1066"/>
      <c r="SRR3" s="1065"/>
      <c r="SRS3" s="1065"/>
      <c r="SRT3" s="1065"/>
      <c r="SRU3" s="1065"/>
      <c r="SRV3" s="1065"/>
      <c r="SRW3" s="1065"/>
      <c r="SRX3" s="1065"/>
      <c r="SRY3" s="1065"/>
      <c r="SRZ3" s="1065"/>
      <c r="SSA3" s="1065"/>
      <c r="SSB3" s="1065"/>
      <c r="SSC3" s="1065"/>
      <c r="SSD3" s="1065"/>
      <c r="SSE3" s="1066"/>
      <c r="SSF3" s="1065"/>
      <c r="SSG3" s="1065"/>
      <c r="SSH3" s="1065"/>
      <c r="SSI3" s="1065"/>
      <c r="SSJ3" s="1065"/>
      <c r="SSK3" s="1065"/>
      <c r="SSL3" s="1065"/>
      <c r="SSM3" s="1065"/>
      <c r="SSN3" s="1065"/>
      <c r="SSO3" s="1065"/>
      <c r="SSP3" s="1065"/>
      <c r="SSQ3" s="1065"/>
      <c r="SSR3" s="1065"/>
      <c r="SSS3" s="1066"/>
      <c r="SST3" s="1065"/>
      <c r="SSU3" s="1065"/>
      <c r="SSV3" s="1065"/>
      <c r="SSW3" s="1065"/>
      <c r="SSX3" s="1065"/>
      <c r="SSY3" s="1065"/>
      <c r="SSZ3" s="1065"/>
      <c r="STA3" s="1065"/>
      <c r="STB3" s="1065"/>
      <c r="STC3" s="1065"/>
      <c r="STD3" s="1065"/>
      <c r="STE3" s="1065"/>
      <c r="STF3" s="1065"/>
      <c r="STG3" s="1066"/>
      <c r="STH3" s="1065"/>
      <c r="STI3" s="1065"/>
      <c r="STJ3" s="1065"/>
      <c r="STK3" s="1065"/>
      <c r="STL3" s="1065"/>
      <c r="STM3" s="1065"/>
      <c r="STN3" s="1065"/>
      <c r="STO3" s="1065"/>
      <c r="STP3" s="1065"/>
      <c r="STQ3" s="1065"/>
      <c r="STR3" s="1065"/>
      <c r="STS3" s="1065"/>
      <c r="STT3" s="1065"/>
      <c r="STU3" s="1066"/>
      <c r="STV3" s="1065"/>
      <c r="STW3" s="1065"/>
      <c r="STX3" s="1065"/>
      <c r="STY3" s="1065"/>
      <c r="STZ3" s="1065"/>
      <c r="SUA3" s="1065"/>
      <c r="SUB3" s="1065"/>
      <c r="SUC3" s="1065"/>
      <c r="SUD3" s="1065"/>
      <c r="SUE3" s="1065"/>
      <c r="SUF3" s="1065"/>
      <c r="SUG3" s="1065"/>
      <c r="SUH3" s="1065"/>
      <c r="SUI3" s="1066"/>
      <c r="SUJ3" s="1065"/>
      <c r="SUK3" s="1065"/>
      <c r="SUL3" s="1065"/>
      <c r="SUM3" s="1065"/>
      <c r="SUN3" s="1065"/>
      <c r="SUO3" s="1065"/>
      <c r="SUP3" s="1065"/>
      <c r="SUQ3" s="1065"/>
      <c r="SUR3" s="1065"/>
      <c r="SUS3" s="1065"/>
      <c r="SUT3" s="1065"/>
      <c r="SUU3" s="1065"/>
      <c r="SUV3" s="1065"/>
      <c r="SUW3" s="1066"/>
      <c r="SUX3" s="1065"/>
      <c r="SUY3" s="1065"/>
      <c r="SUZ3" s="1065"/>
      <c r="SVA3" s="1065"/>
      <c r="SVB3" s="1065"/>
      <c r="SVC3" s="1065"/>
      <c r="SVD3" s="1065"/>
      <c r="SVE3" s="1065"/>
      <c r="SVF3" s="1065"/>
      <c r="SVG3" s="1065"/>
      <c r="SVH3" s="1065"/>
      <c r="SVI3" s="1065"/>
      <c r="SVJ3" s="1065"/>
      <c r="SVK3" s="1066"/>
      <c r="SVL3" s="1065"/>
      <c r="SVM3" s="1065"/>
      <c r="SVN3" s="1065"/>
      <c r="SVO3" s="1065"/>
      <c r="SVP3" s="1065"/>
      <c r="SVQ3" s="1065"/>
      <c r="SVR3" s="1065"/>
      <c r="SVS3" s="1065"/>
      <c r="SVT3" s="1065"/>
      <c r="SVU3" s="1065"/>
      <c r="SVV3" s="1065"/>
      <c r="SVW3" s="1065"/>
      <c r="SVX3" s="1065"/>
      <c r="SVY3" s="1066"/>
      <c r="SVZ3" s="1065"/>
      <c r="SWA3" s="1065"/>
      <c r="SWB3" s="1065"/>
      <c r="SWC3" s="1065"/>
      <c r="SWD3" s="1065"/>
      <c r="SWE3" s="1065"/>
      <c r="SWF3" s="1065"/>
      <c r="SWG3" s="1065"/>
      <c r="SWH3" s="1065"/>
      <c r="SWI3" s="1065"/>
      <c r="SWJ3" s="1065"/>
      <c r="SWK3" s="1065"/>
      <c r="SWL3" s="1065"/>
      <c r="SWM3" s="1066"/>
      <c r="SWN3" s="1065"/>
      <c r="SWO3" s="1065"/>
      <c r="SWP3" s="1065"/>
      <c r="SWQ3" s="1065"/>
      <c r="SWR3" s="1065"/>
      <c r="SWS3" s="1065"/>
      <c r="SWT3" s="1065"/>
      <c r="SWU3" s="1065"/>
      <c r="SWV3" s="1065"/>
      <c r="SWW3" s="1065"/>
      <c r="SWX3" s="1065"/>
      <c r="SWY3" s="1065"/>
      <c r="SWZ3" s="1065"/>
      <c r="SXA3" s="1066"/>
      <c r="SXB3" s="1065"/>
      <c r="SXC3" s="1065"/>
      <c r="SXD3" s="1065"/>
      <c r="SXE3" s="1065"/>
      <c r="SXF3" s="1065"/>
      <c r="SXG3" s="1065"/>
      <c r="SXH3" s="1065"/>
      <c r="SXI3" s="1065"/>
      <c r="SXJ3" s="1065"/>
      <c r="SXK3" s="1065"/>
      <c r="SXL3" s="1065"/>
      <c r="SXM3" s="1065"/>
      <c r="SXN3" s="1065"/>
      <c r="SXO3" s="1066"/>
      <c r="SXP3" s="1065"/>
      <c r="SXQ3" s="1065"/>
      <c r="SXR3" s="1065"/>
      <c r="SXS3" s="1065"/>
      <c r="SXT3" s="1065"/>
      <c r="SXU3" s="1065"/>
      <c r="SXV3" s="1065"/>
      <c r="SXW3" s="1065"/>
      <c r="SXX3" s="1065"/>
      <c r="SXY3" s="1065"/>
      <c r="SXZ3" s="1065"/>
      <c r="SYA3" s="1065"/>
      <c r="SYB3" s="1065"/>
      <c r="SYC3" s="1066"/>
      <c r="SYD3" s="1065"/>
      <c r="SYE3" s="1065"/>
      <c r="SYF3" s="1065"/>
      <c r="SYG3" s="1065"/>
      <c r="SYH3" s="1065"/>
      <c r="SYI3" s="1065"/>
      <c r="SYJ3" s="1065"/>
      <c r="SYK3" s="1065"/>
      <c r="SYL3" s="1065"/>
      <c r="SYM3" s="1065"/>
      <c r="SYN3" s="1065"/>
      <c r="SYO3" s="1065"/>
      <c r="SYP3" s="1065"/>
      <c r="SYQ3" s="1066"/>
      <c r="SYR3" s="1065"/>
      <c r="SYS3" s="1065"/>
      <c r="SYT3" s="1065"/>
      <c r="SYU3" s="1065"/>
      <c r="SYV3" s="1065"/>
      <c r="SYW3" s="1065"/>
      <c r="SYX3" s="1065"/>
      <c r="SYY3" s="1065"/>
      <c r="SYZ3" s="1065"/>
      <c r="SZA3" s="1065"/>
      <c r="SZB3" s="1065"/>
      <c r="SZC3" s="1065"/>
      <c r="SZD3" s="1065"/>
      <c r="SZE3" s="1066"/>
      <c r="SZF3" s="1065"/>
      <c r="SZG3" s="1065"/>
      <c r="SZH3" s="1065"/>
      <c r="SZI3" s="1065"/>
      <c r="SZJ3" s="1065"/>
      <c r="SZK3" s="1065"/>
      <c r="SZL3" s="1065"/>
      <c r="SZM3" s="1065"/>
      <c r="SZN3" s="1065"/>
      <c r="SZO3" s="1065"/>
      <c r="SZP3" s="1065"/>
      <c r="SZQ3" s="1065"/>
      <c r="SZR3" s="1065"/>
      <c r="SZS3" s="1066"/>
      <c r="SZT3" s="1065"/>
      <c r="SZU3" s="1065"/>
      <c r="SZV3" s="1065"/>
      <c r="SZW3" s="1065"/>
      <c r="SZX3" s="1065"/>
      <c r="SZY3" s="1065"/>
      <c r="SZZ3" s="1065"/>
      <c r="TAA3" s="1065"/>
      <c r="TAB3" s="1065"/>
      <c r="TAC3" s="1065"/>
      <c r="TAD3" s="1065"/>
      <c r="TAE3" s="1065"/>
      <c r="TAF3" s="1065"/>
      <c r="TAG3" s="1066"/>
      <c r="TAH3" s="1065"/>
      <c r="TAI3" s="1065"/>
      <c r="TAJ3" s="1065"/>
      <c r="TAK3" s="1065"/>
      <c r="TAL3" s="1065"/>
      <c r="TAM3" s="1065"/>
      <c r="TAN3" s="1065"/>
      <c r="TAO3" s="1065"/>
      <c r="TAP3" s="1065"/>
      <c r="TAQ3" s="1065"/>
      <c r="TAR3" s="1065"/>
      <c r="TAS3" s="1065"/>
      <c r="TAT3" s="1065"/>
      <c r="TAU3" s="1066"/>
      <c r="TAV3" s="1065"/>
      <c r="TAW3" s="1065"/>
      <c r="TAX3" s="1065"/>
      <c r="TAY3" s="1065"/>
      <c r="TAZ3" s="1065"/>
      <c r="TBA3" s="1065"/>
      <c r="TBB3" s="1065"/>
      <c r="TBC3" s="1065"/>
      <c r="TBD3" s="1065"/>
      <c r="TBE3" s="1065"/>
      <c r="TBF3" s="1065"/>
      <c r="TBG3" s="1065"/>
      <c r="TBH3" s="1065"/>
      <c r="TBI3" s="1066"/>
      <c r="TBJ3" s="1065"/>
      <c r="TBK3" s="1065"/>
      <c r="TBL3" s="1065"/>
      <c r="TBM3" s="1065"/>
      <c r="TBN3" s="1065"/>
      <c r="TBO3" s="1065"/>
      <c r="TBP3" s="1065"/>
      <c r="TBQ3" s="1065"/>
      <c r="TBR3" s="1065"/>
      <c r="TBS3" s="1065"/>
      <c r="TBT3" s="1065"/>
      <c r="TBU3" s="1065"/>
      <c r="TBV3" s="1065"/>
      <c r="TBW3" s="1066"/>
      <c r="TBX3" s="1065"/>
      <c r="TBY3" s="1065"/>
      <c r="TBZ3" s="1065"/>
      <c r="TCA3" s="1065"/>
      <c r="TCB3" s="1065"/>
      <c r="TCC3" s="1065"/>
      <c r="TCD3" s="1065"/>
      <c r="TCE3" s="1065"/>
      <c r="TCF3" s="1065"/>
      <c r="TCG3" s="1065"/>
      <c r="TCH3" s="1065"/>
      <c r="TCI3" s="1065"/>
      <c r="TCJ3" s="1065"/>
      <c r="TCK3" s="1066"/>
      <c r="TCL3" s="1065"/>
      <c r="TCM3" s="1065"/>
      <c r="TCN3" s="1065"/>
      <c r="TCO3" s="1065"/>
      <c r="TCP3" s="1065"/>
      <c r="TCQ3" s="1065"/>
      <c r="TCR3" s="1065"/>
      <c r="TCS3" s="1065"/>
      <c r="TCT3" s="1065"/>
      <c r="TCU3" s="1065"/>
      <c r="TCV3" s="1065"/>
      <c r="TCW3" s="1065"/>
      <c r="TCX3" s="1065"/>
      <c r="TCY3" s="1066"/>
      <c r="TCZ3" s="1065"/>
      <c r="TDA3" s="1065"/>
      <c r="TDB3" s="1065"/>
      <c r="TDC3" s="1065"/>
      <c r="TDD3" s="1065"/>
      <c r="TDE3" s="1065"/>
      <c r="TDF3" s="1065"/>
      <c r="TDG3" s="1065"/>
      <c r="TDH3" s="1065"/>
      <c r="TDI3" s="1065"/>
      <c r="TDJ3" s="1065"/>
      <c r="TDK3" s="1065"/>
      <c r="TDL3" s="1065"/>
      <c r="TDM3" s="1066"/>
      <c r="TDN3" s="1065"/>
      <c r="TDO3" s="1065"/>
      <c r="TDP3" s="1065"/>
      <c r="TDQ3" s="1065"/>
      <c r="TDR3" s="1065"/>
      <c r="TDS3" s="1065"/>
      <c r="TDT3" s="1065"/>
      <c r="TDU3" s="1065"/>
      <c r="TDV3" s="1065"/>
      <c r="TDW3" s="1065"/>
      <c r="TDX3" s="1065"/>
      <c r="TDY3" s="1065"/>
      <c r="TDZ3" s="1065"/>
      <c r="TEA3" s="1066"/>
      <c r="TEB3" s="1065"/>
      <c r="TEC3" s="1065"/>
      <c r="TED3" s="1065"/>
      <c r="TEE3" s="1065"/>
      <c r="TEF3" s="1065"/>
      <c r="TEG3" s="1065"/>
      <c r="TEH3" s="1065"/>
      <c r="TEI3" s="1065"/>
      <c r="TEJ3" s="1065"/>
      <c r="TEK3" s="1065"/>
      <c r="TEL3" s="1065"/>
      <c r="TEM3" s="1065"/>
      <c r="TEN3" s="1065"/>
      <c r="TEO3" s="1066"/>
      <c r="TEP3" s="1065"/>
      <c r="TEQ3" s="1065"/>
      <c r="TER3" s="1065"/>
      <c r="TES3" s="1065"/>
      <c r="TET3" s="1065"/>
      <c r="TEU3" s="1065"/>
      <c r="TEV3" s="1065"/>
      <c r="TEW3" s="1065"/>
      <c r="TEX3" s="1065"/>
      <c r="TEY3" s="1065"/>
      <c r="TEZ3" s="1065"/>
      <c r="TFA3" s="1065"/>
      <c r="TFB3" s="1065"/>
      <c r="TFC3" s="1066"/>
      <c r="TFD3" s="1065"/>
      <c r="TFE3" s="1065"/>
      <c r="TFF3" s="1065"/>
      <c r="TFG3" s="1065"/>
      <c r="TFH3" s="1065"/>
      <c r="TFI3" s="1065"/>
      <c r="TFJ3" s="1065"/>
      <c r="TFK3" s="1065"/>
      <c r="TFL3" s="1065"/>
      <c r="TFM3" s="1065"/>
      <c r="TFN3" s="1065"/>
      <c r="TFO3" s="1065"/>
      <c r="TFP3" s="1065"/>
      <c r="TFQ3" s="1066"/>
      <c r="TFR3" s="1065"/>
      <c r="TFS3" s="1065"/>
      <c r="TFT3" s="1065"/>
      <c r="TFU3" s="1065"/>
      <c r="TFV3" s="1065"/>
      <c r="TFW3" s="1065"/>
      <c r="TFX3" s="1065"/>
      <c r="TFY3" s="1065"/>
      <c r="TFZ3" s="1065"/>
      <c r="TGA3" s="1065"/>
      <c r="TGB3" s="1065"/>
      <c r="TGC3" s="1065"/>
      <c r="TGD3" s="1065"/>
      <c r="TGE3" s="1066"/>
      <c r="TGF3" s="1065"/>
      <c r="TGG3" s="1065"/>
      <c r="TGH3" s="1065"/>
      <c r="TGI3" s="1065"/>
      <c r="TGJ3" s="1065"/>
      <c r="TGK3" s="1065"/>
      <c r="TGL3" s="1065"/>
      <c r="TGM3" s="1065"/>
      <c r="TGN3" s="1065"/>
      <c r="TGO3" s="1065"/>
      <c r="TGP3" s="1065"/>
      <c r="TGQ3" s="1065"/>
      <c r="TGR3" s="1065"/>
      <c r="TGS3" s="1066"/>
      <c r="TGT3" s="1065"/>
      <c r="TGU3" s="1065"/>
      <c r="TGV3" s="1065"/>
      <c r="TGW3" s="1065"/>
      <c r="TGX3" s="1065"/>
      <c r="TGY3" s="1065"/>
      <c r="TGZ3" s="1065"/>
      <c r="THA3" s="1065"/>
      <c r="THB3" s="1065"/>
      <c r="THC3" s="1065"/>
      <c r="THD3" s="1065"/>
      <c r="THE3" s="1065"/>
      <c r="THF3" s="1065"/>
      <c r="THG3" s="1066"/>
      <c r="THH3" s="1065"/>
      <c r="THI3" s="1065"/>
      <c r="THJ3" s="1065"/>
      <c r="THK3" s="1065"/>
      <c r="THL3" s="1065"/>
      <c r="THM3" s="1065"/>
      <c r="THN3" s="1065"/>
      <c r="THO3" s="1065"/>
      <c r="THP3" s="1065"/>
      <c r="THQ3" s="1065"/>
      <c r="THR3" s="1065"/>
      <c r="THS3" s="1065"/>
      <c r="THT3" s="1065"/>
      <c r="THU3" s="1066"/>
      <c r="THV3" s="1065"/>
      <c r="THW3" s="1065"/>
      <c r="THX3" s="1065"/>
      <c r="THY3" s="1065"/>
      <c r="THZ3" s="1065"/>
      <c r="TIA3" s="1065"/>
      <c r="TIB3" s="1065"/>
      <c r="TIC3" s="1065"/>
      <c r="TID3" s="1065"/>
      <c r="TIE3" s="1065"/>
      <c r="TIF3" s="1065"/>
      <c r="TIG3" s="1065"/>
      <c r="TIH3" s="1065"/>
      <c r="TII3" s="1066"/>
      <c r="TIJ3" s="1065"/>
      <c r="TIK3" s="1065"/>
      <c r="TIL3" s="1065"/>
      <c r="TIM3" s="1065"/>
      <c r="TIN3" s="1065"/>
      <c r="TIO3" s="1065"/>
      <c r="TIP3" s="1065"/>
      <c r="TIQ3" s="1065"/>
      <c r="TIR3" s="1065"/>
      <c r="TIS3" s="1065"/>
      <c r="TIT3" s="1065"/>
      <c r="TIU3" s="1065"/>
      <c r="TIV3" s="1065"/>
      <c r="TIW3" s="1066"/>
      <c r="TIX3" s="1065"/>
      <c r="TIY3" s="1065"/>
      <c r="TIZ3" s="1065"/>
      <c r="TJA3" s="1065"/>
      <c r="TJB3" s="1065"/>
      <c r="TJC3" s="1065"/>
      <c r="TJD3" s="1065"/>
      <c r="TJE3" s="1065"/>
      <c r="TJF3" s="1065"/>
      <c r="TJG3" s="1065"/>
      <c r="TJH3" s="1065"/>
      <c r="TJI3" s="1065"/>
      <c r="TJJ3" s="1065"/>
      <c r="TJK3" s="1066"/>
      <c r="TJL3" s="1065"/>
      <c r="TJM3" s="1065"/>
      <c r="TJN3" s="1065"/>
      <c r="TJO3" s="1065"/>
      <c r="TJP3" s="1065"/>
      <c r="TJQ3" s="1065"/>
      <c r="TJR3" s="1065"/>
      <c r="TJS3" s="1065"/>
      <c r="TJT3" s="1065"/>
      <c r="TJU3" s="1065"/>
      <c r="TJV3" s="1065"/>
      <c r="TJW3" s="1065"/>
      <c r="TJX3" s="1065"/>
      <c r="TJY3" s="1066"/>
      <c r="TJZ3" s="1065"/>
      <c r="TKA3" s="1065"/>
      <c r="TKB3" s="1065"/>
      <c r="TKC3" s="1065"/>
      <c r="TKD3" s="1065"/>
      <c r="TKE3" s="1065"/>
      <c r="TKF3" s="1065"/>
      <c r="TKG3" s="1065"/>
      <c r="TKH3" s="1065"/>
      <c r="TKI3" s="1065"/>
      <c r="TKJ3" s="1065"/>
      <c r="TKK3" s="1065"/>
      <c r="TKL3" s="1065"/>
      <c r="TKM3" s="1066"/>
      <c r="TKN3" s="1065"/>
      <c r="TKO3" s="1065"/>
      <c r="TKP3" s="1065"/>
      <c r="TKQ3" s="1065"/>
      <c r="TKR3" s="1065"/>
      <c r="TKS3" s="1065"/>
      <c r="TKT3" s="1065"/>
      <c r="TKU3" s="1065"/>
      <c r="TKV3" s="1065"/>
      <c r="TKW3" s="1065"/>
      <c r="TKX3" s="1065"/>
      <c r="TKY3" s="1065"/>
      <c r="TKZ3" s="1065"/>
      <c r="TLA3" s="1066"/>
      <c r="TLB3" s="1065"/>
      <c r="TLC3" s="1065"/>
      <c r="TLD3" s="1065"/>
      <c r="TLE3" s="1065"/>
      <c r="TLF3" s="1065"/>
      <c r="TLG3" s="1065"/>
      <c r="TLH3" s="1065"/>
      <c r="TLI3" s="1065"/>
      <c r="TLJ3" s="1065"/>
      <c r="TLK3" s="1065"/>
      <c r="TLL3" s="1065"/>
      <c r="TLM3" s="1065"/>
      <c r="TLN3" s="1065"/>
      <c r="TLO3" s="1066"/>
      <c r="TLP3" s="1065"/>
      <c r="TLQ3" s="1065"/>
      <c r="TLR3" s="1065"/>
      <c r="TLS3" s="1065"/>
      <c r="TLT3" s="1065"/>
      <c r="TLU3" s="1065"/>
      <c r="TLV3" s="1065"/>
      <c r="TLW3" s="1065"/>
      <c r="TLX3" s="1065"/>
      <c r="TLY3" s="1065"/>
      <c r="TLZ3" s="1065"/>
      <c r="TMA3" s="1065"/>
      <c r="TMB3" s="1065"/>
      <c r="TMC3" s="1066"/>
      <c r="TMD3" s="1065"/>
      <c r="TME3" s="1065"/>
      <c r="TMF3" s="1065"/>
      <c r="TMG3" s="1065"/>
      <c r="TMH3" s="1065"/>
      <c r="TMI3" s="1065"/>
      <c r="TMJ3" s="1065"/>
      <c r="TMK3" s="1065"/>
      <c r="TML3" s="1065"/>
      <c r="TMM3" s="1065"/>
      <c r="TMN3" s="1065"/>
      <c r="TMO3" s="1065"/>
      <c r="TMP3" s="1065"/>
      <c r="TMQ3" s="1066"/>
      <c r="TMR3" s="1065"/>
      <c r="TMS3" s="1065"/>
      <c r="TMT3" s="1065"/>
      <c r="TMU3" s="1065"/>
      <c r="TMV3" s="1065"/>
      <c r="TMW3" s="1065"/>
      <c r="TMX3" s="1065"/>
      <c r="TMY3" s="1065"/>
      <c r="TMZ3" s="1065"/>
      <c r="TNA3" s="1065"/>
      <c r="TNB3" s="1065"/>
      <c r="TNC3" s="1065"/>
      <c r="TND3" s="1065"/>
      <c r="TNE3" s="1066"/>
      <c r="TNF3" s="1065"/>
      <c r="TNG3" s="1065"/>
      <c r="TNH3" s="1065"/>
      <c r="TNI3" s="1065"/>
      <c r="TNJ3" s="1065"/>
      <c r="TNK3" s="1065"/>
      <c r="TNL3" s="1065"/>
      <c r="TNM3" s="1065"/>
      <c r="TNN3" s="1065"/>
      <c r="TNO3" s="1065"/>
      <c r="TNP3" s="1065"/>
      <c r="TNQ3" s="1065"/>
      <c r="TNR3" s="1065"/>
      <c r="TNS3" s="1066"/>
      <c r="TNT3" s="1065"/>
      <c r="TNU3" s="1065"/>
      <c r="TNV3" s="1065"/>
      <c r="TNW3" s="1065"/>
      <c r="TNX3" s="1065"/>
      <c r="TNY3" s="1065"/>
      <c r="TNZ3" s="1065"/>
      <c r="TOA3" s="1065"/>
      <c r="TOB3" s="1065"/>
      <c r="TOC3" s="1065"/>
      <c r="TOD3" s="1065"/>
      <c r="TOE3" s="1065"/>
      <c r="TOF3" s="1065"/>
      <c r="TOG3" s="1066"/>
      <c r="TOH3" s="1065"/>
      <c r="TOI3" s="1065"/>
      <c r="TOJ3" s="1065"/>
      <c r="TOK3" s="1065"/>
      <c r="TOL3" s="1065"/>
      <c r="TOM3" s="1065"/>
      <c r="TON3" s="1065"/>
      <c r="TOO3" s="1065"/>
      <c r="TOP3" s="1065"/>
      <c r="TOQ3" s="1065"/>
      <c r="TOR3" s="1065"/>
      <c r="TOS3" s="1065"/>
      <c r="TOT3" s="1065"/>
      <c r="TOU3" s="1066"/>
      <c r="TOV3" s="1065"/>
      <c r="TOW3" s="1065"/>
      <c r="TOX3" s="1065"/>
      <c r="TOY3" s="1065"/>
      <c r="TOZ3" s="1065"/>
      <c r="TPA3" s="1065"/>
      <c r="TPB3" s="1065"/>
      <c r="TPC3" s="1065"/>
      <c r="TPD3" s="1065"/>
      <c r="TPE3" s="1065"/>
      <c r="TPF3" s="1065"/>
      <c r="TPG3" s="1065"/>
      <c r="TPH3" s="1065"/>
      <c r="TPI3" s="1066"/>
      <c r="TPJ3" s="1065"/>
      <c r="TPK3" s="1065"/>
      <c r="TPL3" s="1065"/>
      <c r="TPM3" s="1065"/>
      <c r="TPN3" s="1065"/>
      <c r="TPO3" s="1065"/>
      <c r="TPP3" s="1065"/>
      <c r="TPQ3" s="1065"/>
      <c r="TPR3" s="1065"/>
      <c r="TPS3" s="1065"/>
      <c r="TPT3" s="1065"/>
      <c r="TPU3" s="1065"/>
      <c r="TPV3" s="1065"/>
      <c r="TPW3" s="1066"/>
      <c r="TPX3" s="1065"/>
      <c r="TPY3" s="1065"/>
      <c r="TPZ3" s="1065"/>
      <c r="TQA3" s="1065"/>
      <c r="TQB3" s="1065"/>
      <c r="TQC3" s="1065"/>
      <c r="TQD3" s="1065"/>
      <c r="TQE3" s="1065"/>
      <c r="TQF3" s="1065"/>
      <c r="TQG3" s="1065"/>
      <c r="TQH3" s="1065"/>
      <c r="TQI3" s="1065"/>
      <c r="TQJ3" s="1065"/>
      <c r="TQK3" s="1066"/>
      <c r="TQL3" s="1065"/>
      <c r="TQM3" s="1065"/>
      <c r="TQN3" s="1065"/>
      <c r="TQO3" s="1065"/>
      <c r="TQP3" s="1065"/>
      <c r="TQQ3" s="1065"/>
      <c r="TQR3" s="1065"/>
      <c r="TQS3" s="1065"/>
      <c r="TQT3" s="1065"/>
      <c r="TQU3" s="1065"/>
      <c r="TQV3" s="1065"/>
      <c r="TQW3" s="1065"/>
      <c r="TQX3" s="1065"/>
      <c r="TQY3" s="1066"/>
      <c r="TQZ3" s="1065"/>
      <c r="TRA3" s="1065"/>
      <c r="TRB3" s="1065"/>
      <c r="TRC3" s="1065"/>
      <c r="TRD3" s="1065"/>
      <c r="TRE3" s="1065"/>
      <c r="TRF3" s="1065"/>
      <c r="TRG3" s="1065"/>
      <c r="TRH3" s="1065"/>
      <c r="TRI3" s="1065"/>
      <c r="TRJ3" s="1065"/>
      <c r="TRK3" s="1065"/>
      <c r="TRL3" s="1065"/>
      <c r="TRM3" s="1066"/>
      <c r="TRN3" s="1065"/>
      <c r="TRO3" s="1065"/>
      <c r="TRP3" s="1065"/>
      <c r="TRQ3" s="1065"/>
      <c r="TRR3" s="1065"/>
      <c r="TRS3" s="1065"/>
      <c r="TRT3" s="1065"/>
      <c r="TRU3" s="1065"/>
      <c r="TRV3" s="1065"/>
      <c r="TRW3" s="1065"/>
      <c r="TRX3" s="1065"/>
      <c r="TRY3" s="1065"/>
      <c r="TRZ3" s="1065"/>
      <c r="TSA3" s="1066"/>
      <c r="TSB3" s="1065"/>
      <c r="TSC3" s="1065"/>
      <c r="TSD3" s="1065"/>
      <c r="TSE3" s="1065"/>
      <c r="TSF3" s="1065"/>
      <c r="TSG3" s="1065"/>
      <c r="TSH3" s="1065"/>
      <c r="TSI3" s="1065"/>
      <c r="TSJ3" s="1065"/>
      <c r="TSK3" s="1065"/>
      <c r="TSL3" s="1065"/>
      <c r="TSM3" s="1065"/>
      <c r="TSN3" s="1065"/>
      <c r="TSO3" s="1066"/>
      <c r="TSP3" s="1065"/>
      <c r="TSQ3" s="1065"/>
      <c r="TSR3" s="1065"/>
      <c r="TSS3" s="1065"/>
      <c r="TST3" s="1065"/>
      <c r="TSU3" s="1065"/>
      <c r="TSV3" s="1065"/>
      <c r="TSW3" s="1065"/>
      <c r="TSX3" s="1065"/>
      <c r="TSY3" s="1065"/>
      <c r="TSZ3" s="1065"/>
      <c r="TTA3" s="1065"/>
      <c r="TTB3" s="1065"/>
      <c r="TTC3" s="1066"/>
      <c r="TTD3" s="1065"/>
      <c r="TTE3" s="1065"/>
      <c r="TTF3" s="1065"/>
      <c r="TTG3" s="1065"/>
      <c r="TTH3" s="1065"/>
      <c r="TTI3" s="1065"/>
      <c r="TTJ3" s="1065"/>
      <c r="TTK3" s="1065"/>
      <c r="TTL3" s="1065"/>
      <c r="TTM3" s="1065"/>
      <c r="TTN3" s="1065"/>
      <c r="TTO3" s="1065"/>
      <c r="TTP3" s="1065"/>
      <c r="TTQ3" s="1066"/>
      <c r="TTR3" s="1065"/>
      <c r="TTS3" s="1065"/>
      <c r="TTT3" s="1065"/>
      <c r="TTU3" s="1065"/>
      <c r="TTV3" s="1065"/>
      <c r="TTW3" s="1065"/>
      <c r="TTX3" s="1065"/>
      <c r="TTY3" s="1065"/>
      <c r="TTZ3" s="1065"/>
      <c r="TUA3" s="1065"/>
      <c r="TUB3" s="1065"/>
      <c r="TUC3" s="1065"/>
      <c r="TUD3" s="1065"/>
      <c r="TUE3" s="1066"/>
      <c r="TUF3" s="1065"/>
      <c r="TUG3" s="1065"/>
      <c r="TUH3" s="1065"/>
      <c r="TUI3" s="1065"/>
      <c r="TUJ3" s="1065"/>
      <c r="TUK3" s="1065"/>
      <c r="TUL3" s="1065"/>
      <c r="TUM3" s="1065"/>
      <c r="TUN3" s="1065"/>
      <c r="TUO3" s="1065"/>
      <c r="TUP3" s="1065"/>
      <c r="TUQ3" s="1065"/>
      <c r="TUR3" s="1065"/>
      <c r="TUS3" s="1066"/>
      <c r="TUT3" s="1065"/>
      <c r="TUU3" s="1065"/>
      <c r="TUV3" s="1065"/>
      <c r="TUW3" s="1065"/>
      <c r="TUX3" s="1065"/>
      <c r="TUY3" s="1065"/>
      <c r="TUZ3" s="1065"/>
      <c r="TVA3" s="1065"/>
      <c r="TVB3" s="1065"/>
      <c r="TVC3" s="1065"/>
      <c r="TVD3" s="1065"/>
      <c r="TVE3" s="1065"/>
      <c r="TVF3" s="1065"/>
      <c r="TVG3" s="1066"/>
      <c r="TVH3" s="1065"/>
      <c r="TVI3" s="1065"/>
      <c r="TVJ3" s="1065"/>
      <c r="TVK3" s="1065"/>
      <c r="TVL3" s="1065"/>
      <c r="TVM3" s="1065"/>
      <c r="TVN3" s="1065"/>
      <c r="TVO3" s="1065"/>
      <c r="TVP3" s="1065"/>
      <c r="TVQ3" s="1065"/>
      <c r="TVR3" s="1065"/>
      <c r="TVS3" s="1065"/>
      <c r="TVT3" s="1065"/>
      <c r="TVU3" s="1066"/>
      <c r="TVV3" s="1065"/>
      <c r="TVW3" s="1065"/>
      <c r="TVX3" s="1065"/>
      <c r="TVY3" s="1065"/>
      <c r="TVZ3" s="1065"/>
      <c r="TWA3" s="1065"/>
      <c r="TWB3" s="1065"/>
      <c r="TWC3" s="1065"/>
      <c r="TWD3" s="1065"/>
      <c r="TWE3" s="1065"/>
      <c r="TWF3" s="1065"/>
      <c r="TWG3" s="1065"/>
      <c r="TWH3" s="1065"/>
      <c r="TWI3" s="1066"/>
      <c r="TWJ3" s="1065"/>
      <c r="TWK3" s="1065"/>
      <c r="TWL3" s="1065"/>
      <c r="TWM3" s="1065"/>
      <c r="TWN3" s="1065"/>
      <c r="TWO3" s="1065"/>
      <c r="TWP3" s="1065"/>
      <c r="TWQ3" s="1065"/>
      <c r="TWR3" s="1065"/>
      <c r="TWS3" s="1065"/>
      <c r="TWT3" s="1065"/>
      <c r="TWU3" s="1065"/>
      <c r="TWV3" s="1065"/>
      <c r="TWW3" s="1066"/>
      <c r="TWX3" s="1065"/>
      <c r="TWY3" s="1065"/>
      <c r="TWZ3" s="1065"/>
      <c r="TXA3" s="1065"/>
      <c r="TXB3" s="1065"/>
      <c r="TXC3" s="1065"/>
      <c r="TXD3" s="1065"/>
      <c r="TXE3" s="1065"/>
      <c r="TXF3" s="1065"/>
      <c r="TXG3" s="1065"/>
      <c r="TXH3" s="1065"/>
      <c r="TXI3" s="1065"/>
      <c r="TXJ3" s="1065"/>
      <c r="TXK3" s="1066"/>
      <c r="TXL3" s="1065"/>
      <c r="TXM3" s="1065"/>
      <c r="TXN3" s="1065"/>
      <c r="TXO3" s="1065"/>
      <c r="TXP3" s="1065"/>
      <c r="TXQ3" s="1065"/>
      <c r="TXR3" s="1065"/>
      <c r="TXS3" s="1065"/>
      <c r="TXT3" s="1065"/>
      <c r="TXU3" s="1065"/>
      <c r="TXV3" s="1065"/>
      <c r="TXW3" s="1065"/>
      <c r="TXX3" s="1065"/>
      <c r="TXY3" s="1066"/>
      <c r="TXZ3" s="1065"/>
      <c r="TYA3" s="1065"/>
      <c r="TYB3" s="1065"/>
      <c r="TYC3" s="1065"/>
      <c r="TYD3" s="1065"/>
      <c r="TYE3" s="1065"/>
      <c r="TYF3" s="1065"/>
      <c r="TYG3" s="1065"/>
      <c r="TYH3" s="1065"/>
      <c r="TYI3" s="1065"/>
      <c r="TYJ3" s="1065"/>
      <c r="TYK3" s="1065"/>
      <c r="TYL3" s="1065"/>
      <c r="TYM3" s="1066"/>
      <c r="TYN3" s="1065"/>
      <c r="TYO3" s="1065"/>
      <c r="TYP3" s="1065"/>
      <c r="TYQ3" s="1065"/>
      <c r="TYR3" s="1065"/>
      <c r="TYS3" s="1065"/>
      <c r="TYT3" s="1065"/>
      <c r="TYU3" s="1065"/>
      <c r="TYV3" s="1065"/>
      <c r="TYW3" s="1065"/>
      <c r="TYX3" s="1065"/>
      <c r="TYY3" s="1065"/>
      <c r="TYZ3" s="1065"/>
      <c r="TZA3" s="1066"/>
      <c r="TZB3" s="1065"/>
      <c r="TZC3" s="1065"/>
      <c r="TZD3" s="1065"/>
      <c r="TZE3" s="1065"/>
      <c r="TZF3" s="1065"/>
      <c r="TZG3" s="1065"/>
      <c r="TZH3" s="1065"/>
      <c r="TZI3" s="1065"/>
      <c r="TZJ3" s="1065"/>
      <c r="TZK3" s="1065"/>
      <c r="TZL3" s="1065"/>
      <c r="TZM3" s="1065"/>
      <c r="TZN3" s="1065"/>
      <c r="TZO3" s="1066"/>
      <c r="TZP3" s="1065"/>
      <c r="TZQ3" s="1065"/>
      <c r="TZR3" s="1065"/>
      <c r="TZS3" s="1065"/>
      <c r="TZT3" s="1065"/>
      <c r="TZU3" s="1065"/>
      <c r="TZV3" s="1065"/>
      <c r="TZW3" s="1065"/>
      <c r="TZX3" s="1065"/>
      <c r="TZY3" s="1065"/>
      <c r="TZZ3" s="1065"/>
      <c r="UAA3" s="1065"/>
      <c r="UAB3" s="1065"/>
      <c r="UAC3" s="1066"/>
      <c r="UAD3" s="1065"/>
      <c r="UAE3" s="1065"/>
      <c r="UAF3" s="1065"/>
      <c r="UAG3" s="1065"/>
      <c r="UAH3" s="1065"/>
      <c r="UAI3" s="1065"/>
      <c r="UAJ3" s="1065"/>
      <c r="UAK3" s="1065"/>
      <c r="UAL3" s="1065"/>
      <c r="UAM3" s="1065"/>
      <c r="UAN3" s="1065"/>
      <c r="UAO3" s="1065"/>
      <c r="UAP3" s="1065"/>
      <c r="UAQ3" s="1066"/>
      <c r="UAR3" s="1065"/>
      <c r="UAS3" s="1065"/>
      <c r="UAT3" s="1065"/>
      <c r="UAU3" s="1065"/>
      <c r="UAV3" s="1065"/>
      <c r="UAW3" s="1065"/>
      <c r="UAX3" s="1065"/>
      <c r="UAY3" s="1065"/>
      <c r="UAZ3" s="1065"/>
      <c r="UBA3" s="1065"/>
      <c r="UBB3" s="1065"/>
      <c r="UBC3" s="1065"/>
      <c r="UBD3" s="1065"/>
      <c r="UBE3" s="1066"/>
      <c r="UBF3" s="1065"/>
      <c r="UBG3" s="1065"/>
      <c r="UBH3" s="1065"/>
      <c r="UBI3" s="1065"/>
      <c r="UBJ3" s="1065"/>
      <c r="UBK3" s="1065"/>
      <c r="UBL3" s="1065"/>
      <c r="UBM3" s="1065"/>
      <c r="UBN3" s="1065"/>
      <c r="UBO3" s="1065"/>
      <c r="UBP3" s="1065"/>
      <c r="UBQ3" s="1065"/>
      <c r="UBR3" s="1065"/>
      <c r="UBS3" s="1066"/>
      <c r="UBT3" s="1065"/>
      <c r="UBU3" s="1065"/>
      <c r="UBV3" s="1065"/>
      <c r="UBW3" s="1065"/>
      <c r="UBX3" s="1065"/>
      <c r="UBY3" s="1065"/>
      <c r="UBZ3" s="1065"/>
      <c r="UCA3" s="1065"/>
      <c r="UCB3" s="1065"/>
      <c r="UCC3" s="1065"/>
      <c r="UCD3" s="1065"/>
      <c r="UCE3" s="1065"/>
      <c r="UCF3" s="1065"/>
      <c r="UCG3" s="1066"/>
      <c r="UCH3" s="1065"/>
      <c r="UCI3" s="1065"/>
      <c r="UCJ3" s="1065"/>
      <c r="UCK3" s="1065"/>
      <c r="UCL3" s="1065"/>
      <c r="UCM3" s="1065"/>
      <c r="UCN3" s="1065"/>
      <c r="UCO3" s="1065"/>
      <c r="UCP3" s="1065"/>
      <c r="UCQ3" s="1065"/>
      <c r="UCR3" s="1065"/>
      <c r="UCS3" s="1065"/>
      <c r="UCT3" s="1065"/>
      <c r="UCU3" s="1066"/>
      <c r="UCV3" s="1065"/>
      <c r="UCW3" s="1065"/>
      <c r="UCX3" s="1065"/>
      <c r="UCY3" s="1065"/>
      <c r="UCZ3" s="1065"/>
      <c r="UDA3" s="1065"/>
      <c r="UDB3" s="1065"/>
      <c r="UDC3" s="1065"/>
      <c r="UDD3" s="1065"/>
      <c r="UDE3" s="1065"/>
      <c r="UDF3" s="1065"/>
      <c r="UDG3" s="1065"/>
      <c r="UDH3" s="1065"/>
      <c r="UDI3" s="1066"/>
      <c r="UDJ3" s="1065"/>
      <c r="UDK3" s="1065"/>
      <c r="UDL3" s="1065"/>
      <c r="UDM3" s="1065"/>
      <c r="UDN3" s="1065"/>
      <c r="UDO3" s="1065"/>
      <c r="UDP3" s="1065"/>
      <c r="UDQ3" s="1065"/>
      <c r="UDR3" s="1065"/>
      <c r="UDS3" s="1065"/>
      <c r="UDT3" s="1065"/>
      <c r="UDU3" s="1065"/>
      <c r="UDV3" s="1065"/>
      <c r="UDW3" s="1066"/>
      <c r="UDX3" s="1065"/>
      <c r="UDY3" s="1065"/>
      <c r="UDZ3" s="1065"/>
      <c r="UEA3" s="1065"/>
      <c r="UEB3" s="1065"/>
      <c r="UEC3" s="1065"/>
      <c r="UED3" s="1065"/>
      <c r="UEE3" s="1065"/>
      <c r="UEF3" s="1065"/>
      <c r="UEG3" s="1065"/>
      <c r="UEH3" s="1065"/>
      <c r="UEI3" s="1065"/>
      <c r="UEJ3" s="1065"/>
      <c r="UEK3" s="1066"/>
      <c r="UEL3" s="1065"/>
      <c r="UEM3" s="1065"/>
      <c r="UEN3" s="1065"/>
      <c r="UEO3" s="1065"/>
      <c r="UEP3" s="1065"/>
      <c r="UEQ3" s="1065"/>
      <c r="UER3" s="1065"/>
      <c r="UES3" s="1065"/>
      <c r="UET3" s="1065"/>
      <c r="UEU3" s="1065"/>
      <c r="UEV3" s="1065"/>
      <c r="UEW3" s="1065"/>
      <c r="UEX3" s="1065"/>
      <c r="UEY3" s="1066"/>
      <c r="UEZ3" s="1065"/>
      <c r="UFA3" s="1065"/>
      <c r="UFB3" s="1065"/>
      <c r="UFC3" s="1065"/>
      <c r="UFD3" s="1065"/>
      <c r="UFE3" s="1065"/>
      <c r="UFF3" s="1065"/>
      <c r="UFG3" s="1065"/>
      <c r="UFH3" s="1065"/>
      <c r="UFI3" s="1065"/>
      <c r="UFJ3" s="1065"/>
      <c r="UFK3" s="1065"/>
      <c r="UFL3" s="1065"/>
      <c r="UFM3" s="1066"/>
      <c r="UFN3" s="1065"/>
      <c r="UFO3" s="1065"/>
      <c r="UFP3" s="1065"/>
      <c r="UFQ3" s="1065"/>
      <c r="UFR3" s="1065"/>
      <c r="UFS3" s="1065"/>
      <c r="UFT3" s="1065"/>
      <c r="UFU3" s="1065"/>
      <c r="UFV3" s="1065"/>
      <c r="UFW3" s="1065"/>
      <c r="UFX3" s="1065"/>
      <c r="UFY3" s="1065"/>
      <c r="UFZ3" s="1065"/>
      <c r="UGA3" s="1066"/>
      <c r="UGB3" s="1065"/>
      <c r="UGC3" s="1065"/>
      <c r="UGD3" s="1065"/>
      <c r="UGE3" s="1065"/>
      <c r="UGF3" s="1065"/>
      <c r="UGG3" s="1065"/>
      <c r="UGH3" s="1065"/>
      <c r="UGI3" s="1065"/>
      <c r="UGJ3" s="1065"/>
      <c r="UGK3" s="1065"/>
      <c r="UGL3" s="1065"/>
      <c r="UGM3" s="1065"/>
      <c r="UGN3" s="1065"/>
      <c r="UGO3" s="1066"/>
      <c r="UGP3" s="1065"/>
      <c r="UGQ3" s="1065"/>
      <c r="UGR3" s="1065"/>
      <c r="UGS3" s="1065"/>
      <c r="UGT3" s="1065"/>
      <c r="UGU3" s="1065"/>
      <c r="UGV3" s="1065"/>
      <c r="UGW3" s="1065"/>
      <c r="UGX3" s="1065"/>
      <c r="UGY3" s="1065"/>
      <c r="UGZ3" s="1065"/>
      <c r="UHA3" s="1065"/>
      <c r="UHB3" s="1065"/>
      <c r="UHC3" s="1066"/>
      <c r="UHD3" s="1065"/>
      <c r="UHE3" s="1065"/>
      <c r="UHF3" s="1065"/>
      <c r="UHG3" s="1065"/>
      <c r="UHH3" s="1065"/>
      <c r="UHI3" s="1065"/>
      <c r="UHJ3" s="1065"/>
      <c r="UHK3" s="1065"/>
      <c r="UHL3" s="1065"/>
      <c r="UHM3" s="1065"/>
      <c r="UHN3" s="1065"/>
      <c r="UHO3" s="1065"/>
      <c r="UHP3" s="1065"/>
      <c r="UHQ3" s="1066"/>
      <c r="UHR3" s="1065"/>
      <c r="UHS3" s="1065"/>
      <c r="UHT3" s="1065"/>
      <c r="UHU3" s="1065"/>
      <c r="UHV3" s="1065"/>
      <c r="UHW3" s="1065"/>
      <c r="UHX3" s="1065"/>
      <c r="UHY3" s="1065"/>
      <c r="UHZ3" s="1065"/>
      <c r="UIA3" s="1065"/>
      <c r="UIB3" s="1065"/>
      <c r="UIC3" s="1065"/>
      <c r="UID3" s="1065"/>
      <c r="UIE3" s="1066"/>
      <c r="UIF3" s="1065"/>
      <c r="UIG3" s="1065"/>
      <c r="UIH3" s="1065"/>
      <c r="UII3" s="1065"/>
      <c r="UIJ3" s="1065"/>
      <c r="UIK3" s="1065"/>
      <c r="UIL3" s="1065"/>
      <c r="UIM3" s="1065"/>
      <c r="UIN3" s="1065"/>
      <c r="UIO3" s="1065"/>
      <c r="UIP3" s="1065"/>
      <c r="UIQ3" s="1065"/>
      <c r="UIR3" s="1065"/>
      <c r="UIS3" s="1066"/>
      <c r="UIT3" s="1065"/>
      <c r="UIU3" s="1065"/>
      <c r="UIV3" s="1065"/>
      <c r="UIW3" s="1065"/>
      <c r="UIX3" s="1065"/>
      <c r="UIY3" s="1065"/>
      <c r="UIZ3" s="1065"/>
      <c r="UJA3" s="1065"/>
      <c r="UJB3" s="1065"/>
      <c r="UJC3" s="1065"/>
      <c r="UJD3" s="1065"/>
      <c r="UJE3" s="1065"/>
      <c r="UJF3" s="1065"/>
      <c r="UJG3" s="1066"/>
      <c r="UJH3" s="1065"/>
      <c r="UJI3" s="1065"/>
      <c r="UJJ3" s="1065"/>
      <c r="UJK3" s="1065"/>
      <c r="UJL3" s="1065"/>
      <c r="UJM3" s="1065"/>
      <c r="UJN3" s="1065"/>
      <c r="UJO3" s="1065"/>
      <c r="UJP3" s="1065"/>
      <c r="UJQ3" s="1065"/>
      <c r="UJR3" s="1065"/>
      <c r="UJS3" s="1065"/>
      <c r="UJT3" s="1065"/>
      <c r="UJU3" s="1066"/>
      <c r="UJV3" s="1065"/>
      <c r="UJW3" s="1065"/>
      <c r="UJX3" s="1065"/>
      <c r="UJY3" s="1065"/>
      <c r="UJZ3" s="1065"/>
      <c r="UKA3" s="1065"/>
      <c r="UKB3" s="1065"/>
      <c r="UKC3" s="1065"/>
      <c r="UKD3" s="1065"/>
      <c r="UKE3" s="1065"/>
      <c r="UKF3" s="1065"/>
      <c r="UKG3" s="1065"/>
      <c r="UKH3" s="1065"/>
      <c r="UKI3" s="1066"/>
      <c r="UKJ3" s="1065"/>
      <c r="UKK3" s="1065"/>
      <c r="UKL3" s="1065"/>
      <c r="UKM3" s="1065"/>
      <c r="UKN3" s="1065"/>
      <c r="UKO3" s="1065"/>
      <c r="UKP3" s="1065"/>
      <c r="UKQ3" s="1065"/>
      <c r="UKR3" s="1065"/>
      <c r="UKS3" s="1065"/>
      <c r="UKT3" s="1065"/>
      <c r="UKU3" s="1065"/>
      <c r="UKV3" s="1065"/>
      <c r="UKW3" s="1066"/>
      <c r="UKX3" s="1065"/>
      <c r="UKY3" s="1065"/>
      <c r="UKZ3" s="1065"/>
      <c r="ULA3" s="1065"/>
      <c r="ULB3" s="1065"/>
      <c r="ULC3" s="1065"/>
      <c r="ULD3" s="1065"/>
      <c r="ULE3" s="1065"/>
      <c r="ULF3" s="1065"/>
      <c r="ULG3" s="1065"/>
      <c r="ULH3" s="1065"/>
      <c r="ULI3" s="1065"/>
      <c r="ULJ3" s="1065"/>
      <c r="ULK3" s="1066"/>
      <c r="ULL3" s="1065"/>
      <c r="ULM3" s="1065"/>
      <c r="ULN3" s="1065"/>
      <c r="ULO3" s="1065"/>
      <c r="ULP3" s="1065"/>
      <c r="ULQ3" s="1065"/>
      <c r="ULR3" s="1065"/>
      <c r="ULS3" s="1065"/>
      <c r="ULT3" s="1065"/>
      <c r="ULU3" s="1065"/>
      <c r="ULV3" s="1065"/>
      <c r="ULW3" s="1065"/>
      <c r="ULX3" s="1065"/>
      <c r="ULY3" s="1066"/>
      <c r="ULZ3" s="1065"/>
      <c r="UMA3" s="1065"/>
      <c r="UMB3" s="1065"/>
      <c r="UMC3" s="1065"/>
      <c r="UMD3" s="1065"/>
      <c r="UME3" s="1065"/>
      <c r="UMF3" s="1065"/>
      <c r="UMG3" s="1065"/>
      <c r="UMH3" s="1065"/>
      <c r="UMI3" s="1065"/>
      <c r="UMJ3" s="1065"/>
      <c r="UMK3" s="1065"/>
      <c r="UML3" s="1065"/>
      <c r="UMM3" s="1066"/>
      <c r="UMN3" s="1065"/>
      <c r="UMO3" s="1065"/>
      <c r="UMP3" s="1065"/>
      <c r="UMQ3" s="1065"/>
      <c r="UMR3" s="1065"/>
      <c r="UMS3" s="1065"/>
      <c r="UMT3" s="1065"/>
      <c r="UMU3" s="1065"/>
      <c r="UMV3" s="1065"/>
      <c r="UMW3" s="1065"/>
      <c r="UMX3" s="1065"/>
      <c r="UMY3" s="1065"/>
      <c r="UMZ3" s="1065"/>
      <c r="UNA3" s="1066"/>
      <c r="UNB3" s="1065"/>
      <c r="UNC3" s="1065"/>
      <c r="UND3" s="1065"/>
      <c r="UNE3" s="1065"/>
      <c r="UNF3" s="1065"/>
      <c r="UNG3" s="1065"/>
      <c r="UNH3" s="1065"/>
      <c r="UNI3" s="1065"/>
      <c r="UNJ3" s="1065"/>
      <c r="UNK3" s="1065"/>
      <c r="UNL3" s="1065"/>
      <c r="UNM3" s="1065"/>
      <c r="UNN3" s="1065"/>
      <c r="UNO3" s="1066"/>
      <c r="UNP3" s="1065"/>
      <c r="UNQ3" s="1065"/>
      <c r="UNR3" s="1065"/>
      <c r="UNS3" s="1065"/>
      <c r="UNT3" s="1065"/>
      <c r="UNU3" s="1065"/>
      <c r="UNV3" s="1065"/>
      <c r="UNW3" s="1065"/>
      <c r="UNX3" s="1065"/>
      <c r="UNY3" s="1065"/>
      <c r="UNZ3" s="1065"/>
      <c r="UOA3" s="1065"/>
      <c r="UOB3" s="1065"/>
      <c r="UOC3" s="1066"/>
      <c r="UOD3" s="1065"/>
      <c r="UOE3" s="1065"/>
      <c r="UOF3" s="1065"/>
      <c r="UOG3" s="1065"/>
      <c r="UOH3" s="1065"/>
      <c r="UOI3" s="1065"/>
      <c r="UOJ3" s="1065"/>
      <c r="UOK3" s="1065"/>
      <c r="UOL3" s="1065"/>
      <c r="UOM3" s="1065"/>
      <c r="UON3" s="1065"/>
      <c r="UOO3" s="1065"/>
      <c r="UOP3" s="1065"/>
      <c r="UOQ3" s="1066"/>
      <c r="UOR3" s="1065"/>
      <c r="UOS3" s="1065"/>
      <c r="UOT3" s="1065"/>
      <c r="UOU3" s="1065"/>
      <c r="UOV3" s="1065"/>
      <c r="UOW3" s="1065"/>
      <c r="UOX3" s="1065"/>
      <c r="UOY3" s="1065"/>
      <c r="UOZ3" s="1065"/>
      <c r="UPA3" s="1065"/>
      <c r="UPB3" s="1065"/>
      <c r="UPC3" s="1065"/>
      <c r="UPD3" s="1065"/>
      <c r="UPE3" s="1066"/>
      <c r="UPF3" s="1065"/>
      <c r="UPG3" s="1065"/>
      <c r="UPH3" s="1065"/>
      <c r="UPI3" s="1065"/>
      <c r="UPJ3" s="1065"/>
      <c r="UPK3" s="1065"/>
      <c r="UPL3" s="1065"/>
      <c r="UPM3" s="1065"/>
      <c r="UPN3" s="1065"/>
      <c r="UPO3" s="1065"/>
      <c r="UPP3" s="1065"/>
      <c r="UPQ3" s="1065"/>
      <c r="UPR3" s="1065"/>
      <c r="UPS3" s="1066"/>
      <c r="UPT3" s="1065"/>
      <c r="UPU3" s="1065"/>
      <c r="UPV3" s="1065"/>
      <c r="UPW3" s="1065"/>
      <c r="UPX3" s="1065"/>
      <c r="UPY3" s="1065"/>
      <c r="UPZ3" s="1065"/>
      <c r="UQA3" s="1065"/>
      <c r="UQB3" s="1065"/>
      <c r="UQC3" s="1065"/>
      <c r="UQD3" s="1065"/>
      <c r="UQE3" s="1065"/>
      <c r="UQF3" s="1065"/>
      <c r="UQG3" s="1066"/>
      <c r="UQH3" s="1065"/>
      <c r="UQI3" s="1065"/>
      <c r="UQJ3" s="1065"/>
      <c r="UQK3" s="1065"/>
      <c r="UQL3" s="1065"/>
      <c r="UQM3" s="1065"/>
      <c r="UQN3" s="1065"/>
      <c r="UQO3" s="1065"/>
      <c r="UQP3" s="1065"/>
      <c r="UQQ3" s="1065"/>
      <c r="UQR3" s="1065"/>
      <c r="UQS3" s="1065"/>
      <c r="UQT3" s="1065"/>
      <c r="UQU3" s="1066"/>
      <c r="UQV3" s="1065"/>
      <c r="UQW3" s="1065"/>
      <c r="UQX3" s="1065"/>
      <c r="UQY3" s="1065"/>
      <c r="UQZ3" s="1065"/>
      <c r="URA3" s="1065"/>
      <c r="URB3" s="1065"/>
      <c r="URC3" s="1065"/>
      <c r="URD3" s="1065"/>
      <c r="URE3" s="1065"/>
      <c r="URF3" s="1065"/>
      <c r="URG3" s="1065"/>
      <c r="URH3" s="1065"/>
      <c r="URI3" s="1066"/>
      <c r="URJ3" s="1065"/>
      <c r="URK3" s="1065"/>
      <c r="URL3" s="1065"/>
      <c r="URM3" s="1065"/>
      <c r="URN3" s="1065"/>
      <c r="URO3" s="1065"/>
      <c r="URP3" s="1065"/>
      <c r="URQ3" s="1065"/>
      <c r="URR3" s="1065"/>
      <c r="URS3" s="1065"/>
      <c r="URT3" s="1065"/>
      <c r="URU3" s="1065"/>
      <c r="URV3" s="1065"/>
      <c r="URW3" s="1066"/>
      <c r="URX3" s="1065"/>
      <c r="URY3" s="1065"/>
      <c r="URZ3" s="1065"/>
      <c r="USA3" s="1065"/>
      <c r="USB3" s="1065"/>
      <c r="USC3" s="1065"/>
      <c r="USD3" s="1065"/>
      <c r="USE3" s="1065"/>
      <c r="USF3" s="1065"/>
      <c r="USG3" s="1065"/>
      <c r="USH3" s="1065"/>
      <c r="USI3" s="1065"/>
      <c r="USJ3" s="1065"/>
      <c r="USK3" s="1066"/>
      <c r="USL3" s="1065"/>
      <c r="USM3" s="1065"/>
      <c r="USN3" s="1065"/>
      <c r="USO3" s="1065"/>
      <c r="USP3" s="1065"/>
      <c r="USQ3" s="1065"/>
      <c r="USR3" s="1065"/>
      <c r="USS3" s="1065"/>
      <c r="UST3" s="1065"/>
      <c r="USU3" s="1065"/>
      <c r="USV3" s="1065"/>
      <c r="USW3" s="1065"/>
      <c r="USX3" s="1065"/>
      <c r="USY3" s="1066"/>
      <c r="USZ3" s="1065"/>
      <c r="UTA3" s="1065"/>
      <c r="UTB3" s="1065"/>
      <c r="UTC3" s="1065"/>
      <c r="UTD3" s="1065"/>
      <c r="UTE3" s="1065"/>
      <c r="UTF3" s="1065"/>
      <c r="UTG3" s="1065"/>
      <c r="UTH3" s="1065"/>
      <c r="UTI3" s="1065"/>
      <c r="UTJ3" s="1065"/>
      <c r="UTK3" s="1065"/>
      <c r="UTL3" s="1065"/>
      <c r="UTM3" s="1066"/>
      <c r="UTN3" s="1065"/>
      <c r="UTO3" s="1065"/>
      <c r="UTP3" s="1065"/>
      <c r="UTQ3" s="1065"/>
      <c r="UTR3" s="1065"/>
      <c r="UTS3" s="1065"/>
      <c r="UTT3" s="1065"/>
      <c r="UTU3" s="1065"/>
      <c r="UTV3" s="1065"/>
      <c r="UTW3" s="1065"/>
      <c r="UTX3" s="1065"/>
      <c r="UTY3" s="1065"/>
      <c r="UTZ3" s="1065"/>
      <c r="UUA3" s="1066"/>
      <c r="UUB3" s="1065"/>
      <c r="UUC3" s="1065"/>
      <c r="UUD3" s="1065"/>
      <c r="UUE3" s="1065"/>
      <c r="UUF3" s="1065"/>
      <c r="UUG3" s="1065"/>
      <c r="UUH3" s="1065"/>
      <c r="UUI3" s="1065"/>
      <c r="UUJ3" s="1065"/>
      <c r="UUK3" s="1065"/>
      <c r="UUL3" s="1065"/>
      <c r="UUM3" s="1065"/>
      <c r="UUN3" s="1065"/>
      <c r="UUO3" s="1066"/>
      <c r="UUP3" s="1065"/>
      <c r="UUQ3" s="1065"/>
      <c r="UUR3" s="1065"/>
      <c r="UUS3" s="1065"/>
      <c r="UUT3" s="1065"/>
      <c r="UUU3" s="1065"/>
      <c r="UUV3" s="1065"/>
      <c r="UUW3" s="1065"/>
      <c r="UUX3" s="1065"/>
      <c r="UUY3" s="1065"/>
      <c r="UUZ3" s="1065"/>
      <c r="UVA3" s="1065"/>
      <c r="UVB3" s="1065"/>
      <c r="UVC3" s="1066"/>
      <c r="UVD3" s="1065"/>
      <c r="UVE3" s="1065"/>
      <c r="UVF3" s="1065"/>
      <c r="UVG3" s="1065"/>
      <c r="UVH3" s="1065"/>
      <c r="UVI3" s="1065"/>
      <c r="UVJ3" s="1065"/>
      <c r="UVK3" s="1065"/>
      <c r="UVL3" s="1065"/>
      <c r="UVM3" s="1065"/>
      <c r="UVN3" s="1065"/>
      <c r="UVO3" s="1065"/>
      <c r="UVP3" s="1065"/>
      <c r="UVQ3" s="1066"/>
      <c r="UVR3" s="1065"/>
      <c r="UVS3" s="1065"/>
      <c r="UVT3" s="1065"/>
      <c r="UVU3" s="1065"/>
      <c r="UVV3" s="1065"/>
      <c r="UVW3" s="1065"/>
      <c r="UVX3" s="1065"/>
      <c r="UVY3" s="1065"/>
      <c r="UVZ3" s="1065"/>
      <c r="UWA3" s="1065"/>
      <c r="UWB3" s="1065"/>
      <c r="UWC3" s="1065"/>
      <c r="UWD3" s="1065"/>
      <c r="UWE3" s="1066"/>
      <c r="UWF3" s="1065"/>
      <c r="UWG3" s="1065"/>
      <c r="UWH3" s="1065"/>
      <c r="UWI3" s="1065"/>
      <c r="UWJ3" s="1065"/>
      <c r="UWK3" s="1065"/>
      <c r="UWL3" s="1065"/>
      <c r="UWM3" s="1065"/>
      <c r="UWN3" s="1065"/>
      <c r="UWO3" s="1065"/>
      <c r="UWP3" s="1065"/>
      <c r="UWQ3" s="1065"/>
      <c r="UWR3" s="1065"/>
      <c r="UWS3" s="1066"/>
      <c r="UWT3" s="1065"/>
      <c r="UWU3" s="1065"/>
      <c r="UWV3" s="1065"/>
      <c r="UWW3" s="1065"/>
      <c r="UWX3" s="1065"/>
      <c r="UWY3" s="1065"/>
      <c r="UWZ3" s="1065"/>
      <c r="UXA3" s="1065"/>
      <c r="UXB3" s="1065"/>
      <c r="UXC3" s="1065"/>
      <c r="UXD3" s="1065"/>
      <c r="UXE3" s="1065"/>
      <c r="UXF3" s="1065"/>
      <c r="UXG3" s="1066"/>
      <c r="UXH3" s="1065"/>
      <c r="UXI3" s="1065"/>
      <c r="UXJ3" s="1065"/>
      <c r="UXK3" s="1065"/>
      <c r="UXL3" s="1065"/>
      <c r="UXM3" s="1065"/>
      <c r="UXN3" s="1065"/>
      <c r="UXO3" s="1065"/>
      <c r="UXP3" s="1065"/>
      <c r="UXQ3" s="1065"/>
      <c r="UXR3" s="1065"/>
      <c r="UXS3" s="1065"/>
      <c r="UXT3" s="1065"/>
      <c r="UXU3" s="1066"/>
      <c r="UXV3" s="1065"/>
      <c r="UXW3" s="1065"/>
      <c r="UXX3" s="1065"/>
      <c r="UXY3" s="1065"/>
      <c r="UXZ3" s="1065"/>
      <c r="UYA3" s="1065"/>
      <c r="UYB3" s="1065"/>
      <c r="UYC3" s="1065"/>
      <c r="UYD3" s="1065"/>
      <c r="UYE3" s="1065"/>
      <c r="UYF3" s="1065"/>
      <c r="UYG3" s="1065"/>
      <c r="UYH3" s="1065"/>
      <c r="UYI3" s="1066"/>
      <c r="UYJ3" s="1065"/>
      <c r="UYK3" s="1065"/>
      <c r="UYL3" s="1065"/>
      <c r="UYM3" s="1065"/>
      <c r="UYN3" s="1065"/>
      <c r="UYO3" s="1065"/>
      <c r="UYP3" s="1065"/>
      <c r="UYQ3" s="1065"/>
      <c r="UYR3" s="1065"/>
      <c r="UYS3" s="1065"/>
      <c r="UYT3" s="1065"/>
      <c r="UYU3" s="1065"/>
      <c r="UYV3" s="1065"/>
      <c r="UYW3" s="1066"/>
      <c r="UYX3" s="1065"/>
      <c r="UYY3" s="1065"/>
      <c r="UYZ3" s="1065"/>
      <c r="UZA3" s="1065"/>
      <c r="UZB3" s="1065"/>
      <c r="UZC3" s="1065"/>
      <c r="UZD3" s="1065"/>
      <c r="UZE3" s="1065"/>
      <c r="UZF3" s="1065"/>
      <c r="UZG3" s="1065"/>
      <c r="UZH3" s="1065"/>
      <c r="UZI3" s="1065"/>
      <c r="UZJ3" s="1065"/>
      <c r="UZK3" s="1066"/>
      <c r="UZL3" s="1065"/>
      <c r="UZM3" s="1065"/>
      <c r="UZN3" s="1065"/>
      <c r="UZO3" s="1065"/>
      <c r="UZP3" s="1065"/>
      <c r="UZQ3" s="1065"/>
      <c r="UZR3" s="1065"/>
      <c r="UZS3" s="1065"/>
      <c r="UZT3" s="1065"/>
      <c r="UZU3" s="1065"/>
      <c r="UZV3" s="1065"/>
      <c r="UZW3" s="1065"/>
      <c r="UZX3" s="1065"/>
      <c r="UZY3" s="1066"/>
      <c r="UZZ3" s="1065"/>
      <c r="VAA3" s="1065"/>
      <c r="VAB3" s="1065"/>
      <c r="VAC3" s="1065"/>
    </row>
    <row r="4" spans="1:14901">
      <c r="A4" s="725"/>
      <c r="B4" s="725"/>
      <c r="C4" s="725"/>
      <c r="D4" s="725"/>
      <c r="E4" s="725"/>
      <c r="F4" s="725"/>
      <c r="G4" s="725"/>
      <c r="H4" s="725"/>
      <c r="I4" s="725"/>
      <c r="J4" s="725"/>
      <c r="K4" s="725"/>
      <c r="L4" s="725"/>
      <c r="M4" s="725"/>
      <c r="N4" s="725"/>
      <c r="O4" s="725"/>
      <c r="P4" s="725"/>
      <c r="Q4" s="732"/>
      <c r="R4" s="725"/>
      <c r="S4" s="725"/>
      <c r="T4" s="725"/>
      <c r="U4" s="726"/>
      <c r="V4" s="157"/>
      <c r="W4" s="157"/>
      <c r="X4" s="157"/>
      <c r="Y4" s="157"/>
      <c r="Z4" s="157"/>
      <c r="AA4" s="450"/>
      <c r="AB4" s="157"/>
      <c r="AC4" s="450"/>
      <c r="AD4" s="157"/>
      <c r="AE4" s="157"/>
      <c r="AF4" s="157"/>
      <c r="AG4" s="157"/>
      <c r="AH4" s="157"/>
      <c r="AI4" s="157"/>
      <c r="AJ4" s="157"/>
      <c r="AK4" s="157"/>
      <c r="AL4" s="157"/>
      <c r="AM4" s="157"/>
      <c r="AN4" s="157"/>
      <c r="AO4" s="157"/>
      <c r="AP4" s="157"/>
      <c r="AQ4" s="450"/>
      <c r="AR4" s="157"/>
      <c r="AS4" s="157"/>
      <c r="AT4" s="157"/>
      <c r="AU4" s="157"/>
      <c r="AV4" s="157"/>
      <c r="AW4" s="157"/>
      <c r="AX4" s="157"/>
      <c r="AY4" s="157"/>
      <c r="AZ4" s="157"/>
      <c r="BA4" s="157"/>
      <c r="BB4" s="157"/>
      <c r="BC4" s="157"/>
      <c r="BD4" s="157"/>
      <c r="BE4" s="450"/>
      <c r="BF4" s="157"/>
      <c r="BG4" s="157"/>
      <c r="BH4" s="157"/>
      <c r="BI4" s="157"/>
      <c r="BJ4" s="157"/>
      <c r="BK4" s="157"/>
      <c r="BL4" s="157"/>
      <c r="BM4" s="157"/>
      <c r="BN4" s="157"/>
      <c r="BO4" s="157"/>
      <c r="BP4" s="157"/>
      <c r="BQ4" s="157"/>
      <c r="BR4" s="157"/>
      <c r="BS4" s="450"/>
      <c r="BT4" s="157"/>
      <c r="BU4" s="157"/>
      <c r="BV4" s="157"/>
      <c r="BW4" s="157"/>
      <c r="BX4" s="157"/>
      <c r="BY4" s="157"/>
      <c r="BZ4" s="157"/>
      <c r="CA4" s="157"/>
      <c r="CB4" s="157"/>
      <c r="CC4" s="157"/>
      <c r="CD4" s="157"/>
      <c r="CE4" s="157"/>
      <c r="CF4" s="157"/>
      <c r="CG4" s="450"/>
      <c r="CH4" s="157"/>
      <c r="CI4" s="157"/>
      <c r="CJ4" s="157"/>
      <c r="CK4" s="157"/>
      <c r="CL4" s="157"/>
      <c r="CM4" s="157"/>
      <c r="CN4" s="157"/>
      <c r="CO4" s="157"/>
      <c r="CP4" s="157"/>
      <c r="CQ4" s="157"/>
      <c r="CR4" s="157"/>
      <c r="CS4" s="157"/>
      <c r="CT4" s="157"/>
      <c r="CU4" s="450"/>
      <c r="CV4" s="157"/>
      <c r="CW4" s="157"/>
      <c r="CX4" s="157"/>
      <c r="CY4" s="157"/>
      <c r="CZ4" s="157"/>
      <c r="DA4" s="157"/>
      <c r="DB4" s="157"/>
      <c r="DC4" s="157"/>
      <c r="DD4" s="157"/>
      <c r="DE4" s="157"/>
      <c r="DF4" s="157"/>
      <c r="DG4" s="157"/>
      <c r="DH4" s="157"/>
      <c r="DI4" s="450"/>
      <c r="DJ4" s="157"/>
      <c r="DK4" s="157"/>
      <c r="DL4" s="157"/>
      <c r="DM4" s="157"/>
      <c r="DN4" s="157"/>
      <c r="DO4" s="157"/>
      <c r="DP4" s="157"/>
      <c r="DQ4" s="157"/>
      <c r="DR4" s="157"/>
      <c r="DS4" s="157"/>
      <c r="DT4" s="157"/>
      <c r="DU4" s="157"/>
      <c r="DV4" s="157"/>
      <c r="DW4" s="450"/>
      <c r="DX4" s="157"/>
      <c r="DY4" s="157"/>
      <c r="DZ4" s="157"/>
      <c r="EA4" s="157"/>
      <c r="EB4" s="157"/>
      <c r="EC4" s="157"/>
      <c r="ED4" s="157"/>
      <c r="EE4" s="157"/>
      <c r="EF4" s="157"/>
      <c r="EG4" s="157"/>
      <c r="EH4" s="157"/>
      <c r="EI4" s="157"/>
      <c r="EJ4" s="157"/>
      <c r="EK4" s="450"/>
      <c r="EL4" s="157"/>
      <c r="EM4" s="157"/>
      <c r="EN4" s="157"/>
      <c r="EO4" s="157"/>
      <c r="EP4" s="157"/>
      <c r="EQ4" s="157"/>
      <c r="ER4" s="157"/>
      <c r="ES4" s="157"/>
      <c r="ET4" s="157"/>
      <c r="EU4" s="157"/>
      <c r="EV4" s="157"/>
      <c r="EW4" s="157"/>
      <c r="EX4" s="157"/>
      <c r="EY4" s="450"/>
      <c r="EZ4" s="157"/>
      <c r="FA4" s="157"/>
      <c r="FB4" s="157"/>
      <c r="FC4" s="157"/>
      <c r="FD4" s="157"/>
      <c r="FE4" s="157"/>
      <c r="FF4" s="157"/>
      <c r="FG4" s="157"/>
      <c r="FH4" s="157"/>
      <c r="FI4" s="157"/>
      <c r="FJ4" s="157"/>
      <c r="FK4" s="157"/>
      <c r="FL4" s="157"/>
      <c r="FM4" s="450"/>
      <c r="FN4" s="157"/>
      <c r="FO4" s="157"/>
      <c r="FP4" s="157"/>
      <c r="FQ4" s="157"/>
      <c r="FR4" s="157"/>
      <c r="FS4" s="157"/>
      <c r="FT4" s="157"/>
      <c r="FU4" s="157"/>
      <c r="FV4" s="157"/>
      <c r="FW4" s="157"/>
      <c r="FX4" s="157"/>
      <c r="FY4" s="157"/>
      <c r="FZ4" s="157"/>
      <c r="GA4" s="450"/>
      <c r="GB4" s="157"/>
      <c r="GC4" s="157"/>
      <c r="GD4" s="157"/>
      <c r="GE4" s="157"/>
      <c r="GF4" s="157"/>
      <c r="GG4" s="157"/>
      <c r="GH4" s="157"/>
      <c r="GI4" s="157"/>
      <c r="GJ4" s="157"/>
      <c r="GK4" s="157"/>
      <c r="GL4" s="157"/>
      <c r="GM4" s="157"/>
      <c r="GN4" s="157"/>
      <c r="GO4" s="450"/>
      <c r="GP4" s="157"/>
      <c r="GQ4" s="157"/>
      <c r="GR4" s="157"/>
      <c r="GS4" s="157"/>
      <c r="GT4" s="157"/>
      <c r="GU4" s="157"/>
      <c r="GV4" s="157"/>
      <c r="GW4" s="157"/>
      <c r="GX4" s="157"/>
      <c r="GY4" s="157"/>
      <c r="GZ4" s="157"/>
      <c r="HA4" s="157"/>
      <c r="HB4" s="157"/>
      <c r="HC4" s="450"/>
      <c r="HD4" s="157"/>
      <c r="HE4" s="157"/>
      <c r="HF4" s="157"/>
      <c r="HG4" s="157"/>
      <c r="HH4" s="157"/>
      <c r="HI4" s="157"/>
      <c r="HJ4" s="157"/>
      <c r="HK4" s="157"/>
      <c r="HL4" s="157"/>
      <c r="HM4" s="157"/>
      <c r="HN4" s="157"/>
      <c r="HO4" s="157"/>
      <c r="HP4" s="157"/>
      <c r="HQ4" s="450"/>
      <c r="HR4" s="157"/>
      <c r="HS4" s="157"/>
      <c r="HT4" s="157"/>
      <c r="HU4" s="157"/>
      <c r="HV4" s="157"/>
      <c r="HW4" s="157"/>
      <c r="HX4" s="157"/>
      <c r="HY4" s="157"/>
      <c r="HZ4" s="157"/>
      <c r="IA4" s="157"/>
      <c r="IB4" s="157"/>
      <c r="IC4" s="157"/>
      <c r="ID4" s="157"/>
      <c r="IE4" s="450"/>
      <c r="IF4" s="157"/>
      <c r="IG4" s="157"/>
      <c r="IH4" s="157"/>
      <c r="II4" s="157"/>
      <c r="IJ4" s="157"/>
      <c r="IK4" s="157"/>
      <c r="IL4" s="157"/>
      <c r="IM4" s="157"/>
      <c r="IN4" s="157"/>
      <c r="IO4" s="157"/>
      <c r="IP4" s="157"/>
      <c r="IQ4" s="157"/>
      <c r="IR4" s="157"/>
      <c r="IS4" s="450"/>
      <c r="IT4" s="157"/>
      <c r="IU4" s="157"/>
      <c r="IV4" s="157"/>
      <c r="IW4" s="157"/>
      <c r="IX4" s="157"/>
      <c r="IY4" s="157"/>
      <c r="IZ4" s="157"/>
      <c r="JA4" s="157"/>
      <c r="JB4" s="157"/>
      <c r="JC4" s="157"/>
      <c r="JD4" s="157"/>
      <c r="JE4" s="157"/>
      <c r="JF4" s="157"/>
      <c r="JG4" s="450"/>
      <c r="JH4" s="157"/>
      <c r="JI4" s="157"/>
      <c r="JJ4" s="157"/>
      <c r="JK4" s="157"/>
      <c r="JL4" s="157"/>
      <c r="JM4" s="157"/>
      <c r="JN4" s="157"/>
      <c r="JO4" s="157"/>
      <c r="JP4" s="157"/>
      <c r="JQ4" s="157"/>
      <c r="JR4" s="157"/>
      <c r="JS4" s="157"/>
      <c r="JT4" s="157"/>
      <c r="JU4" s="450"/>
      <c r="JV4" s="157"/>
      <c r="JW4" s="157"/>
      <c r="JX4" s="157"/>
      <c r="JY4" s="157"/>
      <c r="JZ4" s="157"/>
      <c r="KA4" s="157"/>
      <c r="KB4" s="157"/>
      <c r="KC4" s="157"/>
      <c r="KD4" s="157"/>
      <c r="KE4" s="157"/>
      <c r="KF4" s="157"/>
      <c r="KG4" s="157"/>
      <c r="KH4" s="157"/>
      <c r="KI4" s="450"/>
      <c r="KJ4" s="157"/>
      <c r="KK4" s="157"/>
      <c r="KL4" s="157"/>
      <c r="KM4" s="157"/>
      <c r="KN4" s="157"/>
      <c r="KO4" s="157"/>
      <c r="KP4" s="157"/>
      <c r="KQ4" s="157"/>
      <c r="KR4" s="157"/>
      <c r="KS4" s="157"/>
      <c r="KT4" s="157"/>
      <c r="KU4" s="157"/>
      <c r="KV4" s="157"/>
      <c r="KW4" s="450"/>
      <c r="KX4" s="157"/>
      <c r="KY4" s="157"/>
      <c r="KZ4" s="157"/>
      <c r="LA4" s="157"/>
      <c r="LB4" s="157"/>
      <c r="LC4" s="157"/>
      <c r="LD4" s="157"/>
      <c r="LE4" s="157"/>
      <c r="LF4" s="157"/>
      <c r="LG4" s="157"/>
      <c r="LH4" s="157"/>
      <c r="LI4" s="157"/>
      <c r="LJ4" s="157"/>
      <c r="LK4" s="450"/>
      <c r="LL4" s="157"/>
      <c r="LM4" s="157"/>
      <c r="LN4" s="157"/>
      <c r="LO4" s="157"/>
      <c r="LP4" s="157"/>
      <c r="LQ4" s="157"/>
      <c r="LR4" s="157"/>
      <c r="LS4" s="157"/>
      <c r="LT4" s="157"/>
      <c r="LU4" s="157"/>
      <c r="LV4" s="157"/>
      <c r="LW4" s="157"/>
      <c r="LX4" s="157"/>
      <c r="LY4" s="450"/>
      <c r="LZ4" s="157"/>
      <c r="MA4" s="157"/>
      <c r="MB4" s="157"/>
      <c r="MC4" s="157"/>
      <c r="MD4" s="157"/>
      <c r="ME4" s="157"/>
      <c r="MF4" s="157"/>
      <c r="MG4" s="157"/>
      <c r="MH4" s="157"/>
      <c r="MI4" s="157"/>
      <c r="MJ4" s="157"/>
      <c r="MK4" s="157"/>
      <c r="ML4" s="157"/>
      <c r="MM4" s="450"/>
      <c r="MN4" s="157"/>
      <c r="MO4" s="157"/>
      <c r="MP4" s="157"/>
      <c r="MQ4" s="157"/>
      <c r="MR4" s="157"/>
      <c r="MS4" s="157"/>
      <c r="MT4" s="157"/>
      <c r="MU4" s="157"/>
      <c r="MV4" s="157"/>
      <c r="MW4" s="157"/>
      <c r="MX4" s="157"/>
      <c r="MY4" s="157"/>
      <c r="MZ4" s="157"/>
      <c r="NA4" s="450"/>
      <c r="NB4" s="157"/>
      <c r="NC4" s="157"/>
      <c r="ND4" s="157"/>
      <c r="NE4" s="157"/>
      <c r="NF4" s="157"/>
      <c r="NG4" s="157"/>
      <c r="NH4" s="157"/>
      <c r="NI4" s="157"/>
      <c r="NJ4" s="157"/>
      <c r="NK4" s="157"/>
      <c r="NL4" s="157"/>
      <c r="NM4" s="157"/>
      <c r="NN4" s="157"/>
      <c r="NO4" s="450"/>
      <c r="NP4" s="157"/>
      <c r="NQ4" s="157"/>
      <c r="NR4" s="157"/>
      <c r="NS4" s="157"/>
      <c r="NT4" s="157"/>
      <c r="NU4" s="157"/>
      <c r="NV4" s="157"/>
      <c r="NW4" s="157"/>
      <c r="NX4" s="157"/>
      <c r="NY4" s="157"/>
      <c r="NZ4" s="157"/>
      <c r="OA4" s="157"/>
      <c r="OB4" s="157"/>
      <c r="OC4" s="450"/>
      <c r="OD4" s="157"/>
      <c r="OE4" s="157"/>
      <c r="OF4" s="157"/>
      <c r="OG4" s="157"/>
      <c r="OH4" s="157"/>
      <c r="OI4" s="157"/>
      <c r="OJ4" s="157"/>
      <c r="OK4" s="157"/>
      <c r="OL4" s="157"/>
      <c r="OM4" s="157"/>
      <c r="ON4" s="157"/>
      <c r="OO4" s="157"/>
      <c r="OP4" s="157"/>
      <c r="OQ4" s="450"/>
      <c r="OR4" s="157"/>
      <c r="OS4" s="157"/>
      <c r="OT4" s="157"/>
      <c r="OU4" s="157"/>
      <c r="OV4" s="157"/>
      <c r="OW4" s="157"/>
      <c r="OX4" s="157"/>
      <c r="OY4" s="157"/>
      <c r="OZ4" s="157"/>
      <c r="PA4" s="157"/>
      <c r="PB4" s="157"/>
      <c r="PC4" s="157"/>
      <c r="PD4" s="157"/>
      <c r="PE4" s="450"/>
      <c r="PF4" s="157"/>
      <c r="PG4" s="157"/>
      <c r="PH4" s="157"/>
      <c r="PI4" s="157"/>
      <c r="PJ4" s="157"/>
      <c r="PK4" s="157"/>
      <c r="PL4" s="157"/>
      <c r="PM4" s="157"/>
      <c r="PN4" s="157"/>
      <c r="PO4" s="157"/>
      <c r="PP4" s="157"/>
      <c r="PQ4" s="157"/>
      <c r="PR4" s="157"/>
      <c r="PS4" s="450"/>
      <c r="PT4" s="157"/>
      <c r="PU4" s="157"/>
      <c r="PV4" s="157"/>
      <c r="PW4" s="157"/>
      <c r="PX4" s="157"/>
      <c r="PY4" s="157"/>
      <c r="PZ4" s="157"/>
      <c r="QA4" s="157"/>
      <c r="QB4" s="157"/>
      <c r="QC4" s="157"/>
      <c r="QD4" s="157"/>
      <c r="QE4" s="157"/>
      <c r="QF4" s="157"/>
      <c r="QG4" s="450"/>
      <c r="QH4" s="157"/>
      <c r="QI4" s="157"/>
      <c r="QJ4" s="157"/>
      <c r="QK4" s="157"/>
      <c r="QL4" s="157"/>
      <c r="QM4" s="157"/>
      <c r="QN4" s="157"/>
      <c r="QO4" s="157"/>
      <c r="QP4" s="157"/>
      <c r="QQ4" s="157"/>
      <c r="QR4" s="157"/>
      <c r="QS4" s="157"/>
      <c r="QT4" s="157"/>
      <c r="QU4" s="450"/>
      <c r="QV4" s="157"/>
      <c r="QW4" s="157"/>
      <c r="QX4" s="157"/>
      <c r="QY4" s="157"/>
      <c r="QZ4" s="157"/>
      <c r="RA4" s="157"/>
      <c r="RB4" s="157"/>
      <c r="RC4" s="157"/>
      <c r="RD4" s="157"/>
      <c r="RE4" s="157"/>
      <c r="RF4" s="157"/>
      <c r="RG4" s="157"/>
      <c r="RH4" s="157"/>
      <c r="RI4" s="450"/>
      <c r="RJ4" s="157"/>
      <c r="RK4" s="157"/>
      <c r="RL4" s="157"/>
      <c r="RM4" s="157"/>
      <c r="RN4" s="157"/>
      <c r="RO4" s="157"/>
      <c r="RP4" s="157"/>
      <c r="RQ4" s="157"/>
      <c r="RR4" s="157"/>
      <c r="RS4" s="157"/>
      <c r="RT4" s="157"/>
      <c r="RU4" s="157"/>
      <c r="RV4" s="157"/>
      <c r="RW4" s="450"/>
      <c r="RX4" s="157"/>
      <c r="RY4" s="157"/>
      <c r="RZ4" s="157"/>
      <c r="SA4" s="157"/>
      <c r="SB4" s="157"/>
      <c r="SC4" s="157"/>
      <c r="SD4" s="157"/>
      <c r="SE4" s="157"/>
      <c r="SF4" s="157"/>
      <c r="SG4" s="157"/>
      <c r="SH4" s="157"/>
      <c r="SI4" s="157"/>
      <c r="SJ4" s="157"/>
      <c r="SK4" s="450"/>
      <c r="SL4" s="157"/>
      <c r="SM4" s="157"/>
      <c r="SN4" s="157"/>
      <c r="SO4" s="157"/>
      <c r="SP4" s="157"/>
      <c r="SQ4" s="157"/>
      <c r="SR4" s="157"/>
      <c r="SS4" s="157"/>
      <c r="ST4" s="157"/>
      <c r="SU4" s="157"/>
      <c r="SV4" s="157"/>
      <c r="SW4" s="157"/>
      <c r="SX4" s="157"/>
      <c r="SY4" s="450"/>
      <c r="SZ4" s="157"/>
      <c r="TA4" s="157"/>
      <c r="TB4" s="157"/>
      <c r="TC4" s="157"/>
      <c r="TD4" s="157"/>
      <c r="TE4" s="157"/>
      <c r="TF4" s="157"/>
      <c r="TG4" s="157"/>
      <c r="TH4" s="157"/>
      <c r="TI4" s="157"/>
      <c r="TJ4" s="157"/>
      <c r="TK4" s="157"/>
      <c r="TL4" s="157"/>
      <c r="TM4" s="450"/>
      <c r="TN4" s="157"/>
      <c r="TO4" s="157"/>
      <c r="TP4" s="157"/>
      <c r="TQ4" s="157"/>
      <c r="TR4" s="157"/>
      <c r="TS4" s="157"/>
      <c r="TT4" s="157"/>
      <c r="TU4" s="157"/>
      <c r="TV4" s="157"/>
      <c r="TW4" s="157"/>
      <c r="TX4" s="157"/>
      <c r="TY4" s="157"/>
      <c r="TZ4" s="157"/>
      <c r="UA4" s="450"/>
      <c r="UB4" s="157"/>
      <c r="UC4" s="157"/>
      <c r="UD4" s="157"/>
      <c r="UE4" s="157"/>
      <c r="UF4" s="157"/>
      <c r="UG4" s="157"/>
      <c r="UH4" s="157"/>
      <c r="UI4" s="157"/>
      <c r="UJ4" s="157"/>
      <c r="UK4" s="157"/>
      <c r="UL4" s="157"/>
      <c r="UM4" s="157"/>
      <c r="UN4" s="157"/>
      <c r="UO4" s="450"/>
      <c r="UP4" s="157"/>
      <c r="UQ4" s="157"/>
      <c r="UR4" s="157"/>
      <c r="US4" s="157"/>
      <c r="UT4" s="157"/>
      <c r="UU4" s="157"/>
      <c r="UV4" s="157"/>
      <c r="UW4" s="157"/>
      <c r="UX4" s="157"/>
      <c r="UY4" s="157"/>
      <c r="UZ4" s="157"/>
      <c r="VA4" s="157"/>
      <c r="VB4" s="157"/>
      <c r="VC4" s="450"/>
      <c r="VD4" s="157"/>
      <c r="VE4" s="157"/>
      <c r="VF4" s="157"/>
      <c r="VG4" s="157"/>
      <c r="VH4" s="157"/>
      <c r="VI4" s="157"/>
      <c r="VJ4" s="157"/>
      <c r="VK4" s="157"/>
      <c r="VL4" s="157"/>
      <c r="VM4" s="157"/>
      <c r="VN4" s="157"/>
      <c r="VO4" s="157"/>
      <c r="VP4" s="157"/>
      <c r="VQ4" s="450"/>
      <c r="VR4" s="157"/>
      <c r="VS4" s="157"/>
      <c r="VT4" s="157"/>
      <c r="VU4" s="157"/>
      <c r="VV4" s="157"/>
      <c r="VW4" s="157"/>
      <c r="VX4" s="157"/>
      <c r="VY4" s="157"/>
      <c r="VZ4" s="157"/>
      <c r="WA4" s="157"/>
      <c r="WB4" s="157"/>
      <c r="WC4" s="157"/>
      <c r="WD4" s="157"/>
      <c r="WE4" s="450"/>
      <c r="WF4" s="157"/>
      <c r="WG4" s="157"/>
      <c r="WH4" s="157"/>
      <c r="WI4" s="157"/>
      <c r="WJ4" s="157"/>
      <c r="WK4" s="157"/>
      <c r="WL4" s="157"/>
      <c r="WM4" s="157"/>
      <c r="WN4" s="157"/>
      <c r="WO4" s="157"/>
      <c r="WP4" s="157"/>
      <c r="WQ4" s="157"/>
      <c r="WR4" s="157"/>
      <c r="WS4" s="450"/>
      <c r="WT4" s="157"/>
      <c r="WU4" s="157"/>
      <c r="WV4" s="157"/>
      <c r="WW4" s="157"/>
      <c r="WX4" s="157"/>
      <c r="WY4" s="157"/>
      <c r="WZ4" s="157"/>
      <c r="XA4" s="157"/>
      <c r="XB4" s="157"/>
      <c r="XC4" s="157"/>
      <c r="XD4" s="157"/>
      <c r="XE4" s="157"/>
      <c r="XF4" s="157"/>
      <c r="XG4" s="450"/>
      <c r="XH4" s="157"/>
      <c r="XI4" s="157"/>
      <c r="XJ4" s="157"/>
      <c r="XK4" s="157"/>
      <c r="XL4" s="157"/>
      <c r="XM4" s="157"/>
      <c r="XN4" s="157"/>
      <c r="XO4" s="157"/>
      <c r="XP4" s="157"/>
      <c r="XQ4" s="157"/>
      <c r="XR4" s="157"/>
      <c r="XS4" s="157"/>
      <c r="XT4" s="157"/>
      <c r="XU4" s="450"/>
      <c r="XV4" s="157"/>
      <c r="XW4" s="157"/>
      <c r="XX4" s="157"/>
      <c r="XY4" s="157"/>
      <c r="XZ4" s="157"/>
      <c r="YA4" s="157"/>
      <c r="YB4" s="157"/>
      <c r="YC4" s="157"/>
      <c r="YD4" s="157"/>
      <c r="YE4" s="157"/>
      <c r="YF4" s="157"/>
      <c r="YG4" s="157"/>
      <c r="YH4" s="157"/>
      <c r="YI4" s="450"/>
      <c r="YJ4" s="157"/>
      <c r="YK4" s="157"/>
      <c r="YL4" s="157"/>
      <c r="YM4" s="157"/>
      <c r="YN4" s="157"/>
      <c r="YO4" s="157"/>
      <c r="YP4" s="157"/>
      <c r="YQ4" s="157"/>
      <c r="YR4" s="157"/>
      <c r="YS4" s="157"/>
      <c r="YT4" s="157"/>
      <c r="YU4" s="157"/>
      <c r="YV4" s="157"/>
      <c r="YW4" s="450"/>
      <c r="YX4" s="157"/>
      <c r="YY4" s="157"/>
      <c r="YZ4" s="157"/>
      <c r="ZA4" s="157"/>
      <c r="ZB4" s="157"/>
      <c r="ZC4" s="157"/>
      <c r="ZD4" s="157"/>
      <c r="ZE4" s="157"/>
      <c r="ZF4" s="157"/>
      <c r="ZG4" s="157"/>
      <c r="ZH4" s="157"/>
      <c r="ZI4" s="157"/>
      <c r="ZJ4" s="157"/>
      <c r="ZK4" s="450"/>
      <c r="ZL4" s="157"/>
      <c r="ZM4" s="157"/>
      <c r="ZN4" s="157"/>
      <c r="ZO4" s="157"/>
      <c r="ZP4" s="157"/>
      <c r="ZQ4" s="157"/>
      <c r="ZR4" s="157"/>
      <c r="ZS4" s="157"/>
      <c r="ZT4" s="157"/>
      <c r="ZU4" s="157"/>
      <c r="ZV4" s="157"/>
      <c r="ZW4" s="157"/>
      <c r="ZX4" s="157"/>
      <c r="ZY4" s="450"/>
      <c r="ZZ4" s="157"/>
      <c r="AAA4" s="157"/>
      <c r="AAB4" s="157"/>
      <c r="AAC4" s="157"/>
      <c r="AAD4" s="157"/>
      <c r="AAE4" s="157"/>
      <c r="AAF4" s="157"/>
      <c r="AAG4" s="157"/>
      <c r="AAH4" s="157"/>
      <c r="AAI4" s="157"/>
      <c r="AAJ4" s="157"/>
      <c r="AAK4" s="157"/>
      <c r="AAL4" s="157"/>
      <c r="AAM4" s="450"/>
      <c r="AAN4" s="157"/>
      <c r="AAO4" s="157"/>
      <c r="AAP4" s="157"/>
      <c r="AAQ4" s="157"/>
      <c r="AAR4" s="157"/>
      <c r="AAS4" s="157"/>
      <c r="AAT4" s="157"/>
      <c r="AAU4" s="157"/>
      <c r="AAV4" s="157"/>
      <c r="AAW4" s="157"/>
      <c r="AAX4" s="157"/>
      <c r="AAY4" s="157"/>
      <c r="AAZ4" s="157"/>
      <c r="ABA4" s="450"/>
      <c r="ABB4" s="157"/>
      <c r="ABC4" s="157"/>
      <c r="ABD4" s="157"/>
      <c r="ABE4" s="157"/>
      <c r="ABF4" s="157"/>
      <c r="ABG4" s="157"/>
      <c r="ABH4" s="157"/>
      <c r="ABI4" s="157"/>
      <c r="ABJ4" s="157"/>
      <c r="ABK4" s="157"/>
      <c r="ABL4" s="157"/>
      <c r="ABM4" s="157"/>
      <c r="ABN4" s="157"/>
      <c r="ABO4" s="450"/>
      <c r="ABP4" s="157"/>
      <c r="ABQ4" s="157"/>
      <c r="ABR4" s="157"/>
      <c r="ABS4" s="157"/>
      <c r="ABT4" s="157"/>
      <c r="ABU4" s="157"/>
      <c r="ABV4" s="157"/>
      <c r="ABW4" s="157"/>
      <c r="ABX4" s="157"/>
      <c r="ABY4" s="157"/>
      <c r="ABZ4" s="157"/>
      <c r="ACA4" s="157"/>
      <c r="ACB4" s="157"/>
      <c r="ACC4" s="450"/>
      <c r="ACD4" s="157"/>
      <c r="ACE4" s="157"/>
      <c r="ACF4" s="157"/>
      <c r="ACG4" s="157"/>
      <c r="ACH4" s="157"/>
      <c r="ACI4" s="157"/>
      <c r="ACJ4" s="157"/>
      <c r="ACK4" s="157"/>
      <c r="ACL4" s="157"/>
      <c r="ACM4" s="157"/>
      <c r="ACN4" s="157"/>
      <c r="ACO4" s="157"/>
      <c r="ACP4" s="157"/>
      <c r="ACQ4" s="450"/>
      <c r="ACR4" s="157"/>
      <c r="ACS4" s="157"/>
      <c r="ACT4" s="157"/>
      <c r="ACU4" s="157"/>
      <c r="ACV4" s="157"/>
      <c r="ACW4" s="157"/>
      <c r="ACX4" s="157"/>
      <c r="ACY4" s="157"/>
      <c r="ACZ4" s="157"/>
      <c r="ADA4" s="157"/>
      <c r="ADB4" s="157"/>
      <c r="ADC4" s="157"/>
      <c r="ADD4" s="157"/>
      <c r="ADE4" s="450"/>
      <c r="ADF4" s="157"/>
      <c r="ADG4" s="157"/>
      <c r="ADH4" s="157"/>
      <c r="ADI4" s="157"/>
      <c r="ADJ4" s="157"/>
      <c r="ADK4" s="157"/>
      <c r="ADL4" s="157"/>
      <c r="ADM4" s="157"/>
      <c r="ADN4" s="157"/>
      <c r="ADO4" s="157"/>
      <c r="ADP4" s="157"/>
      <c r="ADQ4" s="157"/>
      <c r="ADR4" s="157"/>
      <c r="ADS4" s="450"/>
      <c r="ADT4" s="157"/>
      <c r="ADU4" s="157"/>
      <c r="ADV4" s="157"/>
      <c r="ADW4" s="157"/>
      <c r="ADX4" s="157"/>
      <c r="ADY4" s="157"/>
      <c r="ADZ4" s="157"/>
      <c r="AEA4" s="157"/>
      <c r="AEB4" s="157"/>
      <c r="AEC4" s="157"/>
      <c r="AED4" s="157"/>
      <c r="AEE4" s="157"/>
      <c r="AEF4" s="157"/>
      <c r="AEG4" s="450"/>
      <c r="AEH4" s="157"/>
      <c r="AEI4" s="157"/>
      <c r="AEJ4" s="157"/>
      <c r="AEK4" s="157"/>
      <c r="AEL4" s="157"/>
      <c r="AEM4" s="157"/>
      <c r="AEN4" s="157"/>
      <c r="AEO4" s="157"/>
      <c r="AEP4" s="157"/>
      <c r="AEQ4" s="157"/>
      <c r="AER4" s="157"/>
      <c r="AES4" s="157"/>
      <c r="AET4" s="157"/>
      <c r="AEU4" s="450"/>
      <c r="AEV4" s="157"/>
      <c r="AEW4" s="157"/>
      <c r="AEX4" s="157"/>
      <c r="AEY4" s="157"/>
      <c r="AEZ4" s="157"/>
      <c r="AFA4" s="157"/>
      <c r="AFB4" s="157"/>
      <c r="AFC4" s="157"/>
      <c r="AFD4" s="157"/>
      <c r="AFE4" s="157"/>
      <c r="AFF4" s="157"/>
      <c r="AFG4" s="157"/>
      <c r="AFH4" s="157"/>
      <c r="AFI4" s="450"/>
      <c r="AFJ4" s="157"/>
      <c r="AFK4" s="157"/>
      <c r="AFL4" s="157"/>
      <c r="AFM4" s="157"/>
      <c r="AFN4" s="157"/>
      <c r="AFO4" s="157"/>
      <c r="AFP4" s="157"/>
      <c r="AFQ4" s="157"/>
      <c r="AFR4" s="157"/>
      <c r="AFS4" s="157"/>
      <c r="AFT4" s="157"/>
      <c r="AFU4" s="157"/>
      <c r="AFV4" s="157"/>
      <c r="AFW4" s="450"/>
      <c r="AFX4" s="157"/>
      <c r="AFY4" s="157"/>
      <c r="AFZ4" s="157"/>
      <c r="AGA4" s="157"/>
      <c r="AGB4" s="157"/>
      <c r="AGC4" s="157"/>
      <c r="AGD4" s="157"/>
      <c r="AGE4" s="157"/>
      <c r="AGF4" s="157"/>
      <c r="AGG4" s="157"/>
      <c r="AGH4" s="157"/>
      <c r="AGI4" s="157"/>
      <c r="AGJ4" s="157"/>
      <c r="AGK4" s="450"/>
      <c r="AGL4" s="157"/>
      <c r="AGM4" s="157"/>
      <c r="AGN4" s="157"/>
      <c r="AGO4" s="157"/>
      <c r="AGP4" s="157"/>
      <c r="AGQ4" s="157"/>
      <c r="AGR4" s="157"/>
      <c r="AGS4" s="157"/>
      <c r="AGT4" s="157"/>
      <c r="AGU4" s="157"/>
      <c r="AGV4" s="157"/>
      <c r="AGW4" s="157"/>
      <c r="AGX4" s="157"/>
      <c r="AGY4" s="450"/>
      <c r="AGZ4" s="157"/>
      <c r="AHA4" s="157"/>
      <c r="AHB4" s="157"/>
      <c r="AHC4" s="157"/>
      <c r="AHD4" s="157"/>
      <c r="AHE4" s="157"/>
      <c r="AHF4" s="157"/>
      <c r="AHG4" s="157"/>
      <c r="AHH4" s="157"/>
      <c r="AHI4" s="157"/>
      <c r="AHJ4" s="157"/>
      <c r="AHK4" s="157"/>
      <c r="AHL4" s="157"/>
      <c r="AHM4" s="450"/>
      <c r="AHN4" s="157"/>
      <c r="AHO4" s="157"/>
      <c r="AHP4" s="157"/>
      <c r="AHQ4" s="157"/>
      <c r="AHR4" s="157"/>
      <c r="AHS4" s="157"/>
      <c r="AHT4" s="157"/>
      <c r="AHU4" s="157"/>
      <c r="AHV4" s="157"/>
      <c r="AHW4" s="157"/>
      <c r="AHX4" s="157"/>
      <c r="AHY4" s="157"/>
      <c r="AHZ4" s="157"/>
      <c r="AIA4" s="450"/>
      <c r="AIB4" s="157"/>
      <c r="AIC4" s="157"/>
      <c r="AID4" s="157"/>
      <c r="AIE4" s="157"/>
      <c r="AIF4" s="157"/>
      <c r="AIG4" s="157"/>
      <c r="AIH4" s="157"/>
      <c r="AII4" s="157"/>
      <c r="AIJ4" s="157"/>
      <c r="AIK4" s="157"/>
      <c r="AIL4" s="157"/>
      <c r="AIM4" s="157"/>
      <c r="AIN4" s="157"/>
      <c r="AIO4" s="450"/>
      <c r="AIP4" s="157"/>
      <c r="AIQ4" s="157"/>
      <c r="AIR4" s="157"/>
      <c r="AIS4" s="157"/>
      <c r="AIT4" s="157"/>
      <c r="AIU4" s="157"/>
      <c r="AIV4" s="157"/>
      <c r="AIW4" s="157"/>
      <c r="AIX4" s="157"/>
      <c r="AIY4" s="157"/>
      <c r="AIZ4" s="157"/>
      <c r="AJA4" s="157"/>
      <c r="AJB4" s="157"/>
      <c r="AJC4" s="450"/>
      <c r="AJD4" s="157"/>
      <c r="AJE4" s="157"/>
      <c r="AJF4" s="157"/>
      <c r="AJG4" s="157"/>
      <c r="AJH4" s="157"/>
      <c r="AJI4" s="157"/>
      <c r="AJJ4" s="157"/>
      <c r="AJK4" s="157"/>
      <c r="AJL4" s="157"/>
      <c r="AJM4" s="157"/>
      <c r="AJN4" s="157"/>
      <c r="AJO4" s="157"/>
      <c r="AJP4" s="157"/>
      <c r="AJQ4" s="450"/>
      <c r="AJR4" s="157"/>
      <c r="AJS4" s="157"/>
      <c r="AJT4" s="157"/>
      <c r="AJU4" s="157"/>
      <c r="AJV4" s="157"/>
      <c r="AJW4" s="157"/>
      <c r="AJX4" s="157"/>
      <c r="AJY4" s="157"/>
      <c r="AJZ4" s="157"/>
      <c r="AKA4" s="157"/>
      <c r="AKB4" s="157"/>
      <c r="AKC4" s="157"/>
      <c r="AKD4" s="157"/>
      <c r="AKE4" s="450"/>
      <c r="AKF4" s="157"/>
      <c r="AKG4" s="157"/>
      <c r="AKH4" s="157"/>
      <c r="AKI4" s="157"/>
      <c r="AKJ4" s="157"/>
      <c r="AKK4" s="157"/>
      <c r="AKL4" s="157"/>
      <c r="AKM4" s="157"/>
      <c r="AKN4" s="157"/>
      <c r="AKO4" s="157"/>
      <c r="AKP4" s="157"/>
      <c r="AKQ4" s="157"/>
      <c r="AKR4" s="157"/>
      <c r="AKS4" s="450"/>
      <c r="AKT4" s="157"/>
      <c r="AKU4" s="157"/>
      <c r="AKV4" s="157"/>
      <c r="AKW4" s="157"/>
      <c r="AKX4" s="157"/>
      <c r="AKY4" s="157"/>
      <c r="AKZ4" s="157"/>
      <c r="ALA4" s="157"/>
      <c r="ALB4" s="157"/>
      <c r="ALC4" s="157"/>
      <c r="ALD4" s="157"/>
      <c r="ALE4" s="157"/>
      <c r="ALF4" s="157"/>
      <c r="ALG4" s="450"/>
      <c r="ALH4" s="157"/>
      <c r="ALI4" s="157"/>
      <c r="ALJ4" s="157"/>
      <c r="ALK4" s="157"/>
      <c r="ALL4" s="157"/>
      <c r="ALM4" s="157"/>
      <c r="ALN4" s="157"/>
      <c r="ALO4" s="157"/>
      <c r="ALP4" s="157"/>
      <c r="ALQ4" s="157"/>
      <c r="ALR4" s="157"/>
      <c r="ALS4" s="157"/>
      <c r="ALT4" s="157"/>
      <c r="ALU4" s="450"/>
      <c r="ALV4" s="157"/>
      <c r="ALW4" s="157"/>
      <c r="ALX4" s="157"/>
      <c r="ALY4" s="157"/>
      <c r="ALZ4" s="157"/>
      <c r="AMA4" s="157"/>
      <c r="AMB4" s="157"/>
      <c r="AMC4" s="157"/>
      <c r="AMD4" s="157"/>
      <c r="AME4" s="157"/>
      <c r="AMF4" s="157"/>
      <c r="AMG4" s="157"/>
      <c r="AMH4" s="157"/>
      <c r="AMI4" s="450"/>
      <c r="AMJ4" s="157"/>
      <c r="AMK4" s="157"/>
      <c r="AML4" s="157"/>
      <c r="AMM4" s="157"/>
      <c r="AMN4" s="157"/>
      <c r="AMO4" s="157"/>
      <c r="AMP4" s="157"/>
      <c r="AMQ4" s="157"/>
      <c r="AMR4" s="157"/>
      <c r="AMS4" s="157"/>
      <c r="AMT4" s="157"/>
      <c r="AMU4" s="157"/>
      <c r="AMV4" s="157"/>
      <c r="AMW4" s="450"/>
      <c r="AMX4" s="157"/>
      <c r="AMY4" s="157"/>
      <c r="AMZ4" s="157"/>
      <c r="ANA4" s="157"/>
      <c r="ANB4" s="157"/>
      <c r="ANC4" s="157"/>
      <c r="AND4" s="157"/>
      <c r="ANE4" s="157"/>
      <c r="ANF4" s="157"/>
      <c r="ANG4" s="157"/>
      <c r="ANH4" s="157"/>
      <c r="ANI4" s="157"/>
      <c r="ANJ4" s="157"/>
      <c r="ANK4" s="450"/>
      <c r="ANL4" s="157"/>
      <c r="ANM4" s="157"/>
      <c r="ANN4" s="157"/>
      <c r="ANO4" s="157"/>
      <c r="ANP4" s="157"/>
      <c r="ANQ4" s="157"/>
      <c r="ANR4" s="157"/>
      <c r="ANS4" s="157"/>
      <c r="ANT4" s="157"/>
      <c r="ANU4" s="157"/>
      <c r="ANV4" s="157"/>
      <c r="ANW4" s="157"/>
      <c r="ANX4" s="157"/>
      <c r="ANY4" s="450"/>
      <c r="ANZ4" s="157"/>
      <c r="AOA4" s="157"/>
      <c r="AOB4" s="157"/>
      <c r="AOC4" s="157"/>
      <c r="AOD4" s="157"/>
      <c r="AOE4" s="157"/>
      <c r="AOF4" s="157"/>
      <c r="AOG4" s="157"/>
      <c r="AOH4" s="157"/>
      <c r="AOI4" s="157"/>
      <c r="AOJ4" s="157"/>
      <c r="AOK4" s="157"/>
      <c r="AOL4" s="157"/>
      <c r="AOM4" s="450"/>
      <c r="AON4" s="157"/>
      <c r="AOO4" s="157"/>
      <c r="AOP4" s="157"/>
      <c r="AOQ4" s="157"/>
      <c r="AOR4" s="157"/>
      <c r="AOS4" s="157"/>
      <c r="AOT4" s="157"/>
      <c r="AOU4" s="157"/>
      <c r="AOV4" s="157"/>
      <c r="AOW4" s="157"/>
      <c r="AOX4" s="157"/>
      <c r="AOY4" s="157"/>
      <c r="AOZ4" s="157"/>
      <c r="APA4" s="450"/>
      <c r="APB4" s="157"/>
      <c r="APC4" s="157"/>
      <c r="APD4" s="157"/>
      <c r="APE4" s="157"/>
      <c r="APF4" s="157"/>
      <c r="APG4" s="157"/>
      <c r="APH4" s="157"/>
      <c r="API4" s="157"/>
      <c r="APJ4" s="157"/>
      <c r="APK4" s="157"/>
      <c r="APL4" s="157"/>
      <c r="APM4" s="157"/>
      <c r="APN4" s="157"/>
      <c r="APO4" s="450"/>
      <c r="APP4" s="157"/>
      <c r="APQ4" s="157"/>
      <c r="APR4" s="157"/>
      <c r="APS4" s="157"/>
      <c r="APT4" s="157"/>
      <c r="APU4" s="157"/>
      <c r="APV4" s="157"/>
      <c r="APW4" s="157"/>
      <c r="APX4" s="157"/>
      <c r="APY4" s="157"/>
      <c r="APZ4" s="157"/>
      <c r="AQA4" s="157"/>
      <c r="AQB4" s="157"/>
      <c r="AQC4" s="450"/>
      <c r="AQD4" s="157"/>
      <c r="AQE4" s="157"/>
      <c r="AQF4" s="157"/>
      <c r="AQG4" s="157"/>
      <c r="AQH4" s="157"/>
      <c r="AQI4" s="157"/>
      <c r="AQJ4" s="157"/>
      <c r="AQK4" s="157"/>
      <c r="AQL4" s="157"/>
      <c r="AQM4" s="157"/>
      <c r="AQN4" s="157"/>
      <c r="AQO4" s="157"/>
      <c r="AQP4" s="157"/>
      <c r="AQQ4" s="450"/>
      <c r="AQR4" s="157"/>
      <c r="AQS4" s="157"/>
      <c r="AQT4" s="157"/>
      <c r="AQU4" s="157"/>
      <c r="AQV4" s="157"/>
      <c r="AQW4" s="157"/>
      <c r="AQX4" s="157"/>
      <c r="AQY4" s="157"/>
      <c r="AQZ4" s="157"/>
      <c r="ARA4" s="157"/>
      <c r="ARB4" s="157"/>
      <c r="ARC4" s="157"/>
      <c r="ARD4" s="157"/>
      <c r="ARE4" s="450"/>
      <c r="ARF4" s="157"/>
      <c r="ARG4" s="157"/>
      <c r="ARH4" s="157"/>
      <c r="ARI4" s="157"/>
      <c r="ARJ4" s="157"/>
      <c r="ARK4" s="157"/>
      <c r="ARL4" s="157"/>
      <c r="ARM4" s="157"/>
      <c r="ARN4" s="157"/>
      <c r="ARO4" s="157"/>
      <c r="ARP4" s="157"/>
      <c r="ARQ4" s="157"/>
      <c r="ARR4" s="157"/>
      <c r="ARS4" s="450"/>
      <c r="ART4" s="157"/>
      <c r="ARU4" s="157"/>
      <c r="ARV4" s="157"/>
      <c r="ARW4" s="157"/>
      <c r="ARX4" s="157"/>
      <c r="ARY4" s="157"/>
      <c r="ARZ4" s="157"/>
      <c r="ASA4" s="157"/>
      <c r="ASB4" s="157"/>
      <c r="ASC4" s="157"/>
      <c r="ASD4" s="157"/>
      <c r="ASE4" s="157"/>
      <c r="ASF4" s="157"/>
      <c r="ASG4" s="450"/>
      <c r="ASH4" s="157"/>
      <c r="ASI4" s="157"/>
      <c r="ASJ4" s="157"/>
      <c r="ASK4" s="157"/>
      <c r="ASL4" s="157"/>
      <c r="ASM4" s="157"/>
      <c r="ASN4" s="157"/>
      <c r="ASO4" s="157"/>
      <c r="ASP4" s="157"/>
      <c r="ASQ4" s="157"/>
      <c r="ASR4" s="157"/>
      <c r="ASS4" s="157"/>
      <c r="AST4" s="157"/>
      <c r="ASU4" s="450"/>
      <c r="ASV4" s="157"/>
      <c r="ASW4" s="157"/>
      <c r="ASX4" s="157"/>
      <c r="ASY4" s="157"/>
      <c r="ASZ4" s="157"/>
      <c r="ATA4" s="157"/>
      <c r="ATB4" s="157"/>
      <c r="ATC4" s="157"/>
      <c r="ATD4" s="157"/>
      <c r="ATE4" s="157"/>
      <c r="ATF4" s="157"/>
      <c r="ATG4" s="157"/>
      <c r="ATH4" s="157"/>
      <c r="ATI4" s="450"/>
      <c r="ATJ4" s="157"/>
      <c r="ATK4" s="157"/>
      <c r="ATL4" s="157"/>
      <c r="ATM4" s="157"/>
      <c r="ATN4" s="157"/>
      <c r="ATO4" s="157"/>
      <c r="ATP4" s="157"/>
      <c r="ATQ4" s="157"/>
      <c r="ATR4" s="157"/>
      <c r="ATS4" s="157"/>
      <c r="ATT4" s="157"/>
      <c r="ATU4" s="157"/>
      <c r="ATV4" s="157"/>
      <c r="ATW4" s="450"/>
      <c r="ATX4" s="157"/>
      <c r="ATY4" s="157"/>
      <c r="ATZ4" s="157"/>
      <c r="AUA4" s="157"/>
      <c r="AUB4" s="157"/>
      <c r="AUC4" s="157"/>
      <c r="AUD4" s="157"/>
      <c r="AUE4" s="157"/>
      <c r="AUF4" s="157"/>
      <c r="AUG4" s="157"/>
      <c r="AUH4" s="157"/>
      <c r="AUI4" s="157"/>
      <c r="AUJ4" s="157"/>
      <c r="AUK4" s="450"/>
      <c r="AUL4" s="157"/>
      <c r="AUM4" s="157"/>
      <c r="AUN4" s="157"/>
      <c r="AUO4" s="157"/>
      <c r="AUP4" s="157"/>
      <c r="AUQ4" s="157"/>
      <c r="AUR4" s="157"/>
      <c r="AUS4" s="157"/>
      <c r="AUT4" s="157"/>
      <c r="AUU4" s="157"/>
      <c r="AUV4" s="157"/>
      <c r="AUW4" s="157"/>
      <c r="AUX4" s="157"/>
      <c r="AUY4" s="450"/>
      <c r="AUZ4" s="157"/>
      <c r="AVA4" s="157"/>
      <c r="AVB4" s="157"/>
      <c r="AVC4" s="157"/>
      <c r="AVD4" s="157"/>
      <c r="AVE4" s="157"/>
      <c r="AVF4" s="157"/>
      <c r="AVG4" s="157"/>
      <c r="AVH4" s="157"/>
      <c r="AVI4" s="157"/>
      <c r="AVJ4" s="157"/>
      <c r="AVK4" s="157"/>
      <c r="AVL4" s="157"/>
      <c r="AVM4" s="450"/>
      <c r="AVN4" s="157"/>
      <c r="AVO4" s="157"/>
      <c r="AVP4" s="157"/>
      <c r="AVQ4" s="157"/>
      <c r="AVR4" s="157"/>
      <c r="AVS4" s="157"/>
      <c r="AVT4" s="157"/>
      <c r="AVU4" s="157"/>
      <c r="AVV4" s="157"/>
      <c r="AVW4" s="157"/>
      <c r="AVX4" s="157"/>
      <c r="AVY4" s="157"/>
      <c r="AVZ4" s="157"/>
      <c r="AWA4" s="450"/>
      <c r="AWB4" s="157"/>
      <c r="AWC4" s="157"/>
      <c r="AWD4" s="157"/>
      <c r="AWE4" s="157"/>
      <c r="AWF4" s="157"/>
      <c r="AWG4" s="157"/>
      <c r="AWH4" s="157"/>
      <c r="AWI4" s="157"/>
      <c r="AWJ4" s="157"/>
      <c r="AWK4" s="157"/>
      <c r="AWL4" s="157"/>
      <c r="AWM4" s="157"/>
      <c r="AWN4" s="157"/>
      <c r="AWO4" s="450"/>
      <c r="AWP4" s="157"/>
      <c r="AWQ4" s="157"/>
      <c r="AWR4" s="157"/>
      <c r="AWS4" s="157"/>
      <c r="AWT4" s="157"/>
      <c r="AWU4" s="157"/>
      <c r="AWV4" s="157"/>
      <c r="AWW4" s="157"/>
      <c r="AWX4" s="157"/>
      <c r="AWY4" s="157"/>
      <c r="AWZ4" s="157"/>
      <c r="AXA4" s="157"/>
      <c r="AXB4" s="157"/>
      <c r="AXC4" s="450"/>
      <c r="AXD4" s="157"/>
      <c r="AXE4" s="157"/>
      <c r="AXF4" s="157"/>
      <c r="AXG4" s="157"/>
      <c r="AXH4" s="157"/>
      <c r="AXI4" s="157"/>
      <c r="AXJ4" s="157"/>
      <c r="AXK4" s="157"/>
      <c r="AXL4" s="157"/>
      <c r="AXM4" s="157"/>
      <c r="AXN4" s="157"/>
      <c r="AXO4" s="157"/>
      <c r="AXP4" s="157"/>
      <c r="AXQ4" s="450"/>
      <c r="AXR4" s="157"/>
      <c r="AXS4" s="157"/>
      <c r="AXT4" s="157"/>
      <c r="AXU4" s="157"/>
      <c r="AXV4" s="157"/>
      <c r="AXW4" s="157"/>
      <c r="AXX4" s="157"/>
      <c r="AXY4" s="157"/>
      <c r="AXZ4" s="157"/>
      <c r="AYA4" s="157"/>
      <c r="AYB4" s="157"/>
      <c r="AYC4" s="157"/>
      <c r="AYD4" s="157"/>
      <c r="AYE4" s="450"/>
      <c r="AYF4" s="157"/>
      <c r="AYG4" s="157"/>
      <c r="AYH4" s="157"/>
      <c r="AYI4" s="157"/>
      <c r="AYJ4" s="157"/>
      <c r="AYK4" s="157"/>
      <c r="AYL4" s="157"/>
      <c r="AYM4" s="157"/>
      <c r="AYN4" s="157"/>
      <c r="AYO4" s="157"/>
      <c r="AYP4" s="157"/>
      <c r="AYQ4" s="157"/>
      <c r="AYR4" s="157"/>
      <c r="AYS4" s="450"/>
      <c r="AYT4" s="157"/>
      <c r="AYU4" s="157"/>
      <c r="AYV4" s="157"/>
      <c r="AYW4" s="157"/>
      <c r="AYX4" s="157"/>
      <c r="AYY4" s="157"/>
      <c r="AYZ4" s="157"/>
      <c r="AZA4" s="157"/>
      <c r="AZB4" s="157"/>
      <c r="AZC4" s="157"/>
      <c r="AZD4" s="157"/>
      <c r="AZE4" s="157"/>
      <c r="AZF4" s="157"/>
      <c r="AZG4" s="450"/>
      <c r="AZH4" s="157"/>
      <c r="AZI4" s="157"/>
      <c r="AZJ4" s="157"/>
      <c r="AZK4" s="157"/>
      <c r="AZL4" s="157"/>
      <c r="AZM4" s="157"/>
      <c r="AZN4" s="157"/>
      <c r="AZO4" s="157"/>
      <c r="AZP4" s="157"/>
      <c r="AZQ4" s="157"/>
      <c r="AZR4" s="157"/>
      <c r="AZS4" s="157"/>
      <c r="AZT4" s="157"/>
      <c r="AZU4" s="450"/>
      <c r="AZV4" s="157"/>
      <c r="AZW4" s="157"/>
      <c r="AZX4" s="157"/>
      <c r="AZY4" s="157"/>
      <c r="AZZ4" s="157"/>
      <c r="BAA4" s="157"/>
      <c r="BAB4" s="157"/>
      <c r="BAC4" s="157"/>
      <c r="BAD4" s="157"/>
      <c r="BAE4" s="157"/>
      <c r="BAF4" s="157"/>
      <c r="BAG4" s="157"/>
      <c r="BAH4" s="157"/>
      <c r="BAI4" s="450"/>
      <c r="BAJ4" s="157"/>
      <c r="BAK4" s="157"/>
      <c r="BAL4" s="157"/>
      <c r="BAM4" s="157"/>
      <c r="BAN4" s="157"/>
      <c r="BAO4" s="157"/>
      <c r="BAP4" s="157"/>
      <c r="BAQ4" s="157"/>
      <c r="BAR4" s="157"/>
      <c r="BAS4" s="157"/>
      <c r="BAT4" s="157"/>
      <c r="BAU4" s="157"/>
      <c r="BAV4" s="157"/>
      <c r="BAW4" s="450"/>
      <c r="BAX4" s="157"/>
      <c r="BAY4" s="157"/>
      <c r="BAZ4" s="157"/>
      <c r="BBA4" s="157"/>
      <c r="BBB4" s="157"/>
      <c r="BBC4" s="157"/>
      <c r="BBD4" s="157"/>
      <c r="BBE4" s="157"/>
      <c r="BBF4" s="157"/>
      <c r="BBG4" s="157"/>
      <c r="BBH4" s="157"/>
      <c r="BBI4" s="157"/>
      <c r="BBJ4" s="157"/>
      <c r="BBK4" s="450"/>
      <c r="BBL4" s="157"/>
      <c r="BBM4" s="157"/>
      <c r="BBN4" s="157"/>
      <c r="BBO4" s="157"/>
      <c r="BBP4" s="157"/>
      <c r="BBQ4" s="157"/>
      <c r="BBR4" s="157"/>
      <c r="BBS4" s="157"/>
      <c r="BBT4" s="157"/>
      <c r="BBU4" s="157"/>
      <c r="BBV4" s="157"/>
      <c r="BBW4" s="157"/>
      <c r="BBX4" s="157"/>
      <c r="BBY4" s="450"/>
      <c r="BBZ4" s="157"/>
      <c r="BCA4" s="157"/>
      <c r="BCB4" s="157"/>
      <c r="BCC4" s="157"/>
      <c r="BCD4" s="157"/>
      <c r="BCE4" s="157"/>
      <c r="BCF4" s="157"/>
      <c r="BCG4" s="157"/>
      <c r="BCH4" s="157"/>
      <c r="BCI4" s="157"/>
      <c r="BCJ4" s="157"/>
      <c r="BCK4" s="157"/>
      <c r="BCL4" s="157"/>
      <c r="BCM4" s="450"/>
      <c r="BCN4" s="157"/>
      <c r="BCO4" s="157"/>
      <c r="BCP4" s="157"/>
      <c r="BCQ4" s="157"/>
      <c r="BCR4" s="157"/>
      <c r="BCS4" s="157"/>
      <c r="BCT4" s="157"/>
      <c r="BCU4" s="157"/>
      <c r="BCV4" s="157"/>
      <c r="BCW4" s="157"/>
      <c r="BCX4" s="157"/>
      <c r="BCY4" s="157"/>
      <c r="BCZ4" s="157"/>
      <c r="BDA4" s="450"/>
      <c r="BDB4" s="157"/>
      <c r="BDC4" s="157"/>
      <c r="BDD4" s="157"/>
      <c r="BDE4" s="157"/>
      <c r="BDF4" s="157"/>
      <c r="BDG4" s="157"/>
      <c r="BDH4" s="157"/>
      <c r="BDI4" s="157"/>
      <c r="BDJ4" s="157"/>
      <c r="BDK4" s="157"/>
      <c r="BDL4" s="157"/>
      <c r="BDM4" s="157"/>
      <c r="BDN4" s="157"/>
      <c r="BDO4" s="450"/>
      <c r="BDP4" s="157"/>
      <c r="BDQ4" s="157"/>
      <c r="BDR4" s="157"/>
      <c r="BDS4" s="157"/>
      <c r="BDT4" s="157"/>
      <c r="BDU4" s="157"/>
      <c r="BDV4" s="157"/>
      <c r="BDW4" s="157"/>
      <c r="BDX4" s="157"/>
      <c r="BDY4" s="157"/>
      <c r="BDZ4" s="157"/>
      <c r="BEA4" s="157"/>
      <c r="BEB4" s="157"/>
      <c r="BEC4" s="450"/>
      <c r="BED4" s="157"/>
      <c r="BEE4" s="157"/>
      <c r="BEF4" s="157"/>
      <c r="BEG4" s="157"/>
      <c r="BEH4" s="157"/>
      <c r="BEI4" s="157"/>
      <c r="BEJ4" s="157"/>
      <c r="BEK4" s="157"/>
      <c r="BEL4" s="157"/>
      <c r="BEM4" s="157"/>
      <c r="BEN4" s="157"/>
      <c r="BEO4" s="157"/>
      <c r="BEP4" s="157"/>
      <c r="BEQ4" s="450"/>
      <c r="BER4" s="157"/>
      <c r="BES4" s="157"/>
      <c r="BET4" s="157"/>
      <c r="BEU4" s="157"/>
      <c r="BEV4" s="157"/>
      <c r="BEW4" s="157"/>
      <c r="BEX4" s="157"/>
      <c r="BEY4" s="157"/>
      <c r="BEZ4" s="157"/>
      <c r="BFA4" s="157"/>
      <c r="BFB4" s="157"/>
      <c r="BFC4" s="157"/>
      <c r="BFD4" s="157"/>
      <c r="BFE4" s="450"/>
      <c r="BFF4" s="157"/>
      <c r="BFG4" s="157"/>
      <c r="BFH4" s="157"/>
      <c r="BFI4" s="157"/>
      <c r="BFJ4" s="157"/>
      <c r="BFK4" s="157"/>
      <c r="BFL4" s="157"/>
      <c r="BFM4" s="157"/>
      <c r="BFN4" s="157"/>
      <c r="BFO4" s="157"/>
      <c r="BFP4" s="157"/>
      <c r="BFQ4" s="157"/>
      <c r="BFR4" s="157"/>
      <c r="BFS4" s="450"/>
      <c r="BFT4" s="157"/>
      <c r="BFU4" s="157"/>
      <c r="BFV4" s="157"/>
      <c r="BFW4" s="157"/>
      <c r="BFX4" s="157"/>
      <c r="BFY4" s="157"/>
      <c r="BFZ4" s="157"/>
      <c r="BGA4" s="157"/>
      <c r="BGB4" s="157"/>
      <c r="BGC4" s="157"/>
      <c r="BGD4" s="157"/>
      <c r="BGE4" s="157"/>
      <c r="BGF4" s="157"/>
      <c r="BGG4" s="450"/>
      <c r="BGH4" s="157"/>
      <c r="BGI4" s="157"/>
      <c r="BGJ4" s="157"/>
      <c r="BGK4" s="157"/>
      <c r="BGL4" s="157"/>
      <c r="BGM4" s="157"/>
      <c r="BGN4" s="157"/>
      <c r="BGO4" s="157"/>
      <c r="BGP4" s="157"/>
      <c r="BGQ4" s="157"/>
      <c r="BGR4" s="157"/>
      <c r="BGS4" s="157"/>
      <c r="BGT4" s="157"/>
      <c r="BGU4" s="450"/>
      <c r="BGV4" s="157"/>
      <c r="BGW4" s="157"/>
      <c r="BGX4" s="157"/>
      <c r="BGY4" s="157"/>
      <c r="BGZ4" s="157"/>
      <c r="BHA4" s="157"/>
      <c r="BHB4" s="157"/>
      <c r="BHC4" s="157"/>
      <c r="BHD4" s="157"/>
      <c r="BHE4" s="157"/>
      <c r="BHF4" s="157"/>
      <c r="BHG4" s="157"/>
      <c r="BHH4" s="157"/>
      <c r="BHI4" s="450"/>
      <c r="BHJ4" s="157"/>
      <c r="BHK4" s="157"/>
      <c r="BHL4" s="157"/>
      <c r="BHM4" s="157"/>
      <c r="BHN4" s="157"/>
      <c r="BHO4" s="157"/>
      <c r="BHP4" s="157"/>
      <c r="BHQ4" s="157"/>
      <c r="BHR4" s="157"/>
      <c r="BHS4" s="157"/>
      <c r="BHT4" s="157"/>
      <c r="BHU4" s="157"/>
      <c r="BHV4" s="157"/>
      <c r="BHW4" s="450"/>
      <c r="BHX4" s="157"/>
      <c r="BHY4" s="157"/>
      <c r="BHZ4" s="157"/>
      <c r="BIA4" s="157"/>
      <c r="BIB4" s="157"/>
      <c r="BIC4" s="157"/>
      <c r="BID4" s="157"/>
      <c r="BIE4" s="157"/>
      <c r="BIF4" s="157"/>
      <c r="BIG4" s="157"/>
      <c r="BIH4" s="157"/>
      <c r="BII4" s="157"/>
      <c r="BIJ4" s="157"/>
      <c r="BIK4" s="450"/>
      <c r="BIL4" s="157"/>
      <c r="BIM4" s="157"/>
      <c r="BIN4" s="157"/>
      <c r="BIO4" s="157"/>
      <c r="BIP4" s="157"/>
      <c r="BIQ4" s="157"/>
      <c r="BIR4" s="157"/>
      <c r="BIS4" s="157"/>
      <c r="BIT4" s="157"/>
      <c r="BIU4" s="157"/>
      <c r="BIV4" s="157"/>
      <c r="BIW4" s="157"/>
      <c r="BIX4" s="157"/>
      <c r="BIY4" s="450"/>
      <c r="BIZ4" s="157"/>
      <c r="BJA4" s="157"/>
      <c r="BJB4" s="157"/>
      <c r="BJC4" s="157"/>
      <c r="BJD4" s="157"/>
      <c r="BJE4" s="157"/>
      <c r="BJF4" s="157"/>
      <c r="BJG4" s="157"/>
      <c r="BJH4" s="157"/>
      <c r="BJI4" s="157"/>
      <c r="BJJ4" s="157"/>
      <c r="BJK4" s="157"/>
      <c r="BJL4" s="157"/>
      <c r="BJM4" s="450"/>
      <c r="BJN4" s="157"/>
      <c r="BJO4" s="157"/>
      <c r="BJP4" s="157"/>
      <c r="BJQ4" s="157"/>
      <c r="BJR4" s="157"/>
      <c r="BJS4" s="157"/>
      <c r="BJT4" s="157"/>
      <c r="BJU4" s="157"/>
      <c r="BJV4" s="157"/>
      <c r="BJW4" s="157"/>
      <c r="BJX4" s="157"/>
      <c r="BJY4" s="157"/>
      <c r="BJZ4" s="157"/>
      <c r="BKA4" s="450"/>
      <c r="BKB4" s="157"/>
      <c r="BKC4" s="157"/>
      <c r="BKD4" s="157"/>
      <c r="BKE4" s="157"/>
      <c r="BKF4" s="157"/>
      <c r="BKG4" s="157"/>
      <c r="BKH4" s="157"/>
      <c r="BKI4" s="157"/>
      <c r="BKJ4" s="157"/>
      <c r="BKK4" s="157"/>
      <c r="BKL4" s="157"/>
      <c r="BKM4" s="157"/>
      <c r="BKN4" s="157"/>
      <c r="BKO4" s="450"/>
      <c r="BKP4" s="157"/>
      <c r="BKQ4" s="157"/>
      <c r="BKR4" s="157"/>
      <c r="BKS4" s="157"/>
      <c r="BKT4" s="157"/>
      <c r="BKU4" s="157"/>
      <c r="BKV4" s="157"/>
      <c r="BKW4" s="157"/>
      <c r="BKX4" s="157"/>
      <c r="BKY4" s="157"/>
      <c r="BKZ4" s="157"/>
      <c r="BLA4" s="157"/>
      <c r="BLB4" s="157"/>
      <c r="BLC4" s="450"/>
      <c r="BLD4" s="157"/>
      <c r="BLE4" s="157"/>
      <c r="BLF4" s="157"/>
      <c r="BLG4" s="157"/>
      <c r="BLH4" s="157"/>
      <c r="BLI4" s="157"/>
      <c r="BLJ4" s="157"/>
      <c r="BLK4" s="157"/>
      <c r="BLL4" s="157"/>
      <c r="BLM4" s="157"/>
      <c r="BLN4" s="157"/>
      <c r="BLO4" s="157"/>
      <c r="BLP4" s="157"/>
      <c r="BLQ4" s="450"/>
      <c r="BLR4" s="157"/>
      <c r="BLS4" s="157"/>
      <c r="BLT4" s="157"/>
      <c r="BLU4" s="157"/>
      <c r="BLV4" s="157"/>
      <c r="BLW4" s="157"/>
      <c r="BLX4" s="157"/>
      <c r="BLY4" s="157"/>
      <c r="BLZ4" s="157"/>
      <c r="BMA4" s="157"/>
      <c r="BMB4" s="157"/>
      <c r="BMC4" s="157"/>
      <c r="BMD4" s="157"/>
      <c r="BME4" s="450"/>
      <c r="BMF4" s="157"/>
      <c r="BMG4" s="157"/>
      <c r="BMH4" s="157"/>
      <c r="BMI4" s="157"/>
      <c r="BMJ4" s="157"/>
      <c r="BMK4" s="157"/>
      <c r="BML4" s="157"/>
      <c r="BMM4" s="157"/>
      <c r="BMN4" s="157"/>
      <c r="BMO4" s="157"/>
      <c r="BMP4" s="157"/>
      <c r="BMQ4" s="157"/>
      <c r="BMR4" s="157"/>
      <c r="BMS4" s="450"/>
      <c r="BMT4" s="157"/>
      <c r="BMU4" s="157"/>
      <c r="BMV4" s="157"/>
      <c r="BMW4" s="157"/>
      <c r="BMX4" s="157"/>
      <c r="BMY4" s="157"/>
      <c r="BMZ4" s="157"/>
      <c r="BNA4" s="157"/>
      <c r="BNB4" s="157"/>
      <c r="BNC4" s="157"/>
      <c r="BND4" s="157"/>
      <c r="BNE4" s="157"/>
      <c r="BNF4" s="157"/>
      <c r="BNG4" s="450"/>
      <c r="BNH4" s="157"/>
      <c r="BNI4" s="157"/>
      <c r="BNJ4" s="157"/>
      <c r="BNK4" s="157"/>
      <c r="BNL4" s="157"/>
      <c r="BNM4" s="157"/>
      <c r="BNN4" s="157"/>
      <c r="BNO4" s="157"/>
      <c r="BNP4" s="157"/>
      <c r="BNQ4" s="157"/>
      <c r="BNR4" s="157"/>
      <c r="BNS4" s="157"/>
      <c r="BNT4" s="157"/>
      <c r="BNU4" s="450"/>
      <c r="BNV4" s="157"/>
      <c r="BNW4" s="157"/>
      <c r="BNX4" s="157"/>
      <c r="BNY4" s="157"/>
      <c r="BNZ4" s="157"/>
      <c r="BOA4" s="157"/>
      <c r="BOB4" s="157"/>
      <c r="BOC4" s="157"/>
      <c r="BOD4" s="157"/>
      <c r="BOE4" s="157"/>
      <c r="BOF4" s="157"/>
      <c r="BOG4" s="157"/>
      <c r="BOH4" s="157"/>
      <c r="BOI4" s="450"/>
      <c r="BOJ4" s="157"/>
      <c r="BOK4" s="157"/>
      <c r="BOL4" s="157"/>
      <c r="BOM4" s="157"/>
      <c r="BON4" s="157"/>
      <c r="BOO4" s="157"/>
      <c r="BOP4" s="157"/>
      <c r="BOQ4" s="157"/>
      <c r="BOR4" s="157"/>
      <c r="BOS4" s="157"/>
      <c r="BOT4" s="157"/>
      <c r="BOU4" s="157"/>
      <c r="BOV4" s="157"/>
      <c r="BOW4" s="450"/>
      <c r="BOX4" s="157"/>
      <c r="BOY4" s="157"/>
      <c r="BOZ4" s="157"/>
      <c r="BPA4" s="157"/>
      <c r="BPB4" s="157"/>
      <c r="BPC4" s="157"/>
      <c r="BPD4" s="157"/>
      <c r="BPE4" s="157"/>
      <c r="BPF4" s="157"/>
      <c r="BPG4" s="157"/>
      <c r="BPH4" s="157"/>
      <c r="BPI4" s="157"/>
      <c r="BPJ4" s="157"/>
      <c r="BPK4" s="450"/>
      <c r="BPL4" s="157"/>
      <c r="BPM4" s="157"/>
      <c r="BPN4" s="157"/>
      <c r="BPO4" s="157"/>
      <c r="BPP4" s="157"/>
      <c r="BPQ4" s="157"/>
      <c r="BPR4" s="157"/>
      <c r="BPS4" s="157"/>
      <c r="BPT4" s="157"/>
      <c r="BPU4" s="157"/>
      <c r="BPV4" s="157"/>
      <c r="BPW4" s="157"/>
      <c r="BPX4" s="157"/>
      <c r="BPY4" s="450"/>
      <c r="BPZ4" s="157"/>
      <c r="BQA4" s="157"/>
      <c r="BQB4" s="157"/>
      <c r="BQC4" s="157"/>
      <c r="BQD4" s="157"/>
      <c r="BQE4" s="157"/>
      <c r="BQF4" s="157"/>
      <c r="BQG4" s="157"/>
      <c r="BQH4" s="157"/>
      <c r="BQI4" s="157"/>
      <c r="BQJ4" s="157"/>
      <c r="BQK4" s="157"/>
      <c r="BQL4" s="157"/>
      <c r="BQM4" s="450"/>
      <c r="BQN4" s="157"/>
      <c r="BQO4" s="157"/>
      <c r="BQP4" s="157"/>
      <c r="BQQ4" s="157"/>
      <c r="BQR4" s="157"/>
      <c r="BQS4" s="157"/>
      <c r="BQT4" s="157"/>
      <c r="BQU4" s="157"/>
      <c r="BQV4" s="157"/>
      <c r="BQW4" s="157"/>
      <c r="BQX4" s="157"/>
      <c r="BQY4" s="157"/>
      <c r="BQZ4" s="157"/>
      <c r="BRA4" s="450"/>
      <c r="BRB4" s="157"/>
      <c r="BRC4" s="157"/>
      <c r="BRD4" s="157"/>
      <c r="BRE4" s="157"/>
      <c r="BRF4" s="157"/>
      <c r="BRG4" s="157"/>
      <c r="BRH4" s="157"/>
      <c r="BRI4" s="157"/>
      <c r="BRJ4" s="157"/>
      <c r="BRK4" s="157"/>
      <c r="BRL4" s="157"/>
      <c r="BRM4" s="157"/>
      <c r="BRN4" s="157"/>
      <c r="BRO4" s="450"/>
      <c r="BRP4" s="157"/>
      <c r="BRQ4" s="157"/>
      <c r="BRR4" s="157"/>
      <c r="BRS4" s="157"/>
      <c r="BRT4" s="157"/>
      <c r="BRU4" s="157"/>
      <c r="BRV4" s="157"/>
      <c r="BRW4" s="157"/>
      <c r="BRX4" s="157"/>
      <c r="BRY4" s="157"/>
      <c r="BRZ4" s="157"/>
      <c r="BSA4" s="157"/>
      <c r="BSB4" s="157"/>
      <c r="BSC4" s="450"/>
      <c r="BSD4" s="157"/>
      <c r="BSE4" s="157"/>
      <c r="BSF4" s="157"/>
      <c r="BSG4" s="157"/>
      <c r="BSH4" s="157"/>
      <c r="BSI4" s="157"/>
      <c r="BSJ4" s="157"/>
      <c r="BSK4" s="157"/>
      <c r="BSL4" s="157"/>
      <c r="BSM4" s="157"/>
      <c r="BSN4" s="157"/>
      <c r="BSO4" s="157"/>
      <c r="BSP4" s="157"/>
      <c r="BSQ4" s="450"/>
      <c r="BSR4" s="157"/>
      <c r="BSS4" s="157"/>
      <c r="BST4" s="157"/>
      <c r="BSU4" s="157"/>
      <c r="BSV4" s="157"/>
      <c r="BSW4" s="157"/>
      <c r="BSX4" s="157"/>
      <c r="BSY4" s="157"/>
      <c r="BSZ4" s="157"/>
      <c r="BTA4" s="157"/>
      <c r="BTB4" s="157"/>
      <c r="BTC4" s="157"/>
      <c r="BTD4" s="157"/>
      <c r="BTE4" s="450"/>
      <c r="BTF4" s="157"/>
      <c r="BTG4" s="157"/>
      <c r="BTH4" s="157"/>
      <c r="BTI4" s="157"/>
      <c r="BTJ4" s="157"/>
      <c r="BTK4" s="157"/>
      <c r="BTL4" s="157"/>
      <c r="BTM4" s="157"/>
      <c r="BTN4" s="157"/>
      <c r="BTO4" s="157"/>
      <c r="BTP4" s="157"/>
      <c r="BTQ4" s="157"/>
      <c r="BTR4" s="157"/>
      <c r="BTS4" s="450"/>
      <c r="BTT4" s="157"/>
      <c r="BTU4" s="157"/>
      <c r="BTV4" s="157"/>
      <c r="BTW4" s="157"/>
      <c r="BTX4" s="157"/>
      <c r="BTY4" s="157"/>
      <c r="BTZ4" s="157"/>
      <c r="BUA4" s="157"/>
      <c r="BUB4" s="157"/>
      <c r="BUC4" s="157"/>
      <c r="BUD4" s="157"/>
      <c r="BUE4" s="157"/>
      <c r="BUF4" s="157"/>
      <c r="BUG4" s="450"/>
      <c r="BUH4" s="157"/>
      <c r="BUI4" s="157"/>
      <c r="BUJ4" s="157"/>
      <c r="BUK4" s="157"/>
      <c r="BUL4" s="157"/>
      <c r="BUM4" s="157"/>
      <c r="BUN4" s="157"/>
      <c r="BUO4" s="157"/>
      <c r="BUP4" s="157"/>
      <c r="BUQ4" s="157"/>
      <c r="BUR4" s="157"/>
      <c r="BUS4" s="157"/>
      <c r="BUT4" s="157"/>
      <c r="BUU4" s="450"/>
      <c r="BUV4" s="157"/>
      <c r="BUW4" s="157"/>
      <c r="BUX4" s="157"/>
      <c r="BUY4" s="157"/>
      <c r="BUZ4" s="157"/>
      <c r="BVA4" s="157"/>
      <c r="BVB4" s="157"/>
      <c r="BVC4" s="157"/>
      <c r="BVD4" s="157"/>
      <c r="BVE4" s="157"/>
      <c r="BVF4" s="157"/>
      <c r="BVG4" s="157"/>
      <c r="BVH4" s="157"/>
      <c r="BVI4" s="450"/>
      <c r="BVJ4" s="157"/>
      <c r="BVK4" s="157"/>
      <c r="BVL4" s="157"/>
      <c r="BVM4" s="157"/>
      <c r="BVN4" s="157"/>
      <c r="BVO4" s="157"/>
      <c r="BVP4" s="157"/>
      <c r="BVQ4" s="157"/>
      <c r="BVR4" s="157"/>
      <c r="BVS4" s="157"/>
      <c r="BVT4" s="157"/>
      <c r="BVU4" s="157"/>
      <c r="BVV4" s="157"/>
      <c r="BVW4" s="450"/>
      <c r="BVX4" s="157"/>
      <c r="BVY4" s="157"/>
      <c r="BVZ4" s="157"/>
      <c r="BWA4" s="157"/>
      <c r="BWB4" s="157"/>
      <c r="BWC4" s="157"/>
      <c r="BWD4" s="157"/>
      <c r="BWE4" s="157"/>
      <c r="BWF4" s="157"/>
      <c r="BWG4" s="157"/>
      <c r="BWH4" s="157"/>
      <c r="BWI4" s="157"/>
      <c r="BWJ4" s="157"/>
      <c r="BWK4" s="450"/>
      <c r="BWL4" s="157"/>
      <c r="BWM4" s="157"/>
      <c r="BWN4" s="157"/>
      <c r="BWO4" s="157"/>
      <c r="BWP4" s="157"/>
      <c r="BWQ4" s="157"/>
      <c r="BWR4" s="157"/>
      <c r="BWS4" s="157"/>
      <c r="BWT4" s="157"/>
      <c r="BWU4" s="157"/>
      <c r="BWV4" s="157"/>
      <c r="BWW4" s="157"/>
      <c r="BWX4" s="157"/>
      <c r="BWY4" s="450"/>
      <c r="BWZ4" s="157"/>
      <c r="BXA4" s="157"/>
      <c r="BXB4" s="157"/>
      <c r="BXC4" s="157"/>
      <c r="BXD4" s="157"/>
      <c r="BXE4" s="157"/>
      <c r="BXF4" s="157"/>
      <c r="BXG4" s="157"/>
      <c r="BXH4" s="157"/>
      <c r="BXI4" s="157"/>
      <c r="BXJ4" s="157"/>
      <c r="BXK4" s="157"/>
      <c r="BXL4" s="157"/>
      <c r="BXM4" s="450"/>
      <c r="BXN4" s="157"/>
      <c r="BXO4" s="157"/>
      <c r="BXP4" s="157"/>
      <c r="BXQ4" s="157"/>
      <c r="BXR4" s="157"/>
      <c r="BXS4" s="157"/>
      <c r="BXT4" s="157"/>
      <c r="BXU4" s="157"/>
      <c r="BXV4" s="157"/>
      <c r="BXW4" s="157"/>
      <c r="BXX4" s="157"/>
      <c r="BXY4" s="157"/>
      <c r="BXZ4" s="157"/>
      <c r="BYA4" s="450"/>
      <c r="BYB4" s="157"/>
      <c r="BYC4" s="157"/>
      <c r="BYD4" s="157"/>
      <c r="BYE4" s="157"/>
      <c r="BYF4" s="157"/>
      <c r="BYG4" s="157"/>
      <c r="BYH4" s="157"/>
      <c r="BYI4" s="157"/>
      <c r="BYJ4" s="157"/>
      <c r="BYK4" s="157"/>
      <c r="BYL4" s="157"/>
      <c r="BYM4" s="157"/>
      <c r="BYN4" s="157"/>
      <c r="BYO4" s="450"/>
      <c r="BYP4" s="157"/>
      <c r="BYQ4" s="157"/>
      <c r="BYR4" s="157"/>
      <c r="BYS4" s="157"/>
      <c r="BYT4" s="157"/>
      <c r="BYU4" s="157"/>
      <c r="BYV4" s="157"/>
      <c r="BYW4" s="157"/>
      <c r="BYX4" s="157"/>
      <c r="BYY4" s="157"/>
      <c r="BYZ4" s="157"/>
      <c r="BZA4" s="157"/>
      <c r="BZB4" s="157"/>
      <c r="BZC4" s="450"/>
      <c r="BZD4" s="157"/>
      <c r="BZE4" s="157"/>
      <c r="BZF4" s="157"/>
      <c r="BZG4" s="157"/>
      <c r="BZH4" s="157"/>
      <c r="BZI4" s="157"/>
      <c r="BZJ4" s="157"/>
      <c r="BZK4" s="157"/>
      <c r="BZL4" s="157"/>
      <c r="BZM4" s="157"/>
      <c r="BZN4" s="157"/>
      <c r="BZO4" s="157"/>
      <c r="BZP4" s="157"/>
      <c r="BZQ4" s="450"/>
      <c r="BZR4" s="157"/>
      <c r="BZS4" s="157"/>
      <c r="BZT4" s="157"/>
      <c r="BZU4" s="157"/>
      <c r="BZV4" s="157"/>
      <c r="BZW4" s="157"/>
      <c r="BZX4" s="157"/>
      <c r="BZY4" s="157"/>
      <c r="BZZ4" s="157"/>
      <c r="CAA4" s="157"/>
      <c r="CAB4" s="157"/>
      <c r="CAC4" s="157"/>
      <c r="CAD4" s="157"/>
      <c r="CAE4" s="450"/>
      <c r="CAF4" s="157"/>
      <c r="CAG4" s="157"/>
      <c r="CAH4" s="157"/>
      <c r="CAI4" s="157"/>
      <c r="CAJ4" s="157"/>
      <c r="CAK4" s="157"/>
      <c r="CAL4" s="157"/>
      <c r="CAM4" s="157"/>
      <c r="CAN4" s="157"/>
      <c r="CAO4" s="157"/>
      <c r="CAP4" s="157"/>
      <c r="CAQ4" s="157"/>
      <c r="CAR4" s="157"/>
      <c r="CAS4" s="450"/>
      <c r="CAT4" s="157"/>
      <c r="CAU4" s="157"/>
      <c r="CAV4" s="157"/>
      <c r="CAW4" s="157"/>
      <c r="CAX4" s="157"/>
      <c r="CAY4" s="157"/>
      <c r="CAZ4" s="157"/>
      <c r="CBA4" s="157"/>
      <c r="CBB4" s="157"/>
      <c r="CBC4" s="157"/>
      <c r="CBD4" s="157"/>
      <c r="CBE4" s="157"/>
      <c r="CBF4" s="157"/>
      <c r="CBG4" s="450"/>
      <c r="CBH4" s="157"/>
      <c r="CBI4" s="157"/>
      <c r="CBJ4" s="157"/>
      <c r="CBK4" s="157"/>
      <c r="CBL4" s="157"/>
      <c r="CBM4" s="157"/>
      <c r="CBN4" s="157"/>
      <c r="CBO4" s="157"/>
      <c r="CBP4" s="157"/>
      <c r="CBQ4" s="157"/>
      <c r="CBR4" s="157"/>
      <c r="CBS4" s="157"/>
      <c r="CBT4" s="157"/>
      <c r="CBU4" s="450"/>
      <c r="CBV4" s="157"/>
      <c r="CBW4" s="157"/>
      <c r="CBX4" s="157"/>
      <c r="CBY4" s="157"/>
      <c r="CBZ4" s="157"/>
      <c r="CCA4" s="157"/>
      <c r="CCB4" s="157"/>
      <c r="CCC4" s="157"/>
      <c r="CCD4" s="157"/>
      <c r="CCE4" s="157"/>
      <c r="CCF4" s="157"/>
      <c r="CCG4" s="157"/>
      <c r="CCH4" s="157"/>
      <c r="CCI4" s="450"/>
      <c r="CCJ4" s="157"/>
      <c r="CCK4" s="157"/>
      <c r="CCL4" s="157"/>
      <c r="CCM4" s="157"/>
      <c r="CCN4" s="157"/>
      <c r="CCO4" s="157"/>
      <c r="CCP4" s="157"/>
      <c r="CCQ4" s="157"/>
      <c r="CCR4" s="157"/>
      <c r="CCS4" s="157"/>
      <c r="CCT4" s="157"/>
      <c r="CCU4" s="157"/>
      <c r="CCV4" s="157"/>
      <c r="CCW4" s="450"/>
      <c r="CCX4" s="157"/>
      <c r="CCY4" s="157"/>
      <c r="CCZ4" s="157"/>
      <c r="CDA4" s="157"/>
      <c r="CDB4" s="157"/>
      <c r="CDC4" s="157"/>
      <c r="CDD4" s="157"/>
      <c r="CDE4" s="157"/>
      <c r="CDF4" s="157"/>
      <c r="CDG4" s="157"/>
      <c r="CDH4" s="157"/>
      <c r="CDI4" s="157"/>
      <c r="CDJ4" s="157"/>
      <c r="CDK4" s="450"/>
      <c r="CDL4" s="157"/>
      <c r="CDM4" s="157"/>
      <c r="CDN4" s="157"/>
      <c r="CDO4" s="157"/>
      <c r="CDP4" s="157"/>
      <c r="CDQ4" s="157"/>
      <c r="CDR4" s="157"/>
      <c r="CDS4" s="157"/>
      <c r="CDT4" s="157"/>
      <c r="CDU4" s="157"/>
      <c r="CDV4" s="157"/>
      <c r="CDW4" s="157"/>
      <c r="CDX4" s="157"/>
      <c r="CDY4" s="450"/>
      <c r="CDZ4" s="157"/>
      <c r="CEA4" s="157"/>
      <c r="CEB4" s="157"/>
      <c r="CEC4" s="157"/>
      <c r="CED4" s="157"/>
      <c r="CEE4" s="157"/>
      <c r="CEF4" s="157"/>
      <c r="CEG4" s="157"/>
      <c r="CEH4" s="157"/>
      <c r="CEI4" s="157"/>
      <c r="CEJ4" s="157"/>
      <c r="CEK4" s="157"/>
      <c r="CEL4" s="157"/>
      <c r="CEM4" s="450"/>
      <c r="CEN4" s="157"/>
      <c r="CEO4" s="157"/>
      <c r="CEP4" s="157"/>
      <c r="CEQ4" s="157"/>
      <c r="CER4" s="157"/>
      <c r="CES4" s="157"/>
      <c r="CET4" s="157"/>
      <c r="CEU4" s="157"/>
      <c r="CEV4" s="157"/>
      <c r="CEW4" s="157"/>
      <c r="CEX4" s="157"/>
      <c r="CEY4" s="157"/>
      <c r="CEZ4" s="157"/>
      <c r="CFA4" s="450"/>
      <c r="CFB4" s="157"/>
      <c r="CFC4" s="157"/>
      <c r="CFD4" s="157"/>
      <c r="CFE4" s="157"/>
      <c r="CFF4" s="157"/>
      <c r="CFG4" s="157"/>
      <c r="CFH4" s="157"/>
      <c r="CFI4" s="157"/>
      <c r="CFJ4" s="157"/>
      <c r="CFK4" s="157"/>
      <c r="CFL4" s="157"/>
      <c r="CFM4" s="157"/>
      <c r="CFN4" s="157"/>
      <c r="CFO4" s="450"/>
      <c r="CFP4" s="157"/>
      <c r="CFQ4" s="157"/>
      <c r="CFR4" s="157"/>
      <c r="CFS4" s="157"/>
      <c r="CFT4" s="157"/>
      <c r="CFU4" s="157"/>
      <c r="CFV4" s="157"/>
      <c r="CFW4" s="157"/>
      <c r="CFX4" s="157"/>
      <c r="CFY4" s="157"/>
      <c r="CFZ4" s="157"/>
      <c r="CGA4" s="157"/>
      <c r="CGB4" s="157"/>
      <c r="CGC4" s="450"/>
      <c r="CGD4" s="157"/>
      <c r="CGE4" s="157"/>
      <c r="CGF4" s="157"/>
      <c r="CGG4" s="157"/>
      <c r="CGH4" s="157"/>
      <c r="CGI4" s="157"/>
      <c r="CGJ4" s="157"/>
      <c r="CGK4" s="157"/>
      <c r="CGL4" s="157"/>
      <c r="CGM4" s="157"/>
      <c r="CGN4" s="157"/>
      <c r="CGO4" s="157"/>
      <c r="CGP4" s="157"/>
      <c r="CGQ4" s="450"/>
      <c r="CGR4" s="157"/>
      <c r="CGS4" s="157"/>
      <c r="CGT4" s="157"/>
      <c r="CGU4" s="157"/>
      <c r="CGV4" s="157"/>
      <c r="CGW4" s="157"/>
      <c r="CGX4" s="157"/>
      <c r="CGY4" s="157"/>
      <c r="CGZ4" s="157"/>
      <c r="CHA4" s="157"/>
      <c r="CHB4" s="157"/>
      <c r="CHC4" s="157"/>
      <c r="CHD4" s="157"/>
      <c r="CHE4" s="450"/>
      <c r="CHF4" s="157"/>
      <c r="CHG4" s="157"/>
      <c r="CHH4" s="157"/>
      <c r="CHI4" s="157"/>
      <c r="CHJ4" s="157"/>
      <c r="CHK4" s="157"/>
      <c r="CHL4" s="157"/>
      <c r="CHM4" s="157"/>
      <c r="CHN4" s="157"/>
      <c r="CHO4" s="157"/>
      <c r="CHP4" s="157"/>
      <c r="CHQ4" s="157"/>
      <c r="CHR4" s="157"/>
      <c r="CHS4" s="450"/>
      <c r="CHT4" s="157"/>
      <c r="CHU4" s="157"/>
      <c r="CHV4" s="157"/>
      <c r="CHW4" s="157"/>
      <c r="CHX4" s="157"/>
      <c r="CHY4" s="157"/>
      <c r="CHZ4" s="157"/>
      <c r="CIA4" s="157"/>
      <c r="CIB4" s="157"/>
      <c r="CIC4" s="157"/>
      <c r="CID4" s="157"/>
      <c r="CIE4" s="157"/>
      <c r="CIF4" s="157"/>
      <c r="CIG4" s="450"/>
      <c r="CIH4" s="157"/>
      <c r="CII4" s="157"/>
      <c r="CIJ4" s="157"/>
      <c r="CIK4" s="157"/>
      <c r="CIL4" s="157"/>
      <c r="CIM4" s="157"/>
      <c r="CIN4" s="157"/>
      <c r="CIO4" s="157"/>
      <c r="CIP4" s="157"/>
      <c r="CIQ4" s="157"/>
      <c r="CIR4" s="157"/>
      <c r="CIS4" s="157"/>
      <c r="CIT4" s="157"/>
      <c r="CIU4" s="450"/>
      <c r="CIV4" s="157"/>
      <c r="CIW4" s="157"/>
      <c r="CIX4" s="157"/>
      <c r="CIY4" s="157"/>
      <c r="CIZ4" s="157"/>
      <c r="CJA4" s="157"/>
      <c r="CJB4" s="157"/>
      <c r="CJC4" s="157"/>
      <c r="CJD4" s="157"/>
      <c r="CJE4" s="157"/>
      <c r="CJF4" s="157"/>
      <c r="CJG4" s="157"/>
      <c r="CJH4" s="157"/>
      <c r="CJI4" s="450"/>
      <c r="CJJ4" s="157"/>
      <c r="CJK4" s="157"/>
      <c r="CJL4" s="157"/>
      <c r="CJM4" s="157"/>
      <c r="CJN4" s="157"/>
      <c r="CJO4" s="157"/>
      <c r="CJP4" s="157"/>
      <c r="CJQ4" s="157"/>
      <c r="CJR4" s="157"/>
      <c r="CJS4" s="157"/>
      <c r="CJT4" s="157"/>
      <c r="CJU4" s="157"/>
      <c r="CJV4" s="157"/>
      <c r="CJW4" s="450"/>
      <c r="CJX4" s="157"/>
      <c r="CJY4" s="157"/>
      <c r="CJZ4" s="157"/>
      <c r="CKA4" s="157"/>
      <c r="CKB4" s="157"/>
      <c r="CKC4" s="157"/>
      <c r="CKD4" s="157"/>
      <c r="CKE4" s="157"/>
      <c r="CKF4" s="157"/>
      <c r="CKG4" s="157"/>
      <c r="CKH4" s="157"/>
      <c r="CKI4" s="157"/>
      <c r="CKJ4" s="157"/>
      <c r="CKK4" s="450"/>
      <c r="CKL4" s="157"/>
      <c r="CKM4" s="157"/>
      <c r="CKN4" s="157"/>
      <c r="CKO4" s="157"/>
      <c r="CKP4" s="157"/>
      <c r="CKQ4" s="157"/>
      <c r="CKR4" s="157"/>
      <c r="CKS4" s="157"/>
      <c r="CKT4" s="157"/>
      <c r="CKU4" s="157"/>
      <c r="CKV4" s="157"/>
      <c r="CKW4" s="157"/>
      <c r="CKX4" s="157"/>
      <c r="CKY4" s="450"/>
      <c r="CKZ4" s="157"/>
      <c r="CLA4" s="157"/>
      <c r="CLB4" s="157"/>
      <c r="CLC4" s="157"/>
      <c r="CLD4" s="157"/>
      <c r="CLE4" s="157"/>
      <c r="CLF4" s="157"/>
      <c r="CLG4" s="157"/>
      <c r="CLH4" s="157"/>
      <c r="CLI4" s="157"/>
      <c r="CLJ4" s="157"/>
      <c r="CLK4" s="157"/>
      <c r="CLL4" s="157"/>
      <c r="CLM4" s="450"/>
      <c r="CLN4" s="157"/>
      <c r="CLO4" s="157"/>
      <c r="CLP4" s="157"/>
      <c r="CLQ4" s="157"/>
      <c r="CLR4" s="157"/>
      <c r="CLS4" s="157"/>
      <c r="CLT4" s="157"/>
      <c r="CLU4" s="157"/>
      <c r="CLV4" s="157"/>
      <c r="CLW4" s="157"/>
      <c r="CLX4" s="157"/>
      <c r="CLY4" s="157"/>
      <c r="CLZ4" s="157"/>
      <c r="CMA4" s="450"/>
      <c r="CMB4" s="157"/>
      <c r="CMC4" s="157"/>
      <c r="CMD4" s="157"/>
      <c r="CME4" s="157"/>
      <c r="CMF4" s="157"/>
      <c r="CMG4" s="157"/>
      <c r="CMH4" s="157"/>
      <c r="CMI4" s="157"/>
      <c r="CMJ4" s="157"/>
      <c r="CMK4" s="157"/>
      <c r="CML4" s="157"/>
      <c r="CMM4" s="157"/>
      <c r="CMN4" s="157"/>
      <c r="CMO4" s="450"/>
      <c r="CMP4" s="157"/>
      <c r="CMQ4" s="157"/>
      <c r="CMR4" s="157"/>
      <c r="CMS4" s="157"/>
      <c r="CMT4" s="157"/>
      <c r="CMU4" s="157"/>
      <c r="CMV4" s="157"/>
      <c r="CMW4" s="157"/>
      <c r="CMX4" s="157"/>
      <c r="CMY4" s="157"/>
      <c r="CMZ4" s="157"/>
      <c r="CNA4" s="157"/>
      <c r="CNB4" s="157"/>
      <c r="CNC4" s="450"/>
      <c r="CND4" s="157"/>
      <c r="CNE4" s="157"/>
      <c r="CNF4" s="157"/>
      <c r="CNG4" s="157"/>
      <c r="CNH4" s="157"/>
      <c r="CNI4" s="157"/>
      <c r="CNJ4" s="157"/>
      <c r="CNK4" s="157"/>
      <c r="CNL4" s="157"/>
      <c r="CNM4" s="157"/>
      <c r="CNN4" s="157"/>
      <c r="CNO4" s="157"/>
      <c r="CNP4" s="157"/>
      <c r="CNQ4" s="450"/>
      <c r="CNR4" s="157"/>
      <c r="CNS4" s="157"/>
      <c r="CNT4" s="157"/>
      <c r="CNU4" s="157"/>
      <c r="CNV4" s="157"/>
      <c r="CNW4" s="157"/>
      <c r="CNX4" s="157"/>
      <c r="CNY4" s="157"/>
      <c r="CNZ4" s="157"/>
      <c r="COA4" s="157"/>
      <c r="COB4" s="157"/>
      <c r="COC4" s="157"/>
      <c r="COD4" s="157"/>
      <c r="COE4" s="450"/>
      <c r="COF4" s="157"/>
      <c r="COG4" s="157"/>
      <c r="COH4" s="157"/>
      <c r="COI4" s="157"/>
      <c r="COJ4" s="157"/>
      <c r="COK4" s="157"/>
      <c r="COL4" s="157"/>
      <c r="COM4" s="157"/>
      <c r="CON4" s="157"/>
      <c r="COO4" s="157"/>
      <c r="COP4" s="157"/>
      <c r="COQ4" s="157"/>
      <c r="COR4" s="157"/>
      <c r="COS4" s="450"/>
      <c r="COT4" s="157"/>
      <c r="COU4" s="157"/>
      <c r="COV4" s="157"/>
      <c r="COW4" s="157"/>
      <c r="COX4" s="157"/>
      <c r="COY4" s="157"/>
      <c r="COZ4" s="157"/>
      <c r="CPA4" s="157"/>
      <c r="CPB4" s="157"/>
      <c r="CPC4" s="157"/>
      <c r="CPD4" s="157"/>
      <c r="CPE4" s="157"/>
      <c r="CPF4" s="157"/>
      <c r="CPG4" s="450"/>
      <c r="CPH4" s="157"/>
      <c r="CPI4" s="157"/>
      <c r="CPJ4" s="157"/>
      <c r="CPK4" s="157"/>
      <c r="CPL4" s="157"/>
      <c r="CPM4" s="157"/>
      <c r="CPN4" s="157"/>
      <c r="CPO4" s="157"/>
      <c r="CPP4" s="157"/>
      <c r="CPQ4" s="157"/>
      <c r="CPR4" s="157"/>
      <c r="CPS4" s="157"/>
      <c r="CPT4" s="157"/>
      <c r="CPU4" s="450"/>
      <c r="CPV4" s="157"/>
      <c r="CPW4" s="157"/>
      <c r="CPX4" s="157"/>
      <c r="CPY4" s="157"/>
      <c r="CPZ4" s="157"/>
      <c r="CQA4" s="157"/>
      <c r="CQB4" s="157"/>
      <c r="CQC4" s="157"/>
      <c r="CQD4" s="157"/>
      <c r="CQE4" s="157"/>
      <c r="CQF4" s="157"/>
      <c r="CQG4" s="157"/>
      <c r="CQH4" s="157"/>
      <c r="CQI4" s="450"/>
      <c r="CQJ4" s="157"/>
      <c r="CQK4" s="157"/>
      <c r="CQL4" s="157"/>
      <c r="CQM4" s="157"/>
      <c r="CQN4" s="157"/>
      <c r="CQO4" s="157"/>
      <c r="CQP4" s="157"/>
      <c r="CQQ4" s="157"/>
      <c r="CQR4" s="157"/>
      <c r="CQS4" s="157"/>
      <c r="CQT4" s="157"/>
      <c r="CQU4" s="157"/>
      <c r="CQV4" s="157"/>
      <c r="CQW4" s="450"/>
      <c r="CQX4" s="157"/>
      <c r="CQY4" s="157"/>
      <c r="CQZ4" s="157"/>
      <c r="CRA4" s="157"/>
      <c r="CRB4" s="157"/>
      <c r="CRC4" s="157"/>
      <c r="CRD4" s="157"/>
      <c r="CRE4" s="157"/>
      <c r="CRF4" s="157"/>
      <c r="CRG4" s="157"/>
      <c r="CRH4" s="157"/>
      <c r="CRI4" s="157"/>
      <c r="CRJ4" s="157"/>
      <c r="CRK4" s="450"/>
      <c r="CRL4" s="157"/>
      <c r="CRM4" s="157"/>
      <c r="CRN4" s="157"/>
      <c r="CRO4" s="157"/>
      <c r="CRP4" s="157"/>
      <c r="CRQ4" s="157"/>
      <c r="CRR4" s="157"/>
      <c r="CRS4" s="157"/>
      <c r="CRT4" s="157"/>
      <c r="CRU4" s="157"/>
      <c r="CRV4" s="157"/>
      <c r="CRW4" s="157"/>
      <c r="CRX4" s="157"/>
      <c r="CRY4" s="450"/>
      <c r="CRZ4" s="157"/>
      <c r="CSA4" s="157"/>
      <c r="CSB4" s="157"/>
      <c r="CSC4" s="157"/>
      <c r="CSD4" s="157"/>
      <c r="CSE4" s="157"/>
      <c r="CSF4" s="157"/>
      <c r="CSG4" s="157"/>
      <c r="CSH4" s="157"/>
      <c r="CSI4" s="157"/>
      <c r="CSJ4" s="157"/>
      <c r="CSK4" s="157"/>
      <c r="CSL4" s="157"/>
      <c r="CSM4" s="450"/>
      <c r="CSN4" s="157"/>
      <c r="CSO4" s="157"/>
      <c r="CSP4" s="157"/>
      <c r="CSQ4" s="157"/>
      <c r="CSR4" s="157"/>
      <c r="CSS4" s="157"/>
      <c r="CST4" s="157"/>
      <c r="CSU4" s="157"/>
      <c r="CSV4" s="157"/>
      <c r="CSW4" s="157"/>
      <c r="CSX4" s="157"/>
      <c r="CSY4" s="157"/>
      <c r="CSZ4" s="157"/>
      <c r="CTA4" s="450"/>
      <c r="CTB4" s="157"/>
      <c r="CTC4" s="157"/>
      <c r="CTD4" s="157"/>
      <c r="CTE4" s="157"/>
      <c r="CTF4" s="157"/>
      <c r="CTG4" s="157"/>
      <c r="CTH4" s="157"/>
      <c r="CTI4" s="157"/>
      <c r="CTJ4" s="157"/>
      <c r="CTK4" s="157"/>
      <c r="CTL4" s="157"/>
      <c r="CTM4" s="157"/>
      <c r="CTN4" s="157"/>
      <c r="CTO4" s="450"/>
      <c r="CTP4" s="157"/>
      <c r="CTQ4" s="157"/>
      <c r="CTR4" s="157"/>
      <c r="CTS4" s="157"/>
      <c r="CTT4" s="157"/>
      <c r="CTU4" s="157"/>
      <c r="CTV4" s="157"/>
      <c r="CTW4" s="157"/>
      <c r="CTX4" s="157"/>
      <c r="CTY4" s="157"/>
      <c r="CTZ4" s="157"/>
      <c r="CUA4" s="157"/>
      <c r="CUB4" s="157"/>
      <c r="CUC4" s="450"/>
      <c r="CUD4" s="157"/>
      <c r="CUE4" s="157"/>
      <c r="CUF4" s="157"/>
      <c r="CUG4" s="157"/>
      <c r="CUH4" s="157"/>
      <c r="CUI4" s="157"/>
      <c r="CUJ4" s="157"/>
      <c r="CUK4" s="157"/>
      <c r="CUL4" s="157"/>
      <c r="CUM4" s="157"/>
      <c r="CUN4" s="157"/>
      <c r="CUO4" s="157"/>
      <c r="CUP4" s="157"/>
      <c r="CUQ4" s="450"/>
      <c r="CUR4" s="157"/>
      <c r="CUS4" s="157"/>
      <c r="CUT4" s="157"/>
      <c r="CUU4" s="157"/>
      <c r="CUV4" s="157"/>
      <c r="CUW4" s="157"/>
      <c r="CUX4" s="157"/>
      <c r="CUY4" s="157"/>
      <c r="CUZ4" s="157"/>
      <c r="CVA4" s="157"/>
      <c r="CVB4" s="157"/>
      <c r="CVC4" s="157"/>
      <c r="CVD4" s="157"/>
      <c r="CVE4" s="450"/>
      <c r="CVF4" s="157"/>
      <c r="CVG4" s="157"/>
      <c r="CVH4" s="157"/>
      <c r="CVI4" s="157"/>
      <c r="CVJ4" s="157"/>
      <c r="CVK4" s="157"/>
      <c r="CVL4" s="157"/>
      <c r="CVM4" s="157"/>
      <c r="CVN4" s="157"/>
      <c r="CVO4" s="157"/>
      <c r="CVP4" s="157"/>
      <c r="CVQ4" s="157"/>
      <c r="CVR4" s="157"/>
      <c r="CVS4" s="450"/>
      <c r="CVT4" s="157"/>
      <c r="CVU4" s="157"/>
      <c r="CVV4" s="157"/>
      <c r="CVW4" s="157"/>
      <c r="CVX4" s="157"/>
      <c r="CVY4" s="157"/>
      <c r="CVZ4" s="157"/>
      <c r="CWA4" s="157"/>
      <c r="CWB4" s="157"/>
      <c r="CWC4" s="157"/>
      <c r="CWD4" s="157"/>
      <c r="CWE4" s="157"/>
      <c r="CWF4" s="157"/>
      <c r="CWG4" s="450"/>
      <c r="CWH4" s="157"/>
      <c r="CWI4" s="157"/>
      <c r="CWJ4" s="157"/>
      <c r="CWK4" s="157"/>
      <c r="CWL4" s="157"/>
      <c r="CWM4" s="157"/>
      <c r="CWN4" s="157"/>
      <c r="CWO4" s="157"/>
      <c r="CWP4" s="157"/>
      <c r="CWQ4" s="157"/>
      <c r="CWR4" s="157"/>
      <c r="CWS4" s="157"/>
      <c r="CWT4" s="157"/>
      <c r="CWU4" s="450"/>
      <c r="CWV4" s="157"/>
      <c r="CWW4" s="157"/>
      <c r="CWX4" s="157"/>
      <c r="CWY4" s="157"/>
      <c r="CWZ4" s="157"/>
      <c r="CXA4" s="157"/>
      <c r="CXB4" s="157"/>
      <c r="CXC4" s="157"/>
      <c r="CXD4" s="157"/>
      <c r="CXE4" s="157"/>
      <c r="CXF4" s="157"/>
      <c r="CXG4" s="157"/>
      <c r="CXH4" s="157"/>
      <c r="CXI4" s="450"/>
      <c r="CXJ4" s="157"/>
      <c r="CXK4" s="157"/>
      <c r="CXL4" s="157"/>
      <c r="CXM4" s="157"/>
      <c r="CXN4" s="157"/>
      <c r="CXO4" s="157"/>
      <c r="CXP4" s="157"/>
      <c r="CXQ4" s="157"/>
      <c r="CXR4" s="157"/>
      <c r="CXS4" s="157"/>
      <c r="CXT4" s="157"/>
      <c r="CXU4" s="157"/>
      <c r="CXV4" s="157"/>
      <c r="CXW4" s="450"/>
      <c r="CXX4" s="157"/>
      <c r="CXY4" s="157"/>
      <c r="CXZ4" s="157"/>
      <c r="CYA4" s="157"/>
      <c r="CYB4" s="157"/>
      <c r="CYC4" s="157"/>
      <c r="CYD4" s="157"/>
      <c r="CYE4" s="157"/>
      <c r="CYF4" s="157"/>
      <c r="CYG4" s="157"/>
      <c r="CYH4" s="157"/>
      <c r="CYI4" s="157"/>
      <c r="CYJ4" s="157"/>
      <c r="CYK4" s="450"/>
      <c r="CYL4" s="157"/>
      <c r="CYM4" s="157"/>
      <c r="CYN4" s="157"/>
      <c r="CYO4" s="157"/>
      <c r="CYP4" s="157"/>
      <c r="CYQ4" s="157"/>
      <c r="CYR4" s="157"/>
      <c r="CYS4" s="157"/>
      <c r="CYT4" s="157"/>
      <c r="CYU4" s="157"/>
      <c r="CYV4" s="157"/>
      <c r="CYW4" s="157"/>
      <c r="CYX4" s="157"/>
      <c r="CYY4" s="450"/>
      <c r="CYZ4" s="157"/>
      <c r="CZA4" s="157"/>
      <c r="CZB4" s="157"/>
      <c r="CZC4" s="157"/>
      <c r="CZD4" s="157"/>
      <c r="CZE4" s="157"/>
      <c r="CZF4" s="157"/>
      <c r="CZG4" s="157"/>
      <c r="CZH4" s="157"/>
      <c r="CZI4" s="157"/>
      <c r="CZJ4" s="157"/>
      <c r="CZK4" s="157"/>
      <c r="CZL4" s="157"/>
      <c r="CZM4" s="450"/>
      <c r="CZN4" s="157"/>
      <c r="CZO4" s="157"/>
      <c r="CZP4" s="157"/>
      <c r="CZQ4" s="157"/>
      <c r="CZR4" s="157"/>
      <c r="CZS4" s="157"/>
      <c r="CZT4" s="157"/>
      <c r="CZU4" s="157"/>
      <c r="CZV4" s="157"/>
      <c r="CZW4" s="157"/>
      <c r="CZX4" s="157"/>
      <c r="CZY4" s="157"/>
      <c r="CZZ4" s="157"/>
      <c r="DAA4" s="450"/>
      <c r="DAB4" s="157"/>
      <c r="DAC4" s="157"/>
      <c r="DAD4" s="157"/>
      <c r="DAE4" s="157"/>
      <c r="DAF4" s="157"/>
      <c r="DAG4" s="157"/>
      <c r="DAH4" s="157"/>
      <c r="DAI4" s="157"/>
      <c r="DAJ4" s="157"/>
      <c r="DAK4" s="157"/>
      <c r="DAL4" s="157"/>
      <c r="DAM4" s="157"/>
      <c r="DAN4" s="157"/>
      <c r="DAO4" s="450"/>
      <c r="DAP4" s="157"/>
      <c r="DAQ4" s="157"/>
      <c r="DAR4" s="157"/>
      <c r="DAS4" s="157"/>
      <c r="DAT4" s="157"/>
      <c r="DAU4" s="157"/>
      <c r="DAV4" s="157"/>
      <c r="DAW4" s="157"/>
      <c r="DAX4" s="157"/>
      <c r="DAY4" s="157"/>
      <c r="DAZ4" s="157"/>
      <c r="DBA4" s="157"/>
      <c r="DBB4" s="157"/>
      <c r="DBC4" s="450"/>
      <c r="DBD4" s="157"/>
      <c r="DBE4" s="157"/>
      <c r="DBF4" s="157"/>
      <c r="DBG4" s="157"/>
      <c r="DBH4" s="157"/>
      <c r="DBI4" s="157"/>
      <c r="DBJ4" s="157"/>
      <c r="DBK4" s="157"/>
      <c r="DBL4" s="157"/>
      <c r="DBM4" s="157"/>
      <c r="DBN4" s="157"/>
      <c r="DBO4" s="157"/>
      <c r="DBP4" s="157"/>
      <c r="DBQ4" s="450"/>
      <c r="DBR4" s="157"/>
      <c r="DBS4" s="157"/>
      <c r="DBT4" s="157"/>
      <c r="DBU4" s="157"/>
      <c r="DBV4" s="157"/>
      <c r="DBW4" s="157"/>
      <c r="DBX4" s="157"/>
      <c r="DBY4" s="157"/>
      <c r="DBZ4" s="157"/>
      <c r="DCA4" s="157"/>
      <c r="DCB4" s="157"/>
      <c r="DCC4" s="157"/>
      <c r="DCD4" s="157"/>
      <c r="DCE4" s="450"/>
      <c r="DCF4" s="157"/>
      <c r="DCG4" s="157"/>
      <c r="DCH4" s="157"/>
      <c r="DCI4" s="157"/>
      <c r="DCJ4" s="157"/>
      <c r="DCK4" s="157"/>
      <c r="DCL4" s="157"/>
      <c r="DCM4" s="157"/>
      <c r="DCN4" s="157"/>
      <c r="DCO4" s="157"/>
      <c r="DCP4" s="157"/>
      <c r="DCQ4" s="157"/>
      <c r="DCR4" s="157"/>
      <c r="DCS4" s="450"/>
      <c r="DCT4" s="157"/>
      <c r="DCU4" s="157"/>
      <c r="DCV4" s="157"/>
      <c r="DCW4" s="157"/>
      <c r="DCX4" s="157"/>
      <c r="DCY4" s="157"/>
      <c r="DCZ4" s="157"/>
      <c r="DDA4" s="157"/>
      <c r="DDB4" s="157"/>
      <c r="DDC4" s="157"/>
      <c r="DDD4" s="157"/>
      <c r="DDE4" s="157"/>
      <c r="DDF4" s="157"/>
      <c r="DDG4" s="450"/>
      <c r="DDH4" s="157"/>
      <c r="DDI4" s="157"/>
      <c r="DDJ4" s="157"/>
      <c r="DDK4" s="157"/>
      <c r="DDL4" s="157"/>
      <c r="DDM4" s="157"/>
      <c r="DDN4" s="157"/>
      <c r="DDO4" s="157"/>
      <c r="DDP4" s="157"/>
      <c r="DDQ4" s="157"/>
      <c r="DDR4" s="157"/>
      <c r="DDS4" s="157"/>
      <c r="DDT4" s="157"/>
      <c r="DDU4" s="450"/>
      <c r="DDV4" s="157"/>
      <c r="DDW4" s="157"/>
      <c r="DDX4" s="157"/>
      <c r="DDY4" s="157"/>
      <c r="DDZ4" s="157"/>
      <c r="DEA4" s="157"/>
      <c r="DEB4" s="157"/>
      <c r="DEC4" s="157"/>
      <c r="DED4" s="157"/>
      <c r="DEE4" s="157"/>
      <c r="DEF4" s="157"/>
      <c r="DEG4" s="157"/>
      <c r="DEH4" s="157"/>
      <c r="DEI4" s="450"/>
      <c r="DEJ4" s="157"/>
      <c r="DEK4" s="157"/>
      <c r="DEL4" s="157"/>
      <c r="DEM4" s="157"/>
      <c r="DEN4" s="157"/>
      <c r="DEO4" s="157"/>
      <c r="DEP4" s="157"/>
      <c r="DEQ4" s="157"/>
      <c r="DER4" s="157"/>
      <c r="DES4" s="157"/>
      <c r="DET4" s="157"/>
      <c r="DEU4" s="157"/>
      <c r="DEV4" s="157"/>
      <c r="DEW4" s="450"/>
      <c r="DEX4" s="157"/>
      <c r="DEY4" s="157"/>
      <c r="DEZ4" s="157"/>
      <c r="DFA4" s="157"/>
      <c r="DFB4" s="157"/>
      <c r="DFC4" s="157"/>
      <c r="DFD4" s="157"/>
      <c r="DFE4" s="157"/>
      <c r="DFF4" s="157"/>
      <c r="DFG4" s="157"/>
      <c r="DFH4" s="157"/>
      <c r="DFI4" s="157"/>
      <c r="DFJ4" s="157"/>
      <c r="DFK4" s="450"/>
      <c r="DFL4" s="157"/>
      <c r="DFM4" s="157"/>
      <c r="DFN4" s="157"/>
      <c r="DFO4" s="157"/>
      <c r="DFP4" s="157"/>
      <c r="DFQ4" s="157"/>
      <c r="DFR4" s="157"/>
      <c r="DFS4" s="157"/>
      <c r="DFT4" s="157"/>
      <c r="DFU4" s="157"/>
      <c r="DFV4" s="157"/>
      <c r="DFW4" s="157"/>
      <c r="DFX4" s="157"/>
      <c r="DFY4" s="450"/>
      <c r="DFZ4" s="157"/>
      <c r="DGA4" s="157"/>
      <c r="DGB4" s="157"/>
      <c r="DGC4" s="157"/>
      <c r="DGD4" s="157"/>
      <c r="DGE4" s="157"/>
      <c r="DGF4" s="157"/>
      <c r="DGG4" s="157"/>
      <c r="DGH4" s="157"/>
      <c r="DGI4" s="157"/>
      <c r="DGJ4" s="157"/>
      <c r="DGK4" s="157"/>
      <c r="DGL4" s="157"/>
      <c r="DGM4" s="450"/>
      <c r="DGN4" s="157"/>
      <c r="DGO4" s="157"/>
      <c r="DGP4" s="157"/>
      <c r="DGQ4" s="157"/>
      <c r="DGR4" s="157"/>
      <c r="DGS4" s="157"/>
      <c r="DGT4" s="157"/>
      <c r="DGU4" s="157"/>
      <c r="DGV4" s="157"/>
      <c r="DGW4" s="157"/>
      <c r="DGX4" s="157"/>
      <c r="DGY4" s="157"/>
      <c r="DGZ4" s="157"/>
      <c r="DHA4" s="450"/>
      <c r="DHB4" s="157"/>
      <c r="DHC4" s="157"/>
      <c r="DHD4" s="157"/>
      <c r="DHE4" s="157"/>
      <c r="DHF4" s="157"/>
      <c r="DHG4" s="157"/>
      <c r="DHH4" s="157"/>
      <c r="DHI4" s="157"/>
      <c r="DHJ4" s="157"/>
      <c r="DHK4" s="157"/>
      <c r="DHL4" s="157"/>
      <c r="DHM4" s="157"/>
      <c r="DHN4" s="157"/>
      <c r="DHO4" s="450"/>
      <c r="DHP4" s="157"/>
      <c r="DHQ4" s="157"/>
      <c r="DHR4" s="157"/>
      <c r="DHS4" s="157"/>
      <c r="DHT4" s="157"/>
      <c r="DHU4" s="157"/>
      <c r="DHV4" s="157"/>
      <c r="DHW4" s="157"/>
      <c r="DHX4" s="157"/>
      <c r="DHY4" s="157"/>
      <c r="DHZ4" s="157"/>
      <c r="DIA4" s="157"/>
      <c r="DIB4" s="157"/>
      <c r="DIC4" s="450"/>
      <c r="DID4" s="157"/>
      <c r="DIE4" s="157"/>
      <c r="DIF4" s="157"/>
      <c r="DIG4" s="157"/>
      <c r="DIH4" s="157"/>
      <c r="DII4" s="157"/>
      <c r="DIJ4" s="157"/>
      <c r="DIK4" s="157"/>
      <c r="DIL4" s="157"/>
      <c r="DIM4" s="157"/>
      <c r="DIN4" s="157"/>
      <c r="DIO4" s="157"/>
      <c r="DIP4" s="157"/>
      <c r="DIQ4" s="450"/>
      <c r="DIR4" s="157"/>
      <c r="DIS4" s="157"/>
      <c r="DIT4" s="157"/>
      <c r="DIU4" s="157"/>
      <c r="DIV4" s="157"/>
      <c r="DIW4" s="157"/>
      <c r="DIX4" s="157"/>
      <c r="DIY4" s="157"/>
      <c r="DIZ4" s="157"/>
      <c r="DJA4" s="157"/>
      <c r="DJB4" s="157"/>
      <c r="DJC4" s="157"/>
      <c r="DJD4" s="157"/>
      <c r="DJE4" s="450"/>
      <c r="DJF4" s="157"/>
      <c r="DJG4" s="157"/>
      <c r="DJH4" s="157"/>
      <c r="DJI4" s="157"/>
      <c r="DJJ4" s="157"/>
      <c r="DJK4" s="157"/>
      <c r="DJL4" s="157"/>
      <c r="DJM4" s="157"/>
      <c r="DJN4" s="157"/>
      <c r="DJO4" s="157"/>
      <c r="DJP4" s="157"/>
      <c r="DJQ4" s="157"/>
      <c r="DJR4" s="157"/>
      <c r="DJS4" s="450"/>
      <c r="DJT4" s="157"/>
      <c r="DJU4" s="157"/>
      <c r="DJV4" s="157"/>
      <c r="DJW4" s="157"/>
      <c r="DJX4" s="157"/>
      <c r="DJY4" s="157"/>
      <c r="DJZ4" s="157"/>
      <c r="DKA4" s="157"/>
      <c r="DKB4" s="157"/>
      <c r="DKC4" s="157"/>
      <c r="DKD4" s="157"/>
      <c r="DKE4" s="157"/>
      <c r="DKF4" s="157"/>
      <c r="DKG4" s="450"/>
      <c r="DKH4" s="157"/>
      <c r="DKI4" s="157"/>
      <c r="DKJ4" s="157"/>
      <c r="DKK4" s="157"/>
      <c r="DKL4" s="157"/>
      <c r="DKM4" s="157"/>
      <c r="DKN4" s="157"/>
      <c r="DKO4" s="157"/>
      <c r="DKP4" s="157"/>
      <c r="DKQ4" s="157"/>
      <c r="DKR4" s="157"/>
      <c r="DKS4" s="157"/>
      <c r="DKT4" s="157"/>
      <c r="DKU4" s="450"/>
      <c r="DKV4" s="157"/>
      <c r="DKW4" s="157"/>
      <c r="DKX4" s="157"/>
      <c r="DKY4" s="157"/>
      <c r="DKZ4" s="157"/>
      <c r="DLA4" s="157"/>
      <c r="DLB4" s="157"/>
      <c r="DLC4" s="157"/>
      <c r="DLD4" s="157"/>
      <c r="DLE4" s="157"/>
      <c r="DLF4" s="157"/>
      <c r="DLG4" s="157"/>
      <c r="DLH4" s="157"/>
      <c r="DLI4" s="450"/>
      <c r="DLJ4" s="157"/>
      <c r="DLK4" s="157"/>
      <c r="DLL4" s="157"/>
      <c r="DLM4" s="157"/>
      <c r="DLN4" s="157"/>
      <c r="DLO4" s="157"/>
      <c r="DLP4" s="157"/>
      <c r="DLQ4" s="157"/>
      <c r="DLR4" s="157"/>
      <c r="DLS4" s="157"/>
      <c r="DLT4" s="157"/>
      <c r="DLU4" s="157"/>
      <c r="DLV4" s="157"/>
      <c r="DLW4" s="450"/>
      <c r="DLX4" s="157"/>
      <c r="DLY4" s="157"/>
      <c r="DLZ4" s="157"/>
      <c r="DMA4" s="157"/>
      <c r="DMB4" s="157"/>
      <c r="DMC4" s="157"/>
      <c r="DMD4" s="157"/>
      <c r="DME4" s="157"/>
      <c r="DMF4" s="157"/>
      <c r="DMG4" s="157"/>
      <c r="DMH4" s="157"/>
      <c r="DMI4" s="157"/>
      <c r="DMJ4" s="157"/>
      <c r="DMK4" s="450"/>
      <c r="DML4" s="157"/>
      <c r="DMM4" s="157"/>
      <c r="DMN4" s="157"/>
      <c r="DMO4" s="157"/>
      <c r="DMP4" s="157"/>
      <c r="DMQ4" s="157"/>
      <c r="DMR4" s="157"/>
      <c r="DMS4" s="157"/>
      <c r="DMT4" s="157"/>
      <c r="DMU4" s="157"/>
      <c r="DMV4" s="157"/>
      <c r="DMW4" s="157"/>
      <c r="DMX4" s="157"/>
      <c r="DMY4" s="450"/>
      <c r="DMZ4" s="157"/>
      <c r="DNA4" s="157"/>
      <c r="DNB4" s="157"/>
      <c r="DNC4" s="157"/>
      <c r="DND4" s="157"/>
      <c r="DNE4" s="157"/>
      <c r="DNF4" s="157"/>
      <c r="DNG4" s="157"/>
      <c r="DNH4" s="157"/>
      <c r="DNI4" s="157"/>
      <c r="DNJ4" s="157"/>
      <c r="DNK4" s="157"/>
      <c r="DNL4" s="157"/>
      <c r="DNM4" s="450"/>
      <c r="DNN4" s="157"/>
      <c r="DNO4" s="157"/>
      <c r="DNP4" s="157"/>
      <c r="DNQ4" s="157"/>
      <c r="DNR4" s="157"/>
      <c r="DNS4" s="157"/>
      <c r="DNT4" s="157"/>
      <c r="DNU4" s="157"/>
      <c r="DNV4" s="157"/>
      <c r="DNW4" s="157"/>
      <c r="DNX4" s="157"/>
      <c r="DNY4" s="157"/>
      <c r="DNZ4" s="157"/>
      <c r="DOA4" s="450"/>
      <c r="DOB4" s="157"/>
      <c r="DOC4" s="157"/>
      <c r="DOD4" s="157"/>
      <c r="DOE4" s="157"/>
      <c r="DOF4" s="157"/>
      <c r="DOG4" s="157"/>
      <c r="DOH4" s="157"/>
      <c r="DOI4" s="157"/>
      <c r="DOJ4" s="157"/>
      <c r="DOK4" s="157"/>
      <c r="DOL4" s="157"/>
      <c r="DOM4" s="157"/>
      <c r="DON4" s="157"/>
      <c r="DOO4" s="450"/>
      <c r="DOP4" s="157"/>
      <c r="DOQ4" s="157"/>
      <c r="DOR4" s="157"/>
      <c r="DOS4" s="157"/>
      <c r="DOT4" s="157"/>
      <c r="DOU4" s="157"/>
      <c r="DOV4" s="157"/>
      <c r="DOW4" s="157"/>
      <c r="DOX4" s="157"/>
      <c r="DOY4" s="157"/>
      <c r="DOZ4" s="157"/>
      <c r="DPA4" s="157"/>
      <c r="DPB4" s="157"/>
      <c r="DPC4" s="450"/>
      <c r="DPD4" s="157"/>
      <c r="DPE4" s="157"/>
      <c r="DPF4" s="157"/>
      <c r="DPG4" s="157"/>
      <c r="DPH4" s="157"/>
      <c r="DPI4" s="157"/>
      <c r="DPJ4" s="157"/>
      <c r="DPK4" s="157"/>
      <c r="DPL4" s="157"/>
      <c r="DPM4" s="157"/>
      <c r="DPN4" s="157"/>
      <c r="DPO4" s="157"/>
      <c r="DPP4" s="157"/>
      <c r="DPQ4" s="450"/>
      <c r="DPR4" s="157"/>
      <c r="DPS4" s="157"/>
      <c r="DPT4" s="157"/>
      <c r="DPU4" s="157"/>
      <c r="DPV4" s="157"/>
      <c r="DPW4" s="157"/>
      <c r="DPX4" s="157"/>
      <c r="DPY4" s="157"/>
      <c r="DPZ4" s="157"/>
      <c r="DQA4" s="157"/>
      <c r="DQB4" s="157"/>
      <c r="DQC4" s="157"/>
      <c r="DQD4" s="157"/>
      <c r="DQE4" s="450"/>
      <c r="DQF4" s="157"/>
      <c r="DQG4" s="157"/>
      <c r="DQH4" s="157"/>
      <c r="DQI4" s="157"/>
      <c r="DQJ4" s="157"/>
      <c r="DQK4" s="157"/>
      <c r="DQL4" s="157"/>
      <c r="DQM4" s="157"/>
      <c r="DQN4" s="157"/>
      <c r="DQO4" s="157"/>
      <c r="DQP4" s="157"/>
      <c r="DQQ4" s="157"/>
      <c r="DQR4" s="157"/>
      <c r="DQS4" s="450"/>
      <c r="DQT4" s="157"/>
      <c r="DQU4" s="157"/>
      <c r="DQV4" s="157"/>
      <c r="DQW4" s="157"/>
      <c r="DQX4" s="157"/>
      <c r="DQY4" s="157"/>
      <c r="DQZ4" s="157"/>
      <c r="DRA4" s="157"/>
      <c r="DRB4" s="157"/>
      <c r="DRC4" s="157"/>
      <c r="DRD4" s="157"/>
      <c r="DRE4" s="157"/>
      <c r="DRF4" s="157"/>
      <c r="DRG4" s="450"/>
      <c r="DRH4" s="157"/>
      <c r="DRI4" s="157"/>
      <c r="DRJ4" s="157"/>
      <c r="DRK4" s="157"/>
      <c r="DRL4" s="157"/>
      <c r="DRM4" s="157"/>
      <c r="DRN4" s="157"/>
      <c r="DRO4" s="157"/>
      <c r="DRP4" s="157"/>
      <c r="DRQ4" s="157"/>
      <c r="DRR4" s="157"/>
      <c r="DRS4" s="157"/>
      <c r="DRT4" s="157"/>
      <c r="DRU4" s="450"/>
      <c r="DRV4" s="157"/>
      <c r="DRW4" s="157"/>
      <c r="DRX4" s="157"/>
      <c r="DRY4" s="157"/>
      <c r="DRZ4" s="157"/>
      <c r="DSA4" s="157"/>
      <c r="DSB4" s="157"/>
      <c r="DSC4" s="157"/>
      <c r="DSD4" s="157"/>
      <c r="DSE4" s="157"/>
      <c r="DSF4" s="157"/>
      <c r="DSG4" s="157"/>
      <c r="DSH4" s="157"/>
      <c r="DSI4" s="450"/>
      <c r="DSJ4" s="157"/>
      <c r="DSK4" s="157"/>
      <c r="DSL4" s="157"/>
      <c r="DSM4" s="157"/>
      <c r="DSN4" s="157"/>
      <c r="DSO4" s="157"/>
      <c r="DSP4" s="157"/>
      <c r="DSQ4" s="157"/>
      <c r="DSR4" s="157"/>
      <c r="DSS4" s="157"/>
      <c r="DST4" s="157"/>
      <c r="DSU4" s="157"/>
      <c r="DSV4" s="157"/>
      <c r="DSW4" s="450"/>
      <c r="DSX4" s="157"/>
      <c r="DSY4" s="157"/>
      <c r="DSZ4" s="157"/>
      <c r="DTA4" s="157"/>
      <c r="DTB4" s="157"/>
      <c r="DTC4" s="157"/>
      <c r="DTD4" s="157"/>
      <c r="DTE4" s="157"/>
      <c r="DTF4" s="157"/>
      <c r="DTG4" s="157"/>
      <c r="DTH4" s="157"/>
      <c r="DTI4" s="157"/>
      <c r="DTJ4" s="157"/>
      <c r="DTK4" s="450"/>
      <c r="DTL4" s="157"/>
      <c r="DTM4" s="157"/>
      <c r="DTN4" s="157"/>
      <c r="DTO4" s="157"/>
      <c r="DTP4" s="157"/>
      <c r="DTQ4" s="157"/>
      <c r="DTR4" s="157"/>
      <c r="DTS4" s="157"/>
      <c r="DTT4" s="157"/>
      <c r="DTU4" s="157"/>
      <c r="DTV4" s="157"/>
      <c r="DTW4" s="157"/>
      <c r="DTX4" s="157"/>
      <c r="DTY4" s="450"/>
      <c r="DTZ4" s="157"/>
      <c r="DUA4" s="157"/>
      <c r="DUB4" s="157"/>
      <c r="DUC4" s="157"/>
      <c r="DUD4" s="157"/>
      <c r="DUE4" s="157"/>
      <c r="DUF4" s="157"/>
      <c r="DUG4" s="157"/>
      <c r="DUH4" s="157"/>
      <c r="DUI4" s="157"/>
      <c r="DUJ4" s="157"/>
      <c r="DUK4" s="157"/>
      <c r="DUL4" s="157"/>
      <c r="DUM4" s="450"/>
      <c r="DUN4" s="157"/>
      <c r="DUO4" s="157"/>
      <c r="DUP4" s="157"/>
      <c r="DUQ4" s="157"/>
      <c r="DUR4" s="157"/>
      <c r="DUS4" s="157"/>
      <c r="DUT4" s="157"/>
      <c r="DUU4" s="157"/>
      <c r="DUV4" s="157"/>
      <c r="DUW4" s="157"/>
      <c r="DUX4" s="157"/>
      <c r="DUY4" s="157"/>
      <c r="DUZ4" s="157"/>
      <c r="DVA4" s="450"/>
      <c r="DVB4" s="157"/>
      <c r="DVC4" s="157"/>
      <c r="DVD4" s="157"/>
      <c r="DVE4" s="157"/>
      <c r="DVF4" s="157"/>
      <c r="DVG4" s="157"/>
      <c r="DVH4" s="157"/>
      <c r="DVI4" s="157"/>
      <c r="DVJ4" s="157"/>
      <c r="DVK4" s="157"/>
      <c r="DVL4" s="157"/>
      <c r="DVM4" s="157"/>
      <c r="DVN4" s="157"/>
      <c r="DVO4" s="450"/>
      <c r="DVP4" s="157"/>
      <c r="DVQ4" s="157"/>
      <c r="DVR4" s="157"/>
      <c r="DVS4" s="157"/>
      <c r="DVT4" s="157"/>
      <c r="DVU4" s="157"/>
      <c r="DVV4" s="157"/>
      <c r="DVW4" s="157"/>
      <c r="DVX4" s="157"/>
      <c r="DVY4" s="157"/>
      <c r="DVZ4" s="157"/>
      <c r="DWA4" s="157"/>
      <c r="DWB4" s="157"/>
      <c r="DWC4" s="450"/>
      <c r="DWD4" s="157"/>
      <c r="DWE4" s="157"/>
      <c r="DWF4" s="157"/>
      <c r="DWG4" s="157"/>
      <c r="DWH4" s="157"/>
      <c r="DWI4" s="157"/>
      <c r="DWJ4" s="157"/>
      <c r="DWK4" s="157"/>
      <c r="DWL4" s="157"/>
      <c r="DWM4" s="157"/>
      <c r="DWN4" s="157"/>
      <c r="DWO4" s="157"/>
      <c r="DWP4" s="157"/>
      <c r="DWQ4" s="450"/>
      <c r="DWR4" s="157"/>
      <c r="DWS4" s="157"/>
      <c r="DWT4" s="157"/>
      <c r="DWU4" s="157"/>
      <c r="DWV4" s="157"/>
      <c r="DWW4" s="157"/>
      <c r="DWX4" s="157"/>
      <c r="DWY4" s="157"/>
      <c r="DWZ4" s="157"/>
      <c r="DXA4" s="157"/>
      <c r="DXB4" s="157"/>
      <c r="DXC4" s="157"/>
      <c r="DXD4" s="157"/>
      <c r="DXE4" s="450"/>
      <c r="DXF4" s="157"/>
      <c r="DXG4" s="157"/>
      <c r="DXH4" s="157"/>
      <c r="DXI4" s="157"/>
      <c r="DXJ4" s="157"/>
      <c r="DXK4" s="157"/>
      <c r="DXL4" s="157"/>
      <c r="DXM4" s="157"/>
      <c r="DXN4" s="157"/>
      <c r="DXO4" s="157"/>
      <c r="DXP4" s="157"/>
      <c r="DXQ4" s="157"/>
      <c r="DXR4" s="157"/>
      <c r="DXS4" s="450"/>
      <c r="DXT4" s="157"/>
      <c r="DXU4" s="157"/>
      <c r="DXV4" s="157"/>
      <c r="DXW4" s="157"/>
      <c r="DXX4" s="157"/>
      <c r="DXY4" s="157"/>
      <c r="DXZ4" s="157"/>
      <c r="DYA4" s="157"/>
      <c r="DYB4" s="157"/>
      <c r="DYC4" s="157"/>
      <c r="DYD4" s="157"/>
      <c r="DYE4" s="157"/>
      <c r="DYF4" s="157"/>
      <c r="DYG4" s="450"/>
      <c r="DYH4" s="157"/>
      <c r="DYI4" s="157"/>
      <c r="DYJ4" s="157"/>
      <c r="DYK4" s="157"/>
      <c r="DYL4" s="157"/>
      <c r="DYM4" s="157"/>
      <c r="DYN4" s="157"/>
      <c r="DYO4" s="157"/>
      <c r="DYP4" s="157"/>
      <c r="DYQ4" s="157"/>
      <c r="DYR4" s="157"/>
      <c r="DYS4" s="157"/>
      <c r="DYT4" s="157"/>
      <c r="DYU4" s="450"/>
      <c r="DYV4" s="157"/>
      <c r="DYW4" s="157"/>
      <c r="DYX4" s="157"/>
      <c r="DYY4" s="157"/>
      <c r="DYZ4" s="157"/>
      <c r="DZA4" s="157"/>
      <c r="DZB4" s="157"/>
      <c r="DZC4" s="157"/>
      <c r="DZD4" s="157"/>
      <c r="DZE4" s="157"/>
      <c r="DZF4" s="157"/>
      <c r="DZG4" s="157"/>
      <c r="DZH4" s="157"/>
      <c r="DZI4" s="450"/>
      <c r="DZJ4" s="157"/>
      <c r="DZK4" s="157"/>
      <c r="DZL4" s="157"/>
      <c r="DZM4" s="157"/>
      <c r="DZN4" s="157"/>
      <c r="DZO4" s="157"/>
      <c r="DZP4" s="157"/>
      <c r="DZQ4" s="157"/>
      <c r="DZR4" s="157"/>
      <c r="DZS4" s="157"/>
      <c r="DZT4" s="157"/>
      <c r="DZU4" s="157"/>
      <c r="DZV4" s="157"/>
      <c r="DZW4" s="450"/>
      <c r="DZX4" s="157"/>
      <c r="DZY4" s="157"/>
      <c r="DZZ4" s="157"/>
      <c r="EAA4" s="157"/>
      <c r="EAB4" s="157"/>
      <c r="EAC4" s="157"/>
      <c r="EAD4" s="157"/>
      <c r="EAE4" s="157"/>
      <c r="EAF4" s="157"/>
      <c r="EAG4" s="157"/>
      <c r="EAH4" s="157"/>
      <c r="EAI4" s="157"/>
      <c r="EAJ4" s="157"/>
      <c r="EAK4" s="450"/>
      <c r="EAL4" s="157"/>
      <c r="EAM4" s="157"/>
      <c r="EAN4" s="157"/>
      <c r="EAO4" s="157"/>
      <c r="EAP4" s="157"/>
      <c r="EAQ4" s="157"/>
      <c r="EAR4" s="157"/>
      <c r="EAS4" s="157"/>
      <c r="EAT4" s="157"/>
      <c r="EAU4" s="157"/>
      <c r="EAV4" s="157"/>
      <c r="EAW4" s="157"/>
      <c r="EAX4" s="157"/>
      <c r="EAY4" s="450"/>
      <c r="EAZ4" s="157"/>
      <c r="EBA4" s="157"/>
      <c r="EBB4" s="157"/>
      <c r="EBC4" s="157"/>
      <c r="EBD4" s="157"/>
      <c r="EBE4" s="157"/>
      <c r="EBF4" s="157"/>
      <c r="EBG4" s="157"/>
      <c r="EBH4" s="157"/>
      <c r="EBI4" s="157"/>
      <c r="EBJ4" s="157"/>
      <c r="EBK4" s="157"/>
      <c r="EBL4" s="157"/>
      <c r="EBM4" s="450"/>
      <c r="EBN4" s="157"/>
      <c r="EBO4" s="157"/>
      <c r="EBP4" s="157"/>
      <c r="EBQ4" s="157"/>
      <c r="EBR4" s="157"/>
      <c r="EBS4" s="157"/>
      <c r="EBT4" s="157"/>
      <c r="EBU4" s="157"/>
      <c r="EBV4" s="157"/>
      <c r="EBW4" s="157"/>
      <c r="EBX4" s="157"/>
      <c r="EBY4" s="157"/>
      <c r="EBZ4" s="157"/>
      <c r="ECA4" s="450"/>
      <c r="ECB4" s="157"/>
      <c r="ECC4" s="157"/>
      <c r="ECD4" s="157"/>
      <c r="ECE4" s="157"/>
      <c r="ECF4" s="157"/>
      <c r="ECG4" s="157"/>
      <c r="ECH4" s="157"/>
      <c r="ECI4" s="157"/>
      <c r="ECJ4" s="157"/>
      <c r="ECK4" s="157"/>
      <c r="ECL4" s="157"/>
      <c r="ECM4" s="157"/>
      <c r="ECN4" s="157"/>
      <c r="ECO4" s="450"/>
      <c r="ECP4" s="157"/>
      <c r="ECQ4" s="157"/>
      <c r="ECR4" s="157"/>
      <c r="ECS4" s="157"/>
      <c r="ECT4" s="157"/>
      <c r="ECU4" s="157"/>
      <c r="ECV4" s="157"/>
      <c r="ECW4" s="157"/>
      <c r="ECX4" s="157"/>
      <c r="ECY4" s="157"/>
      <c r="ECZ4" s="157"/>
      <c r="EDA4" s="157"/>
      <c r="EDB4" s="157"/>
      <c r="EDC4" s="450"/>
      <c r="EDD4" s="157"/>
      <c r="EDE4" s="157"/>
      <c r="EDF4" s="157"/>
      <c r="EDG4" s="157"/>
      <c r="EDH4" s="157"/>
      <c r="EDI4" s="157"/>
      <c r="EDJ4" s="157"/>
      <c r="EDK4" s="157"/>
      <c r="EDL4" s="157"/>
      <c r="EDM4" s="157"/>
      <c r="EDN4" s="157"/>
      <c r="EDO4" s="157"/>
      <c r="EDP4" s="157"/>
      <c r="EDQ4" s="450"/>
      <c r="EDR4" s="157"/>
      <c r="EDS4" s="157"/>
      <c r="EDT4" s="157"/>
      <c r="EDU4" s="157"/>
      <c r="EDV4" s="157"/>
      <c r="EDW4" s="157"/>
      <c r="EDX4" s="157"/>
      <c r="EDY4" s="157"/>
      <c r="EDZ4" s="157"/>
      <c r="EEA4" s="157"/>
      <c r="EEB4" s="157"/>
      <c r="EEC4" s="157"/>
      <c r="EED4" s="157"/>
      <c r="EEE4" s="450"/>
      <c r="EEF4" s="157"/>
      <c r="EEG4" s="157"/>
      <c r="EEH4" s="157"/>
      <c r="EEI4" s="157"/>
      <c r="EEJ4" s="157"/>
      <c r="EEK4" s="157"/>
      <c r="EEL4" s="157"/>
      <c r="EEM4" s="157"/>
      <c r="EEN4" s="157"/>
      <c r="EEO4" s="157"/>
      <c r="EEP4" s="157"/>
      <c r="EEQ4" s="157"/>
      <c r="EER4" s="157"/>
      <c r="EES4" s="450"/>
      <c r="EET4" s="157"/>
      <c r="EEU4" s="157"/>
      <c r="EEV4" s="157"/>
      <c r="EEW4" s="157"/>
      <c r="EEX4" s="157"/>
      <c r="EEY4" s="157"/>
      <c r="EEZ4" s="157"/>
      <c r="EFA4" s="157"/>
      <c r="EFB4" s="157"/>
      <c r="EFC4" s="157"/>
      <c r="EFD4" s="157"/>
      <c r="EFE4" s="157"/>
      <c r="EFF4" s="157"/>
      <c r="EFG4" s="450"/>
      <c r="EFH4" s="157"/>
      <c r="EFI4" s="157"/>
      <c r="EFJ4" s="157"/>
      <c r="EFK4" s="157"/>
      <c r="EFL4" s="157"/>
      <c r="EFM4" s="157"/>
      <c r="EFN4" s="157"/>
      <c r="EFO4" s="157"/>
      <c r="EFP4" s="157"/>
      <c r="EFQ4" s="157"/>
      <c r="EFR4" s="157"/>
      <c r="EFS4" s="157"/>
      <c r="EFT4" s="157"/>
      <c r="EFU4" s="450"/>
      <c r="EFV4" s="157"/>
      <c r="EFW4" s="157"/>
      <c r="EFX4" s="157"/>
      <c r="EFY4" s="157"/>
      <c r="EFZ4" s="157"/>
      <c r="EGA4" s="157"/>
      <c r="EGB4" s="157"/>
      <c r="EGC4" s="157"/>
      <c r="EGD4" s="157"/>
      <c r="EGE4" s="157"/>
      <c r="EGF4" s="157"/>
      <c r="EGG4" s="157"/>
      <c r="EGH4" s="157"/>
      <c r="EGI4" s="450"/>
      <c r="EGJ4" s="157"/>
      <c r="EGK4" s="157"/>
      <c r="EGL4" s="157"/>
      <c r="EGM4" s="157"/>
      <c r="EGN4" s="157"/>
      <c r="EGO4" s="157"/>
      <c r="EGP4" s="157"/>
      <c r="EGQ4" s="157"/>
      <c r="EGR4" s="157"/>
      <c r="EGS4" s="157"/>
      <c r="EGT4" s="157"/>
      <c r="EGU4" s="157"/>
      <c r="EGV4" s="157"/>
      <c r="EGW4" s="450"/>
      <c r="EGX4" s="157"/>
      <c r="EGY4" s="157"/>
      <c r="EGZ4" s="157"/>
      <c r="EHA4" s="157"/>
      <c r="EHB4" s="157"/>
      <c r="EHC4" s="157"/>
      <c r="EHD4" s="157"/>
      <c r="EHE4" s="157"/>
      <c r="EHF4" s="157"/>
      <c r="EHG4" s="157"/>
      <c r="EHH4" s="157"/>
      <c r="EHI4" s="157"/>
      <c r="EHJ4" s="157"/>
      <c r="EHK4" s="450"/>
      <c r="EHL4" s="157"/>
      <c r="EHM4" s="157"/>
      <c r="EHN4" s="157"/>
      <c r="EHO4" s="157"/>
      <c r="EHP4" s="157"/>
      <c r="EHQ4" s="157"/>
      <c r="EHR4" s="157"/>
      <c r="EHS4" s="157"/>
      <c r="EHT4" s="157"/>
      <c r="EHU4" s="157"/>
      <c r="EHV4" s="157"/>
      <c r="EHW4" s="157"/>
      <c r="EHX4" s="157"/>
      <c r="EHY4" s="450"/>
      <c r="EHZ4" s="157"/>
      <c r="EIA4" s="157"/>
      <c r="EIB4" s="157"/>
      <c r="EIC4" s="157"/>
      <c r="EID4" s="157"/>
      <c r="EIE4" s="157"/>
      <c r="EIF4" s="157"/>
      <c r="EIG4" s="157"/>
      <c r="EIH4" s="157"/>
      <c r="EII4" s="157"/>
      <c r="EIJ4" s="157"/>
      <c r="EIK4" s="157"/>
      <c r="EIL4" s="157"/>
      <c r="EIM4" s="450"/>
      <c r="EIN4" s="157"/>
      <c r="EIO4" s="157"/>
      <c r="EIP4" s="157"/>
      <c r="EIQ4" s="157"/>
      <c r="EIR4" s="157"/>
      <c r="EIS4" s="157"/>
      <c r="EIT4" s="157"/>
      <c r="EIU4" s="157"/>
      <c r="EIV4" s="157"/>
      <c r="EIW4" s="157"/>
      <c r="EIX4" s="157"/>
      <c r="EIY4" s="157"/>
      <c r="EIZ4" s="157"/>
      <c r="EJA4" s="450"/>
      <c r="EJB4" s="157"/>
      <c r="EJC4" s="157"/>
      <c r="EJD4" s="157"/>
      <c r="EJE4" s="157"/>
      <c r="EJF4" s="157"/>
      <c r="EJG4" s="157"/>
      <c r="EJH4" s="157"/>
      <c r="EJI4" s="157"/>
      <c r="EJJ4" s="157"/>
      <c r="EJK4" s="157"/>
      <c r="EJL4" s="157"/>
      <c r="EJM4" s="157"/>
      <c r="EJN4" s="157"/>
      <c r="EJO4" s="450"/>
      <c r="EJP4" s="157"/>
      <c r="EJQ4" s="157"/>
      <c r="EJR4" s="157"/>
      <c r="EJS4" s="157"/>
      <c r="EJT4" s="157"/>
      <c r="EJU4" s="157"/>
      <c r="EJV4" s="157"/>
      <c r="EJW4" s="157"/>
      <c r="EJX4" s="157"/>
      <c r="EJY4" s="157"/>
      <c r="EJZ4" s="157"/>
      <c r="EKA4" s="157"/>
      <c r="EKB4" s="157"/>
      <c r="EKC4" s="450"/>
      <c r="EKD4" s="157"/>
      <c r="EKE4" s="157"/>
      <c r="EKF4" s="157"/>
      <c r="EKG4" s="157"/>
      <c r="EKH4" s="157"/>
      <c r="EKI4" s="157"/>
      <c r="EKJ4" s="157"/>
      <c r="EKK4" s="157"/>
      <c r="EKL4" s="157"/>
      <c r="EKM4" s="157"/>
      <c r="EKN4" s="157"/>
      <c r="EKO4" s="157"/>
      <c r="EKP4" s="157"/>
      <c r="EKQ4" s="450"/>
      <c r="EKR4" s="157"/>
      <c r="EKS4" s="157"/>
      <c r="EKT4" s="157"/>
      <c r="EKU4" s="157"/>
      <c r="EKV4" s="157"/>
      <c r="EKW4" s="157"/>
      <c r="EKX4" s="157"/>
      <c r="EKY4" s="157"/>
      <c r="EKZ4" s="157"/>
      <c r="ELA4" s="157"/>
      <c r="ELB4" s="157"/>
      <c r="ELC4" s="157"/>
      <c r="ELD4" s="157"/>
      <c r="ELE4" s="450"/>
      <c r="ELF4" s="157"/>
      <c r="ELG4" s="157"/>
      <c r="ELH4" s="157"/>
      <c r="ELI4" s="157"/>
      <c r="ELJ4" s="157"/>
      <c r="ELK4" s="157"/>
      <c r="ELL4" s="157"/>
      <c r="ELM4" s="157"/>
      <c r="ELN4" s="157"/>
      <c r="ELO4" s="157"/>
      <c r="ELP4" s="157"/>
      <c r="ELQ4" s="157"/>
      <c r="ELR4" s="157"/>
      <c r="ELS4" s="450"/>
      <c r="ELT4" s="157"/>
      <c r="ELU4" s="157"/>
      <c r="ELV4" s="157"/>
      <c r="ELW4" s="157"/>
      <c r="ELX4" s="157"/>
      <c r="ELY4" s="157"/>
      <c r="ELZ4" s="157"/>
      <c r="EMA4" s="157"/>
      <c r="EMB4" s="157"/>
      <c r="EMC4" s="157"/>
      <c r="EMD4" s="157"/>
      <c r="EME4" s="157"/>
      <c r="EMF4" s="157"/>
      <c r="EMG4" s="450"/>
      <c r="EMH4" s="157"/>
      <c r="EMI4" s="157"/>
      <c r="EMJ4" s="157"/>
      <c r="EMK4" s="157"/>
      <c r="EML4" s="157"/>
      <c r="EMM4" s="157"/>
      <c r="EMN4" s="157"/>
      <c r="EMO4" s="157"/>
      <c r="EMP4" s="157"/>
      <c r="EMQ4" s="157"/>
      <c r="EMR4" s="157"/>
      <c r="EMS4" s="157"/>
      <c r="EMT4" s="157"/>
      <c r="EMU4" s="450"/>
      <c r="EMV4" s="157"/>
      <c r="EMW4" s="157"/>
      <c r="EMX4" s="157"/>
      <c r="EMY4" s="157"/>
      <c r="EMZ4" s="157"/>
      <c r="ENA4" s="157"/>
      <c r="ENB4" s="157"/>
      <c r="ENC4" s="157"/>
      <c r="END4" s="157"/>
      <c r="ENE4" s="157"/>
      <c r="ENF4" s="157"/>
      <c r="ENG4" s="157"/>
      <c r="ENH4" s="157"/>
      <c r="ENI4" s="450"/>
      <c r="ENJ4" s="157"/>
      <c r="ENK4" s="157"/>
      <c r="ENL4" s="157"/>
      <c r="ENM4" s="157"/>
      <c r="ENN4" s="157"/>
      <c r="ENO4" s="157"/>
      <c r="ENP4" s="157"/>
      <c r="ENQ4" s="157"/>
      <c r="ENR4" s="157"/>
      <c r="ENS4" s="157"/>
      <c r="ENT4" s="157"/>
      <c r="ENU4" s="157"/>
      <c r="ENV4" s="157"/>
      <c r="ENW4" s="450"/>
      <c r="ENX4" s="157"/>
      <c r="ENY4" s="157"/>
      <c r="ENZ4" s="157"/>
      <c r="EOA4" s="157"/>
      <c r="EOB4" s="157"/>
      <c r="EOC4" s="157"/>
      <c r="EOD4" s="157"/>
      <c r="EOE4" s="157"/>
      <c r="EOF4" s="157"/>
      <c r="EOG4" s="157"/>
      <c r="EOH4" s="157"/>
      <c r="EOI4" s="157"/>
      <c r="EOJ4" s="157"/>
      <c r="EOK4" s="450"/>
      <c r="EOL4" s="157"/>
      <c r="EOM4" s="157"/>
      <c r="EON4" s="157"/>
      <c r="EOO4" s="157"/>
      <c r="EOP4" s="157"/>
      <c r="EOQ4" s="157"/>
      <c r="EOR4" s="157"/>
      <c r="EOS4" s="157"/>
      <c r="EOT4" s="157"/>
      <c r="EOU4" s="157"/>
      <c r="EOV4" s="157"/>
      <c r="EOW4" s="157"/>
      <c r="EOX4" s="157"/>
      <c r="EOY4" s="450"/>
      <c r="EOZ4" s="157"/>
      <c r="EPA4" s="157"/>
      <c r="EPB4" s="157"/>
      <c r="EPC4" s="157"/>
      <c r="EPD4" s="157"/>
      <c r="EPE4" s="157"/>
      <c r="EPF4" s="157"/>
      <c r="EPG4" s="157"/>
      <c r="EPH4" s="157"/>
      <c r="EPI4" s="157"/>
      <c r="EPJ4" s="157"/>
      <c r="EPK4" s="157"/>
      <c r="EPL4" s="157"/>
      <c r="EPM4" s="450"/>
      <c r="EPN4" s="157"/>
      <c r="EPO4" s="157"/>
      <c r="EPP4" s="157"/>
      <c r="EPQ4" s="157"/>
      <c r="EPR4" s="157"/>
      <c r="EPS4" s="157"/>
      <c r="EPT4" s="157"/>
      <c r="EPU4" s="157"/>
      <c r="EPV4" s="157"/>
      <c r="EPW4" s="157"/>
      <c r="EPX4" s="157"/>
      <c r="EPY4" s="157"/>
      <c r="EPZ4" s="157"/>
      <c r="EQA4" s="450"/>
      <c r="EQB4" s="157"/>
      <c r="EQC4" s="157"/>
      <c r="EQD4" s="157"/>
      <c r="EQE4" s="157"/>
      <c r="EQF4" s="157"/>
      <c r="EQG4" s="157"/>
      <c r="EQH4" s="157"/>
      <c r="EQI4" s="157"/>
      <c r="EQJ4" s="157"/>
      <c r="EQK4" s="157"/>
      <c r="EQL4" s="157"/>
      <c r="EQM4" s="157"/>
      <c r="EQN4" s="157"/>
      <c r="EQO4" s="450"/>
      <c r="EQP4" s="157"/>
      <c r="EQQ4" s="157"/>
      <c r="EQR4" s="157"/>
      <c r="EQS4" s="157"/>
      <c r="EQT4" s="157"/>
      <c r="EQU4" s="157"/>
      <c r="EQV4" s="157"/>
      <c r="EQW4" s="157"/>
      <c r="EQX4" s="157"/>
      <c r="EQY4" s="157"/>
      <c r="EQZ4" s="157"/>
      <c r="ERA4" s="157"/>
      <c r="ERB4" s="157"/>
      <c r="ERC4" s="450"/>
      <c r="ERD4" s="157"/>
      <c r="ERE4" s="157"/>
      <c r="ERF4" s="157"/>
      <c r="ERG4" s="157"/>
      <c r="ERH4" s="157"/>
      <c r="ERI4" s="157"/>
      <c r="ERJ4" s="157"/>
      <c r="ERK4" s="157"/>
      <c r="ERL4" s="157"/>
      <c r="ERM4" s="157"/>
      <c r="ERN4" s="157"/>
      <c r="ERO4" s="157"/>
      <c r="ERP4" s="157"/>
      <c r="ERQ4" s="450"/>
      <c r="ERR4" s="157"/>
      <c r="ERS4" s="157"/>
      <c r="ERT4" s="157"/>
      <c r="ERU4" s="157"/>
      <c r="ERV4" s="157"/>
      <c r="ERW4" s="157"/>
      <c r="ERX4" s="157"/>
      <c r="ERY4" s="157"/>
      <c r="ERZ4" s="157"/>
      <c r="ESA4" s="157"/>
      <c r="ESB4" s="157"/>
      <c r="ESC4" s="157"/>
      <c r="ESD4" s="157"/>
      <c r="ESE4" s="450"/>
      <c r="ESF4" s="157"/>
      <c r="ESG4" s="157"/>
      <c r="ESH4" s="157"/>
      <c r="ESI4" s="157"/>
      <c r="ESJ4" s="157"/>
      <c r="ESK4" s="157"/>
      <c r="ESL4" s="157"/>
      <c r="ESM4" s="157"/>
      <c r="ESN4" s="157"/>
      <c r="ESO4" s="157"/>
      <c r="ESP4" s="157"/>
      <c r="ESQ4" s="157"/>
      <c r="ESR4" s="157"/>
      <c r="ESS4" s="450"/>
      <c r="EST4" s="157"/>
      <c r="ESU4" s="157"/>
      <c r="ESV4" s="157"/>
      <c r="ESW4" s="157"/>
      <c r="ESX4" s="157"/>
      <c r="ESY4" s="157"/>
      <c r="ESZ4" s="157"/>
      <c r="ETA4" s="157"/>
      <c r="ETB4" s="157"/>
      <c r="ETC4" s="157"/>
      <c r="ETD4" s="157"/>
      <c r="ETE4" s="157"/>
      <c r="ETF4" s="157"/>
      <c r="ETG4" s="450"/>
      <c r="ETH4" s="157"/>
      <c r="ETI4" s="157"/>
      <c r="ETJ4" s="157"/>
      <c r="ETK4" s="157"/>
      <c r="ETL4" s="157"/>
      <c r="ETM4" s="157"/>
      <c r="ETN4" s="157"/>
      <c r="ETO4" s="157"/>
      <c r="ETP4" s="157"/>
      <c r="ETQ4" s="157"/>
      <c r="ETR4" s="157"/>
      <c r="ETS4" s="157"/>
      <c r="ETT4" s="157"/>
      <c r="ETU4" s="450"/>
      <c r="ETV4" s="157"/>
      <c r="ETW4" s="157"/>
      <c r="ETX4" s="157"/>
      <c r="ETY4" s="157"/>
      <c r="ETZ4" s="157"/>
      <c r="EUA4" s="157"/>
      <c r="EUB4" s="157"/>
      <c r="EUC4" s="157"/>
      <c r="EUD4" s="157"/>
      <c r="EUE4" s="157"/>
      <c r="EUF4" s="157"/>
      <c r="EUG4" s="157"/>
      <c r="EUH4" s="157"/>
      <c r="EUI4" s="450"/>
      <c r="EUJ4" s="157"/>
      <c r="EUK4" s="157"/>
      <c r="EUL4" s="157"/>
      <c r="EUM4" s="157"/>
      <c r="EUN4" s="157"/>
      <c r="EUO4" s="157"/>
      <c r="EUP4" s="157"/>
      <c r="EUQ4" s="157"/>
      <c r="EUR4" s="157"/>
      <c r="EUS4" s="157"/>
      <c r="EUT4" s="157"/>
      <c r="EUU4" s="157"/>
      <c r="EUV4" s="157"/>
      <c r="EUW4" s="450"/>
      <c r="EUX4" s="157"/>
      <c r="EUY4" s="157"/>
      <c r="EUZ4" s="157"/>
      <c r="EVA4" s="157"/>
      <c r="EVB4" s="157"/>
      <c r="EVC4" s="157"/>
      <c r="EVD4" s="157"/>
      <c r="EVE4" s="157"/>
      <c r="EVF4" s="157"/>
      <c r="EVG4" s="157"/>
      <c r="EVH4" s="157"/>
      <c r="EVI4" s="157"/>
      <c r="EVJ4" s="157"/>
      <c r="EVK4" s="450"/>
      <c r="EVL4" s="157"/>
      <c r="EVM4" s="157"/>
      <c r="EVN4" s="157"/>
      <c r="EVO4" s="157"/>
      <c r="EVP4" s="157"/>
      <c r="EVQ4" s="157"/>
      <c r="EVR4" s="157"/>
      <c r="EVS4" s="157"/>
      <c r="EVT4" s="157"/>
      <c r="EVU4" s="157"/>
      <c r="EVV4" s="157"/>
      <c r="EVW4" s="157"/>
      <c r="EVX4" s="157"/>
      <c r="EVY4" s="450"/>
      <c r="EVZ4" s="157"/>
      <c r="EWA4" s="157"/>
      <c r="EWB4" s="157"/>
      <c r="EWC4" s="157"/>
      <c r="EWD4" s="157"/>
      <c r="EWE4" s="157"/>
      <c r="EWF4" s="157"/>
      <c r="EWG4" s="157"/>
      <c r="EWH4" s="157"/>
      <c r="EWI4" s="157"/>
      <c r="EWJ4" s="157"/>
      <c r="EWK4" s="157"/>
      <c r="EWL4" s="157"/>
      <c r="EWM4" s="450"/>
      <c r="EWN4" s="157"/>
      <c r="EWO4" s="157"/>
      <c r="EWP4" s="157"/>
      <c r="EWQ4" s="157"/>
      <c r="EWR4" s="157"/>
      <c r="EWS4" s="157"/>
      <c r="EWT4" s="157"/>
      <c r="EWU4" s="157"/>
      <c r="EWV4" s="157"/>
      <c r="EWW4" s="157"/>
      <c r="EWX4" s="157"/>
      <c r="EWY4" s="157"/>
      <c r="EWZ4" s="157"/>
      <c r="EXA4" s="450"/>
      <c r="EXB4" s="157"/>
      <c r="EXC4" s="157"/>
      <c r="EXD4" s="157"/>
      <c r="EXE4" s="157"/>
      <c r="EXF4" s="157"/>
      <c r="EXG4" s="157"/>
      <c r="EXH4" s="157"/>
      <c r="EXI4" s="157"/>
      <c r="EXJ4" s="157"/>
      <c r="EXK4" s="157"/>
      <c r="EXL4" s="157"/>
      <c r="EXM4" s="157"/>
      <c r="EXN4" s="157"/>
      <c r="EXO4" s="450"/>
      <c r="EXP4" s="157"/>
      <c r="EXQ4" s="157"/>
      <c r="EXR4" s="157"/>
      <c r="EXS4" s="157"/>
      <c r="EXT4" s="157"/>
      <c r="EXU4" s="157"/>
      <c r="EXV4" s="157"/>
      <c r="EXW4" s="157"/>
      <c r="EXX4" s="157"/>
      <c r="EXY4" s="157"/>
      <c r="EXZ4" s="157"/>
      <c r="EYA4" s="157"/>
      <c r="EYB4" s="157"/>
      <c r="EYC4" s="450"/>
      <c r="EYD4" s="157"/>
      <c r="EYE4" s="157"/>
      <c r="EYF4" s="157"/>
      <c r="EYG4" s="157"/>
      <c r="EYH4" s="157"/>
      <c r="EYI4" s="157"/>
      <c r="EYJ4" s="157"/>
      <c r="EYK4" s="157"/>
      <c r="EYL4" s="157"/>
      <c r="EYM4" s="157"/>
      <c r="EYN4" s="157"/>
      <c r="EYO4" s="157"/>
      <c r="EYP4" s="157"/>
      <c r="EYQ4" s="450"/>
      <c r="EYR4" s="157"/>
      <c r="EYS4" s="157"/>
      <c r="EYT4" s="157"/>
      <c r="EYU4" s="157"/>
      <c r="EYV4" s="157"/>
      <c r="EYW4" s="157"/>
      <c r="EYX4" s="157"/>
      <c r="EYY4" s="157"/>
      <c r="EYZ4" s="157"/>
      <c r="EZA4" s="157"/>
      <c r="EZB4" s="157"/>
      <c r="EZC4" s="157"/>
      <c r="EZD4" s="157"/>
      <c r="EZE4" s="450"/>
      <c r="EZF4" s="157"/>
      <c r="EZG4" s="157"/>
      <c r="EZH4" s="157"/>
      <c r="EZI4" s="157"/>
      <c r="EZJ4" s="157"/>
      <c r="EZK4" s="157"/>
      <c r="EZL4" s="157"/>
      <c r="EZM4" s="157"/>
      <c r="EZN4" s="157"/>
      <c r="EZO4" s="157"/>
      <c r="EZP4" s="157"/>
      <c r="EZQ4" s="157"/>
      <c r="EZR4" s="157"/>
      <c r="EZS4" s="450"/>
      <c r="EZT4" s="157"/>
      <c r="EZU4" s="157"/>
      <c r="EZV4" s="157"/>
      <c r="EZW4" s="157"/>
      <c r="EZX4" s="157"/>
      <c r="EZY4" s="157"/>
      <c r="EZZ4" s="157"/>
      <c r="FAA4" s="157"/>
      <c r="FAB4" s="157"/>
      <c r="FAC4" s="157"/>
      <c r="FAD4" s="157"/>
      <c r="FAE4" s="157"/>
      <c r="FAF4" s="157"/>
      <c r="FAG4" s="450"/>
      <c r="FAH4" s="157"/>
      <c r="FAI4" s="157"/>
      <c r="FAJ4" s="157"/>
      <c r="FAK4" s="157"/>
      <c r="FAL4" s="157"/>
      <c r="FAM4" s="157"/>
      <c r="FAN4" s="157"/>
      <c r="FAO4" s="157"/>
      <c r="FAP4" s="157"/>
      <c r="FAQ4" s="157"/>
      <c r="FAR4" s="157"/>
      <c r="FAS4" s="157"/>
      <c r="FAT4" s="157"/>
      <c r="FAU4" s="450"/>
      <c r="FAV4" s="157"/>
      <c r="FAW4" s="157"/>
      <c r="FAX4" s="157"/>
      <c r="FAY4" s="157"/>
      <c r="FAZ4" s="157"/>
      <c r="FBA4" s="157"/>
      <c r="FBB4" s="157"/>
      <c r="FBC4" s="157"/>
      <c r="FBD4" s="157"/>
      <c r="FBE4" s="157"/>
      <c r="FBF4" s="157"/>
      <c r="FBG4" s="157"/>
      <c r="FBH4" s="157"/>
      <c r="FBI4" s="450"/>
      <c r="FBJ4" s="157"/>
      <c r="FBK4" s="157"/>
      <c r="FBL4" s="157"/>
      <c r="FBM4" s="157"/>
      <c r="FBN4" s="157"/>
      <c r="FBO4" s="157"/>
      <c r="FBP4" s="157"/>
      <c r="FBQ4" s="157"/>
      <c r="FBR4" s="157"/>
      <c r="FBS4" s="157"/>
      <c r="FBT4" s="157"/>
      <c r="FBU4" s="157"/>
      <c r="FBV4" s="157"/>
      <c r="FBW4" s="450"/>
      <c r="FBX4" s="157"/>
      <c r="FBY4" s="157"/>
      <c r="FBZ4" s="157"/>
      <c r="FCA4" s="157"/>
      <c r="FCB4" s="157"/>
      <c r="FCC4" s="157"/>
      <c r="FCD4" s="157"/>
      <c r="FCE4" s="157"/>
      <c r="FCF4" s="157"/>
      <c r="FCG4" s="157"/>
      <c r="FCH4" s="157"/>
      <c r="FCI4" s="157"/>
      <c r="FCJ4" s="157"/>
      <c r="FCK4" s="450"/>
      <c r="FCL4" s="157"/>
      <c r="FCM4" s="157"/>
      <c r="FCN4" s="157"/>
      <c r="FCO4" s="157"/>
      <c r="FCP4" s="157"/>
      <c r="FCQ4" s="157"/>
      <c r="FCR4" s="157"/>
      <c r="FCS4" s="157"/>
      <c r="FCT4" s="157"/>
      <c r="FCU4" s="157"/>
      <c r="FCV4" s="157"/>
      <c r="FCW4" s="157"/>
      <c r="FCX4" s="157"/>
      <c r="FCY4" s="450"/>
      <c r="FCZ4" s="157"/>
      <c r="FDA4" s="157"/>
      <c r="FDB4" s="157"/>
      <c r="FDC4" s="157"/>
      <c r="FDD4" s="157"/>
      <c r="FDE4" s="157"/>
      <c r="FDF4" s="157"/>
      <c r="FDG4" s="157"/>
      <c r="FDH4" s="157"/>
      <c r="FDI4" s="157"/>
      <c r="FDJ4" s="157"/>
      <c r="FDK4" s="157"/>
      <c r="FDL4" s="157"/>
      <c r="FDM4" s="450"/>
      <c r="FDN4" s="157"/>
      <c r="FDO4" s="157"/>
      <c r="FDP4" s="157"/>
      <c r="FDQ4" s="157"/>
      <c r="FDR4" s="157"/>
      <c r="FDS4" s="157"/>
      <c r="FDT4" s="157"/>
      <c r="FDU4" s="157"/>
      <c r="FDV4" s="157"/>
      <c r="FDW4" s="157"/>
      <c r="FDX4" s="157"/>
      <c r="FDY4" s="157"/>
      <c r="FDZ4" s="157"/>
      <c r="FEA4" s="450"/>
      <c r="FEB4" s="157"/>
      <c r="FEC4" s="157"/>
      <c r="FED4" s="157"/>
      <c r="FEE4" s="157"/>
      <c r="FEF4" s="157"/>
      <c r="FEG4" s="157"/>
      <c r="FEH4" s="157"/>
      <c r="FEI4" s="157"/>
      <c r="FEJ4" s="157"/>
      <c r="FEK4" s="157"/>
      <c r="FEL4" s="157"/>
      <c r="FEM4" s="157"/>
      <c r="FEN4" s="157"/>
      <c r="FEO4" s="450"/>
      <c r="FEP4" s="157"/>
      <c r="FEQ4" s="157"/>
      <c r="FER4" s="157"/>
      <c r="FES4" s="157"/>
      <c r="FET4" s="157"/>
      <c r="FEU4" s="157"/>
      <c r="FEV4" s="157"/>
      <c r="FEW4" s="157"/>
      <c r="FEX4" s="157"/>
      <c r="FEY4" s="157"/>
      <c r="FEZ4" s="157"/>
      <c r="FFA4" s="157"/>
      <c r="FFB4" s="157"/>
      <c r="FFC4" s="450"/>
      <c r="FFD4" s="157"/>
      <c r="FFE4" s="157"/>
      <c r="FFF4" s="157"/>
      <c r="FFG4" s="157"/>
      <c r="FFH4" s="157"/>
      <c r="FFI4" s="157"/>
      <c r="FFJ4" s="157"/>
      <c r="FFK4" s="157"/>
      <c r="FFL4" s="157"/>
      <c r="FFM4" s="157"/>
      <c r="FFN4" s="157"/>
      <c r="FFO4" s="157"/>
      <c r="FFP4" s="157"/>
      <c r="FFQ4" s="450"/>
      <c r="FFR4" s="157"/>
      <c r="FFS4" s="157"/>
      <c r="FFT4" s="157"/>
      <c r="FFU4" s="157"/>
      <c r="FFV4" s="157"/>
      <c r="FFW4" s="157"/>
      <c r="FFX4" s="157"/>
      <c r="FFY4" s="157"/>
      <c r="FFZ4" s="157"/>
      <c r="FGA4" s="157"/>
      <c r="FGB4" s="157"/>
      <c r="FGC4" s="157"/>
      <c r="FGD4" s="157"/>
      <c r="FGE4" s="450"/>
      <c r="FGF4" s="157"/>
      <c r="FGG4" s="157"/>
      <c r="FGH4" s="157"/>
      <c r="FGI4" s="157"/>
      <c r="FGJ4" s="157"/>
      <c r="FGK4" s="157"/>
      <c r="FGL4" s="157"/>
      <c r="FGM4" s="157"/>
      <c r="FGN4" s="157"/>
      <c r="FGO4" s="157"/>
      <c r="FGP4" s="157"/>
      <c r="FGQ4" s="157"/>
      <c r="FGR4" s="157"/>
      <c r="FGS4" s="450"/>
      <c r="FGT4" s="157"/>
      <c r="FGU4" s="157"/>
      <c r="FGV4" s="157"/>
      <c r="FGW4" s="157"/>
      <c r="FGX4" s="157"/>
      <c r="FGY4" s="157"/>
      <c r="FGZ4" s="157"/>
      <c r="FHA4" s="157"/>
      <c r="FHB4" s="157"/>
      <c r="FHC4" s="157"/>
      <c r="FHD4" s="157"/>
      <c r="FHE4" s="157"/>
      <c r="FHF4" s="157"/>
      <c r="FHG4" s="450"/>
      <c r="FHH4" s="157"/>
      <c r="FHI4" s="157"/>
      <c r="FHJ4" s="157"/>
      <c r="FHK4" s="157"/>
      <c r="FHL4" s="157"/>
      <c r="FHM4" s="157"/>
      <c r="FHN4" s="157"/>
      <c r="FHO4" s="157"/>
      <c r="FHP4" s="157"/>
      <c r="FHQ4" s="157"/>
      <c r="FHR4" s="157"/>
      <c r="FHS4" s="157"/>
      <c r="FHT4" s="157"/>
      <c r="FHU4" s="450"/>
      <c r="FHV4" s="157"/>
      <c r="FHW4" s="157"/>
      <c r="FHX4" s="157"/>
      <c r="FHY4" s="157"/>
      <c r="FHZ4" s="157"/>
      <c r="FIA4" s="157"/>
      <c r="FIB4" s="157"/>
      <c r="FIC4" s="157"/>
      <c r="FID4" s="157"/>
      <c r="FIE4" s="157"/>
      <c r="FIF4" s="157"/>
      <c r="FIG4" s="157"/>
      <c r="FIH4" s="157"/>
      <c r="FII4" s="450"/>
      <c r="FIJ4" s="157"/>
      <c r="FIK4" s="157"/>
      <c r="FIL4" s="157"/>
      <c r="FIM4" s="157"/>
      <c r="FIN4" s="157"/>
      <c r="FIO4" s="157"/>
      <c r="FIP4" s="157"/>
      <c r="FIQ4" s="157"/>
      <c r="FIR4" s="157"/>
      <c r="FIS4" s="157"/>
      <c r="FIT4" s="157"/>
      <c r="FIU4" s="157"/>
      <c r="FIV4" s="157"/>
      <c r="FIW4" s="450"/>
      <c r="FIX4" s="157"/>
      <c r="FIY4" s="157"/>
      <c r="FIZ4" s="157"/>
      <c r="FJA4" s="157"/>
      <c r="FJB4" s="157"/>
      <c r="FJC4" s="157"/>
      <c r="FJD4" s="157"/>
      <c r="FJE4" s="157"/>
      <c r="FJF4" s="157"/>
      <c r="FJG4" s="157"/>
      <c r="FJH4" s="157"/>
      <c r="FJI4" s="157"/>
      <c r="FJJ4" s="157"/>
      <c r="FJK4" s="450"/>
      <c r="FJL4" s="157"/>
      <c r="FJM4" s="157"/>
      <c r="FJN4" s="157"/>
      <c r="FJO4" s="157"/>
      <c r="FJP4" s="157"/>
      <c r="FJQ4" s="157"/>
      <c r="FJR4" s="157"/>
      <c r="FJS4" s="157"/>
      <c r="FJT4" s="157"/>
      <c r="FJU4" s="157"/>
      <c r="FJV4" s="157"/>
      <c r="FJW4" s="157"/>
      <c r="FJX4" s="157"/>
      <c r="FJY4" s="450"/>
      <c r="FJZ4" s="157"/>
      <c r="FKA4" s="157"/>
      <c r="FKB4" s="157"/>
      <c r="FKC4" s="157"/>
      <c r="FKD4" s="157"/>
      <c r="FKE4" s="157"/>
      <c r="FKF4" s="157"/>
      <c r="FKG4" s="157"/>
      <c r="FKH4" s="157"/>
      <c r="FKI4" s="157"/>
      <c r="FKJ4" s="157"/>
      <c r="FKK4" s="157"/>
      <c r="FKL4" s="157"/>
      <c r="FKM4" s="450"/>
      <c r="FKN4" s="157"/>
      <c r="FKO4" s="157"/>
      <c r="FKP4" s="157"/>
      <c r="FKQ4" s="157"/>
      <c r="FKR4" s="157"/>
      <c r="FKS4" s="157"/>
      <c r="FKT4" s="157"/>
      <c r="FKU4" s="157"/>
      <c r="FKV4" s="157"/>
      <c r="FKW4" s="157"/>
      <c r="FKX4" s="157"/>
      <c r="FKY4" s="157"/>
      <c r="FKZ4" s="157"/>
      <c r="FLA4" s="450"/>
      <c r="FLB4" s="157"/>
      <c r="FLC4" s="157"/>
      <c r="FLD4" s="157"/>
      <c r="FLE4" s="157"/>
      <c r="FLF4" s="157"/>
      <c r="FLG4" s="157"/>
      <c r="FLH4" s="157"/>
      <c r="FLI4" s="157"/>
      <c r="FLJ4" s="157"/>
      <c r="FLK4" s="157"/>
      <c r="FLL4" s="157"/>
      <c r="FLM4" s="157"/>
      <c r="FLN4" s="157"/>
      <c r="FLO4" s="450"/>
      <c r="FLP4" s="157"/>
      <c r="FLQ4" s="157"/>
      <c r="FLR4" s="157"/>
      <c r="FLS4" s="157"/>
      <c r="FLT4" s="157"/>
      <c r="FLU4" s="157"/>
      <c r="FLV4" s="157"/>
      <c r="FLW4" s="157"/>
      <c r="FLX4" s="157"/>
      <c r="FLY4" s="157"/>
      <c r="FLZ4" s="157"/>
      <c r="FMA4" s="157"/>
      <c r="FMB4" s="157"/>
      <c r="FMC4" s="450"/>
      <c r="FMD4" s="157"/>
      <c r="FME4" s="157"/>
      <c r="FMF4" s="157"/>
      <c r="FMG4" s="157"/>
      <c r="FMH4" s="157"/>
      <c r="FMI4" s="157"/>
      <c r="FMJ4" s="157"/>
      <c r="FMK4" s="157"/>
      <c r="FML4" s="157"/>
      <c r="FMM4" s="157"/>
      <c r="FMN4" s="157"/>
      <c r="FMO4" s="157"/>
      <c r="FMP4" s="157"/>
      <c r="FMQ4" s="450"/>
      <c r="FMR4" s="157"/>
      <c r="FMS4" s="157"/>
      <c r="FMT4" s="157"/>
      <c r="FMU4" s="157"/>
      <c r="FMV4" s="157"/>
      <c r="FMW4" s="157"/>
      <c r="FMX4" s="157"/>
      <c r="FMY4" s="157"/>
      <c r="FMZ4" s="157"/>
      <c r="FNA4" s="157"/>
      <c r="FNB4" s="157"/>
      <c r="FNC4" s="157"/>
      <c r="FND4" s="157"/>
      <c r="FNE4" s="450"/>
      <c r="FNF4" s="157"/>
      <c r="FNG4" s="157"/>
      <c r="FNH4" s="157"/>
      <c r="FNI4" s="157"/>
      <c r="FNJ4" s="157"/>
      <c r="FNK4" s="157"/>
      <c r="FNL4" s="157"/>
      <c r="FNM4" s="157"/>
      <c r="FNN4" s="157"/>
      <c r="FNO4" s="157"/>
      <c r="FNP4" s="157"/>
      <c r="FNQ4" s="157"/>
      <c r="FNR4" s="157"/>
      <c r="FNS4" s="450"/>
      <c r="FNT4" s="157"/>
      <c r="FNU4" s="157"/>
      <c r="FNV4" s="157"/>
      <c r="FNW4" s="157"/>
      <c r="FNX4" s="157"/>
      <c r="FNY4" s="157"/>
      <c r="FNZ4" s="157"/>
      <c r="FOA4" s="157"/>
      <c r="FOB4" s="157"/>
      <c r="FOC4" s="157"/>
      <c r="FOD4" s="157"/>
      <c r="FOE4" s="157"/>
      <c r="FOF4" s="157"/>
      <c r="FOG4" s="450"/>
      <c r="FOH4" s="157"/>
      <c r="FOI4" s="157"/>
      <c r="FOJ4" s="157"/>
      <c r="FOK4" s="157"/>
      <c r="FOL4" s="157"/>
      <c r="FOM4" s="157"/>
      <c r="FON4" s="157"/>
      <c r="FOO4" s="157"/>
      <c r="FOP4" s="157"/>
      <c r="FOQ4" s="157"/>
      <c r="FOR4" s="157"/>
      <c r="FOS4" s="157"/>
      <c r="FOT4" s="157"/>
      <c r="FOU4" s="450"/>
      <c r="FOV4" s="157"/>
      <c r="FOW4" s="157"/>
      <c r="FOX4" s="157"/>
      <c r="FOY4" s="157"/>
      <c r="FOZ4" s="157"/>
      <c r="FPA4" s="157"/>
      <c r="FPB4" s="157"/>
      <c r="FPC4" s="157"/>
      <c r="FPD4" s="157"/>
      <c r="FPE4" s="157"/>
      <c r="FPF4" s="157"/>
      <c r="FPG4" s="157"/>
      <c r="FPH4" s="157"/>
      <c r="FPI4" s="450"/>
      <c r="FPJ4" s="157"/>
      <c r="FPK4" s="157"/>
      <c r="FPL4" s="157"/>
      <c r="FPM4" s="157"/>
      <c r="FPN4" s="157"/>
      <c r="FPO4" s="157"/>
      <c r="FPP4" s="157"/>
      <c r="FPQ4" s="157"/>
      <c r="FPR4" s="157"/>
      <c r="FPS4" s="157"/>
      <c r="FPT4" s="157"/>
      <c r="FPU4" s="157"/>
      <c r="FPV4" s="157"/>
      <c r="FPW4" s="450"/>
      <c r="FPX4" s="157"/>
      <c r="FPY4" s="157"/>
      <c r="FPZ4" s="157"/>
      <c r="FQA4" s="157"/>
      <c r="FQB4" s="157"/>
      <c r="FQC4" s="157"/>
      <c r="FQD4" s="157"/>
      <c r="FQE4" s="157"/>
      <c r="FQF4" s="157"/>
      <c r="FQG4" s="157"/>
      <c r="FQH4" s="157"/>
      <c r="FQI4" s="157"/>
      <c r="FQJ4" s="157"/>
      <c r="FQK4" s="450"/>
      <c r="FQL4" s="157"/>
      <c r="FQM4" s="157"/>
      <c r="FQN4" s="157"/>
      <c r="FQO4" s="157"/>
      <c r="FQP4" s="157"/>
      <c r="FQQ4" s="157"/>
      <c r="FQR4" s="157"/>
      <c r="FQS4" s="157"/>
      <c r="FQT4" s="157"/>
      <c r="FQU4" s="157"/>
      <c r="FQV4" s="157"/>
      <c r="FQW4" s="157"/>
      <c r="FQX4" s="157"/>
      <c r="FQY4" s="450"/>
      <c r="FQZ4" s="157"/>
      <c r="FRA4" s="157"/>
      <c r="FRB4" s="157"/>
      <c r="FRC4" s="157"/>
      <c r="FRD4" s="157"/>
      <c r="FRE4" s="157"/>
      <c r="FRF4" s="157"/>
      <c r="FRG4" s="157"/>
      <c r="FRH4" s="157"/>
      <c r="FRI4" s="157"/>
      <c r="FRJ4" s="157"/>
      <c r="FRK4" s="157"/>
      <c r="FRL4" s="157"/>
      <c r="FRM4" s="450"/>
      <c r="FRN4" s="157"/>
      <c r="FRO4" s="157"/>
      <c r="FRP4" s="157"/>
      <c r="FRQ4" s="157"/>
      <c r="FRR4" s="157"/>
      <c r="FRS4" s="157"/>
      <c r="FRT4" s="157"/>
      <c r="FRU4" s="157"/>
      <c r="FRV4" s="157"/>
      <c r="FRW4" s="157"/>
      <c r="FRX4" s="157"/>
      <c r="FRY4" s="157"/>
      <c r="FRZ4" s="157"/>
      <c r="FSA4" s="450"/>
      <c r="FSB4" s="157"/>
      <c r="FSC4" s="157"/>
      <c r="FSD4" s="157"/>
      <c r="FSE4" s="157"/>
      <c r="FSF4" s="157"/>
      <c r="FSG4" s="157"/>
      <c r="FSH4" s="157"/>
      <c r="FSI4" s="157"/>
      <c r="FSJ4" s="157"/>
      <c r="FSK4" s="157"/>
      <c r="FSL4" s="157"/>
      <c r="FSM4" s="157"/>
      <c r="FSN4" s="157"/>
      <c r="FSO4" s="450"/>
      <c r="FSP4" s="157"/>
      <c r="FSQ4" s="157"/>
      <c r="FSR4" s="157"/>
      <c r="FSS4" s="157"/>
      <c r="FST4" s="157"/>
      <c r="FSU4" s="157"/>
      <c r="FSV4" s="157"/>
      <c r="FSW4" s="157"/>
      <c r="FSX4" s="157"/>
      <c r="FSY4" s="157"/>
      <c r="FSZ4" s="157"/>
      <c r="FTA4" s="157"/>
      <c r="FTB4" s="157"/>
      <c r="FTC4" s="450"/>
      <c r="FTD4" s="157"/>
      <c r="FTE4" s="157"/>
      <c r="FTF4" s="157"/>
      <c r="FTG4" s="157"/>
      <c r="FTH4" s="157"/>
      <c r="FTI4" s="157"/>
      <c r="FTJ4" s="157"/>
      <c r="FTK4" s="157"/>
      <c r="FTL4" s="157"/>
      <c r="FTM4" s="157"/>
      <c r="FTN4" s="157"/>
      <c r="FTO4" s="157"/>
      <c r="FTP4" s="157"/>
      <c r="FTQ4" s="450"/>
      <c r="FTR4" s="157"/>
      <c r="FTS4" s="157"/>
      <c r="FTT4" s="157"/>
      <c r="FTU4" s="157"/>
      <c r="FTV4" s="157"/>
      <c r="FTW4" s="157"/>
      <c r="FTX4" s="157"/>
      <c r="FTY4" s="157"/>
      <c r="FTZ4" s="157"/>
      <c r="FUA4" s="157"/>
      <c r="FUB4" s="157"/>
      <c r="FUC4" s="157"/>
      <c r="FUD4" s="157"/>
      <c r="FUE4" s="450"/>
      <c r="FUF4" s="157"/>
      <c r="FUG4" s="157"/>
      <c r="FUH4" s="157"/>
      <c r="FUI4" s="157"/>
      <c r="FUJ4" s="157"/>
      <c r="FUK4" s="157"/>
      <c r="FUL4" s="157"/>
      <c r="FUM4" s="157"/>
      <c r="FUN4" s="157"/>
      <c r="FUO4" s="157"/>
      <c r="FUP4" s="157"/>
      <c r="FUQ4" s="157"/>
      <c r="FUR4" s="157"/>
      <c r="FUS4" s="450"/>
      <c r="FUT4" s="157"/>
      <c r="FUU4" s="157"/>
      <c r="FUV4" s="157"/>
      <c r="FUW4" s="157"/>
      <c r="FUX4" s="157"/>
      <c r="FUY4" s="157"/>
      <c r="FUZ4" s="157"/>
      <c r="FVA4" s="157"/>
      <c r="FVB4" s="157"/>
      <c r="FVC4" s="157"/>
      <c r="FVD4" s="157"/>
      <c r="FVE4" s="157"/>
      <c r="FVF4" s="157"/>
      <c r="FVG4" s="450"/>
      <c r="FVH4" s="157"/>
      <c r="FVI4" s="157"/>
      <c r="FVJ4" s="157"/>
      <c r="FVK4" s="157"/>
      <c r="FVL4" s="157"/>
      <c r="FVM4" s="157"/>
      <c r="FVN4" s="157"/>
      <c r="FVO4" s="157"/>
      <c r="FVP4" s="157"/>
      <c r="FVQ4" s="157"/>
      <c r="FVR4" s="157"/>
      <c r="FVS4" s="157"/>
      <c r="FVT4" s="157"/>
      <c r="FVU4" s="450"/>
      <c r="FVV4" s="157"/>
      <c r="FVW4" s="157"/>
      <c r="FVX4" s="157"/>
      <c r="FVY4" s="157"/>
      <c r="FVZ4" s="157"/>
      <c r="FWA4" s="157"/>
      <c r="FWB4" s="157"/>
      <c r="FWC4" s="157"/>
      <c r="FWD4" s="157"/>
      <c r="FWE4" s="157"/>
      <c r="FWF4" s="157"/>
      <c r="FWG4" s="157"/>
      <c r="FWH4" s="157"/>
      <c r="FWI4" s="450"/>
      <c r="FWJ4" s="157"/>
      <c r="FWK4" s="157"/>
      <c r="FWL4" s="157"/>
      <c r="FWM4" s="157"/>
      <c r="FWN4" s="157"/>
      <c r="FWO4" s="157"/>
      <c r="FWP4" s="157"/>
      <c r="FWQ4" s="157"/>
      <c r="FWR4" s="157"/>
      <c r="FWS4" s="157"/>
      <c r="FWT4" s="157"/>
      <c r="FWU4" s="157"/>
      <c r="FWV4" s="157"/>
      <c r="FWW4" s="450"/>
      <c r="FWX4" s="157"/>
      <c r="FWY4" s="157"/>
      <c r="FWZ4" s="157"/>
      <c r="FXA4" s="157"/>
      <c r="FXB4" s="157"/>
      <c r="FXC4" s="157"/>
      <c r="FXD4" s="157"/>
      <c r="FXE4" s="157"/>
      <c r="FXF4" s="157"/>
      <c r="FXG4" s="157"/>
      <c r="FXH4" s="157"/>
      <c r="FXI4" s="157"/>
      <c r="FXJ4" s="157"/>
      <c r="FXK4" s="450"/>
      <c r="FXL4" s="157"/>
      <c r="FXM4" s="157"/>
      <c r="FXN4" s="157"/>
      <c r="FXO4" s="157"/>
      <c r="FXP4" s="157"/>
      <c r="FXQ4" s="157"/>
      <c r="FXR4" s="157"/>
      <c r="FXS4" s="157"/>
      <c r="FXT4" s="157"/>
      <c r="FXU4" s="157"/>
      <c r="FXV4" s="157"/>
      <c r="FXW4" s="157"/>
      <c r="FXX4" s="157"/>
      <c r="FXY4" s="450"/>
      <c r="FXZ4" s="157"/>
      <c r="FYA4" s="157"/>
      <c r="FYB4" s="157"/>
      <c r="FYC4" s="157"/>
      <c r="FYD4" s="157"/>
      <c r="FYE4" s="157"/>
      <c r="FYF4" s="157"/>
      <c r="FYG4" s="157"/>
      <c r="FYH4" s="157"/>
      <c r="FYI4" s="157"/>
      <c r="FYJ4" s="157"/>
      <c r="FYK4" s="157"/>
      <c r="FYL4" s="157"/>
      <c r="FYM4" s="450"/>
      <c r="FYN4" s="157"/>
      <c r="FYO4" s="157"/>
      <c r="FYP4" s="157"/>
      <c r="FYQ4" s="157"/>
      <c r="FYR4" s="157"/>
      <c r="FYS4" s="157"/>
      <c r="FYT4" s="157"/>
      <c r="FYU4" s="157"/>
      <c r="FYV4" s="157"/>
      <c r="FYW4" s="157"/>
      <c r="FYX4" s="157"/>
      <c r="FYY4" s="157"/>
      <c r="FYZ4" s="157"/>
      <c r="FZA4" s="450"/>
      <c r="FZB4" s="157"/>
      <c r="FZC4" s="157"/>
      <c r="FZD4" s="157"/>
      <c r="FZE4" s="157"/>
      <c r="FZF4" s="157"/>
      <c r="FZG4" s="157"/>
      <c r="FZH4" s="157"/>
      <c r="FZI4" s="157"/>
      <c r="FZJ4" s="157"/>
      <c r="FZK4" s="157"/>
      <c r="FZL4" s="157"/>
      <c r="FZM4" s="157"/>
      <c r="FZN4" s="157"/>
      <c r="FZO4" s="450"/>
      <c r="FZP4" s="157"/>
      <c r="FZQ4" s="157"/>
      <c r="FZR4" s="157"/>
      <c r="FZS4" s="157"/>
      <c r="FZT4" s="157"/>
      <c r="FZU4" s="157"/>
      <c r="FZV4" s="157"/>
      <c r="FZW4" s="157"/>
      <c r="FZX4" s="157"/>
      <c r="FZY4" s="157"/>
      <c r="FZZ4" s="157"/>
      <c r="GAA4" s="157"/>
      <c r="GAB4" s="157"/>
      <c r="GAC4" s="450"/>
      <c r="GAD4" s="157"/>
      <c r="GAE4" s="157"/>
      <c r="GAF4" s="157"/>
      <c r="GAG4" s="157"/>
      <c r="GAH4" s="157"/>
      <c r="GAI4" s="157"/>
      <c r="GAJ4" s="157"/>
      <c r="GAK4" s="157"/>
      <c r="GAL4" s="157"/>
      <c r="GAM4" s="157"/>
      <c r="GAN4" s="157"/>
      <c r="GAO4" s="157"/>
      <c r="GAP4" s="157"/>
      <c r="GAQ4" s="450"/>
      <c r="GAR4" s="157"/>
      <c r="GAS4" s="157"/>
      <c r="GAT4" s="157"/>
      <c r="GAU4" s="157"/>
      <c r="GAV4" s="157"/>
      <c r="GAW4" s="157"/>
      <c r="GAX4" s="157"/>
      <c r="GAY4" s="157"/>
      <c r="GAZ4" s="157"/>
      <c r="GBA4" s="157"/>
      <c r="GBB4" s="157"/>
      <c r="GBC4" s="157"/>
      <c r="GBD4" s="157"/>
      <c r="GBE4" s="450"/>
      <c r="GBF4" s="157"/>
      <c r="GBG4" s="157"/>
      <c r="GBH4" s="157"/>
      <c r="GBI4" s="157"/>
      <c r="GBJ4" s="157"/>
      <c r="GBK4" s="157"/>
      <c r="GBL4" s="157"/>
      <c r="GBM4" s="157"/>
      <c r="GBN4" s="157"/>
      <c r="GBO4" s="157"/>
      <c r="GBP4" s="157"/>
      <c r="GBQ4" s="157"/>
      <c r="GBR4" s="157"/>
      <c r="GBS4" s="450"/>
      <c r="GBT4" s="157"/>
      <c r="GBU4" s="157"/>
      <c r="GBV4" s="157"/>
      <c r="GBW4" s="157"/>
      <c r="GBX4" s="157"/>
      <c r="GBY4" s="157"/>
      <c r="GBZ4" s="157"/>
      <c r="GCA4" s="157"/>
      <c r="GCB4" s="157"/>
      <c r="GCC4" s="157"/>
      <c r="GCD4" s="157"/>
      <c r="GCE4" s="157"/>
      <c r="GCF4" s="157"/>
      <c r="GCG4" s="450"/>
      <c r="GCH4" s="157"/>
      <c r="GCI4" s="157"/>
      <c r="GCJ4" s="157"/>
      <c r="GCK4" s="157"/>
      <c r="GCL4" s="157"/>
      <c r="GCM4" s="157"/>
      <c r="GCN4" s="157"/>
      <c r="GCO4" s="157"/>
      <c r="GCP4" s="157"/>
      <c r="GCQ4" s="157"/>
      <c r="GCR4" s="157"/>
      <c r="GCS4" s="157"/>
      <c r="GCT4" s="157"/>
      <c r="GCU4" s="450"/>
      <c r="GCV4" s="157"/>
      <c r="GCW4" s="157"/>
      <c r="GCX4" s="157"/>
      <c r="GCY4" s="157"/>
      <c r="GCZ4" s="157"/>
      <c r="GDA4" s="157"/>
      <c r="GDB4" s="157"/>
      <c r="GDC4" s="157"/>
      <c r="GDD4" s="157"/>
      <c r="GDE4" s="157"/>
      <c r="GDF4" s="157"/>
      <c r="GDG4" s="157"/>
      <c r="GDH4" s="157"/>
      <c r="GDI4" s="450"/>
      <c r="GDJ4" s="157"/>
      <c r="GDK4" s="157"/>
      <c r="GDL4" s="157"/>
      <c r="GDM4" s="157"/>
      <c r="GDN4" s="157"/>
      <c r="GDO4" s="157"/>
      <c r="GDP4" s="157"/>
      <c r="GDQ4" s="157"/>
      <c r="GDR4" s="157"/>
      <c r="GDS4" s="157"/>
      <c r="GDT4" s="157"/>
      <c r="GDU4" s="157"/>
      <c r="GDV4" s="157"/>
      <c r="GDW4" s="450"/>
      <c r="GDX4" s="157"/>
      <c r="GDY4" s="157"/>
      <c r="GDZ4" s="157"/>
      <c r="GEA4" s="157"/>
      <c r="GEB4" s="157"/>
      <c r="GEC4" s="157"/>
      <c r="GED4" s="157"/>
      <c r="GEE4" s="157"/>
      <c r="GEF4" s="157"/>
      <c r="GEG4" s="157"/>
      <c r="GEH4" s="157"/>
      <c r="GEI4" s="157"/>
      <c r="GEJ4" s="157"/>
      <c r="GEK4" s="450"/>
      <c r="GEL4" s="157"/>
      <c r="GEM4" s="157"/>
      <c r="GEN4" s="157"/>
      <c r="GEO4" s="157"/>
      <c r="GEP4" s="157"/>
      <c r="GEQ4" s="157"/>
      <c r="GER4" s="157"/>
      <c r="GES4" s="157"/>
      <c r="GET4" s="157"/>
      <c r="GEU4" s="157"/>
      <c r="GEV4" s="157"/>
      <c r="GEW4" s="157"/>
      <c r="GEX4" s="157"/>
      <c r="GEY4" s="450"/>
      <c r="GEZ4" s="157"/>
      <c r="GFA4" s="157"/>
      <c r="GFB4" s="157"/>
      <c r="GFC4" s="157"/>
      <c r="GFD4" s="157"/>
      <c r="GFE4" s="157"/>
      <c r="GFF4" s="157"/>
      <c r="GFG4" s="157"/>
      <c r="GFH4" s="157"/>
      <c r="GFI4" s="157"/>
      <c r="GFJ4" s="157"/>
      <c r="GFK4" s="157"/>
      <c r="GFL4" s="157"/>
      <c r="GFM4" s="450"/>
      <c r="GFN4" s="157"/>
      <c r="GFO4" s="157"/>
      <c r="GFP4" s="157"/>
      <c r="GFQ4" s="157"/>
      <c r="GFR4" s="157"/>
      <c r="GFS4" s="157"/>
      <c r="GFT4" s="157"/>
      <c r="GFU4" s="157"/>
      <c r="GFV4" s="157"/>
      <c r="GFW4" s="157"/>
      <c r="GFX4" s="157"/>
      <c r="GFY4" s="157"/>
      <c r="GFZ4" s="157"/>
      <c r="GGA4" s="450"/>
      <c r="GGB4" s="157"/>
      <c r="GGC4" s="157"/>
      <c r="GGD4" s="157"/>
      <c r="GGE4" s="157"/>
      <c r="GGF4" s="157"/>
      <c r="GGG4" s="157"/>
      <c r="GGH4" s="157"/>
      <c r="GGI4" s="157"/>
      <c r="GGJ4" s="157"/>
      <c r="GGK4" s="157"/>
      <c r="GGL4" s="157"/>
      <c r="GGM4" s="157"/>
      <c r="GGN4" s="157"/>
      <c r="GGO4" s="450"/>
      <c r="GGP4" s="157"/>
      <c r="GGQ4" s="157"/>
      <c r="GGR4" s="157"/>
      <c r="GGS4" s="157"/>
      <c r="GGT4" s="157"/>
      <c r="GGU4" s="157"/>
      <c r="GGV4" s="157"/>
      <c r="GGW4" s="157"/>
      <c r="GGX4" s="157"/>
      <c r="GGY4" s="157"/>
      <c r="GGZ4" s="157"/>
      <c r="GHA4" s="157"/>
      <c r="GHB4" s="157"/>
      <c r="GHC4" s="450"/>
      <c r="GHD4" s="157"/>
      <c r="GHE4" s="157"/>
      <c r="GHF4" s="157"/>
      <c r="GHG4" s="157"/>
      <c r="GHH4" s="157"/>
      <c r="GHI4" s="157"/>
      <c r="GHJ4" s="157"/>
      <c r="GHK4" s="157"/>
      <c r="GHL4" s="157"/>
      <c r="GHM4" s="157"/>
      <c r="GHN4" s="157"/>
      <c r="GHO4" s="157"/>
      <c r="GHP4" s="157"/>
      <c r="GHQ4" s="450"/>
      <c r="GHR4" s="157"/>
      <c r="GHS4" s="157"/>
      <c r="GHT4" s="157"/>
      <c r="GHU4" s="157"/>
      <c r="GHV4" s="157"/>
      <c r="GHW4" s="157"/>
      <c r="GHX4" s="157"/>
      <c r="GHY4" s="157"/>
      <c r="GHZ4" s="157"/>
      <c r="GIA4" s="157"/>
      <c r="GIB4" s="157"/>
      <c r="GIC4" s="157"/>
      <c r="GID4" s="157"/>
      <c r="GIE4" s="450"/>
      <c r="GIF4" s="157"/>
      <c r="GIG4" s="157"/>
      <c r="GIH4" s="157"/>
      <c r="GII4" s="157"/>
      <c r="GIJ4" s="157"/>
      <c r="GIK4" s="157"/>
      <c r="GIL4" s="157"/>
      <c r="GIM4" s="157"/>
      <c r="GIN4" s="157"/>
      <c r="GIO4" s="157"/>
      <c r="GIP4" s="157"/>
      <c r="GIQ4" s="157"/>
      <c r="GIR4" s="157"/>
      <c r="GIS4" s="450"/>
      <c r="GIT4" s="157"/>
      <c r="GIU4" s="157"/>
      <c r="GIV4" s="157"/>
      <c r="GIW4" s="157"/>
      <c r="GIX4" s="157"/>
      <c r="GIY4" s="157"/>
      <c r="GIZ4" s="157"/>
      <c r="GJA4" s="157"/>
      <c r="GJB4" s="157"/>
      <c r="GJC4" s="157"/>
      <c r="GJD4" s="157"/>
      <c r="GJE4" s="157"/>
      <c r="GJF4" s="157"/>
      <c r="GJG4" s="450"/>
      <c r="GJH4" s="157"/>
      <c r="GJI4" s="157"/>
      <c r="GJJ4" s="157"/>
      <c r="GJK4" s="157"/>
      <c r="GJL4" s="157"/>
      <c r="GJM4" s="157"/>
      <c r="GJN4" s="157"/>
      <c r="GJO4" s="157"/>
      <c r="GJP4" s="157"/>
      <c r="GJQ4" s="157"/>
      <c r="GJR4" s="157"/>
      <c r="GJS4" s="157"/>
      <c r="GJT4" s="157"/>
      <c r="GJU4" s="450"/>
      <c r="GJV4" s="157"/>
      <c r="GJW4" s="157"/>
      <c r="GJX4" s="157"/>
      <c r="GJY4" s="157"/>
      <c r="GJZ4" s="157"/>
      <c r="GKA4" s="157"/>
      <c r="GKB4" s="157"/>
      <c r="GKC4" s="157"/>
      <c r="GKD4" s="157"/>
      <c r="GKE4" s="157"/>
      <c r="GKF4" s="157"/>
      <c r="GKG4" s="157"/>
      <c r="GKH4" s="157"/>
      <c r="GKI4" s="450"/>
      <c r="GKJ4" s="157"/>
      <c r="GKK4" s="157"/>
      <c r="GKL4" s="157"/>
      <c r="GKM4" s="157"/>
      <c r="GKN4" s="157"/>
      <c r="GKO4" s="157"/>
      <c r="GKP4" s="157"/>
      <c r="GKQ4" s="157"/>
      <c r="GKR4" s="157"/>
      <c r="GKS4" s="157"/>
      <c r="GKT4" s="157"/>
      <c r="GKU4" s="157"/>
      <c r="GKV4" s="157"/>
      <c r="GKW4" s="450"/>
      <c r="GKX4" s="157"/>
      <c r="GKY4" s="157"/>
      <c r="GKZ4" s="157"/>
      <c r="GLA4" s="157"/>
      <c r="GLB4" s="157"/>
      <c r="GLC4" s="157"/>
      <c r="GLD4" s="157"/>
      <c r="GLE4" s="157"/>
      <c r="GLF4" s="157"/>
      <c r="GLG4" s="157"/>
      <c r="GLH4" s="157"/>
      <c r="GLI4" s="157"/>
      <c r="GLJ4" s="157"/>
      <c r="GLK4" s="450"/>
      <c r="GLL4" s="157"/>
      <c r="GLM4" s="157"/>
      <c r="GLN4" s="157"/>
      <c r="GLO4" s="157"/>
      <c r="GLP4" s="157"/>
      <c r="GLQ4" s="157"/>
      <c r="GLR4" s="157"/>
      <c r="GLS4" s="157"/>
      <c r="GLT4" s="157"/>
      <c r="GLU4" s="157"/>
      <c r="GLV4" s="157"/>
      <c r="GLW4" s="157"/>
      <c r="GLX4" s="157"/>
      <c r="GLY4" s="450"/>
      <c r="GLZ4" s="157"/>
      <c r="GMA4" s="157"/>
      <c r="GMB4" s="157"/>
      <c r="GMC4" s="157"/>
      <c r="GMD4" s="157"/>
      <c r="GME4" s="157"/>
      <c r="GMF4" s="157"/>
      <c r="GMG4" s="157"/>
      <c r="GMH4" s="157"/>
      <c r="GMI4" s="157"/>
      <c r="GMJ4" s="157"/>
      <c r="GMK4" s="157"/>
      <c r="GML4" s="157"/>
      <c r="GMM4" s="450"/>
      <c r="GMN4" s="157"/>
      <c r="GMO4" s="157"/>
      <c r="GMP4" s="157"/>
      <c r="GMQ4" s="157"/>
      <c r="GMR4" s="157"/>
      <c r="GMS4" s="157"/>
      <c r="GMT4" s="157"/>
      <c r="GMU4" s="157"/>
      <c r="GMV4" s="157"/>
      <c r="GMW4" s="157"/>
      <c r="GMX4" s="157"/>
      <c r="GMY4" s="157"/>
      <c r="GMZ4" s="157"/>
      <c r="GNA4" s="450"/>
      <c r="GNB4" s="157"/>
      <c r="GNC4" s="157"/>
      <c r="GND4" s="157"/>
      <c r="GNE4" s="157"/>
      <c r="GNF4" s="157"/>
      <c r="GNG4" s="157"/>
      <c r="GNH4" s="157"/>
      <c r="GNI4" s="157"/>
      <c r="GNJ4" s="157"/>
      <c r="GNK4" s="157"/>
      <c r="GNL4" s="157"/>
      <c r="GNM4" s="157"/>
      <c r="GNN4" s="157"/>
      <c r="GNO4" s="450"/>
      <c r="GNP4" s="157"/>
      <c r="GNQ4" s="157"/>
      <c r="GNR4" s="157"/>
      <c r="GNS4" s="157"/>
      <c r="GNT4" s="157"/>
      <c r="GNU4" s="157"/>
      <c r="GNV4" s="157"/>
      <c r="GNW4" s="157"/>
      <c r="GNX4" s="157"/>
      <c r="GNY4" s="157"/>
      <c r="GNZ4" s="157"/>
      <c r="GOA4" s="157"/>
      <c r="GOB4" s="157"/>
      <c r="GOC4" s="450"/>
      <c r="GOD4" s="157"/>
      <c r="GOE4" s="157"/>
      <c r="GOF4" s="157"/>
      <c r="GOG4" s="157"/>
      <c r="GOH4" s="157"/>
      <c r="GOI4" s="157"/>
      <c r="GOJ4" s="157"/>
      <c r="GOK4" s="157"/>
      <c r="GOL4" s="157"/>
      <c r="GOM4" s="157"/>
      <c r="GON4" s="157"/>
      <c r="GOO4" s="157"/>
      <c r="GOP4" s="157"/>
      <c r="GOQ4" s="450"/>
      <c r="GOR4" s="157"/>
      <c r="GOS4" s="157"/>
      <c r="GOT4" s="157"/>
      <c r="GOU4" s="157"/>
      <c r="GOV4" s="157"/>
      <c r="GOW4" s="157"/>
      <c r="GOX4" s="157"/>
      <c r="GOY4" s="157"/>
      <c r="GOZ4" s="157"/>
      <c r="GPA4" s="157"/>
      <c r="GPB4" s="157"/>
      <c r="GPC4" s="157"/>
      <c r="GPD4" s="157"/>
      <c r="GPE4" s="450"/>
      <c r="GPF4" s="157"/>
      <c r="GPG4" s="157"/>
      <c r="GPH4" s="157"/>
      <c r="GPI4" s="157"/>
      <c r="GPJ4" s="157"/>
      <c r="GPK4" s="157"/>
      <c r="GPL4" s="157"/>
      <c r="GPM4" s="157"/>
      <c r="GPN4" s="157"/>
      <c r="GPO4" s="157"/>
      <c r="GPP4" s="157"/>
      <c r="GPQ4" s="157"/>
      <c r="GPR4" s="157"/>
      <c r="GPS4" s="450"/>
      <c r="GPT4" s="157"/>
      <c r="GPU4" s="157"/>
      <c r="GPV4" s="157"/>
      <c r="GPW4" s="157"/>
      <c r="GPX4" s="157"/>
      <c r="GPY4" s="157"/>
      <c r="GPZ4" s="157"/>
      <c r="GQA4" s="157"/>
      <c r="GQB4" s="157"/>
      <c r="GQC4" s="157"/>
      <c r="GQD4" s="157"/>
      <c r="GQE4" s="157"/>
      <c r="GQF4" s="157"/>
      <c r="GQG4" s="450"/>
      <c r="GQH4" s="157"/>
      <c r="GQI4" s="157"/>
      <c r="GQJ4" s="157"/>
      <c r="GQK4" s="157"/>
      <c r="GQL4" s="157"/>
      <c r="GQM4" s="157"/>
      <c r="GQN4" s="157"/>
      <c r="GQO4" s="157"/>
      <c r="GQP4" s="157"/>
      <c r="GQQ4" s="157"/>
      <c r="GQR4" s="157"/>
      <c r="GQS4" s="157"/>
      <c r="GQT4" s="157"/>
      <c r="GQU4" s="450"/>
      <c r="GQV4" s="157"/>
      <c r="GQW4" s="157"/>
      <c r="GQX4" s="157"/>
      <c r="GQY4" s="157"/>
      <c r="GQZ4" s="157"/>
      <c r="GRA4" s="157"/>
      <c r="GRB4" s="157"/>
      <c r="GRC4" s="157"/>
      <c r="GRD4" s="157"/>
      <c r="GRE4" s="157"/>
      <c r="GRF4" s="157"/>
      <c r="GRG4" s="157"/>
      <c r="GRH4" s="157"/>
      <c r="GRI4" s="450"/>
      <c r="GRJ4" s="157"/>
      <c r="GRK4" s="157"/>
      <c r="GRL4" s="157"/>
      <c r="GRM4" s="157"/>
      <c r="GRN4" s="157"/>
      <c r="GRO4" s="157"/>
      <c r="GRP4" s="157"/>
      <c r="GRQ4" s="157"/>
      <c r="GRR4" s="157"/>
      <c r="GRS4" s="157"/>
      <c r="GRT4" s="157"/>
      <c r="GRU4" s="157"/>
      <c r="GRV4" s="157"/>
      <c r="GRW4" s="450"/>
      <c r="GRX4" s="157"/>
      <c r="GRY4" s="157"/>
      <c r="GRZ4" s="157"/>
      <c r="GSA4" s="157"/>
      <c r="GSB4" s="157"/>
      <c r="GSC4" s="157"/>
      <c r="GSD4" s="157"/>
      <c r="GSE4" s="157"/>
      <c r="GSF4" s="157"/>
      <c r="GSG4" s="157"/>
      <c r="GSH4" s="157"/>
      <c r="GSI4" s="157"/>
      <c r="GSJ4" s="157"/>
      <c r="GSK4" s="450"/>
      <c r="GSL4" s="157"/>
      <c r="GSM4" s="157"/>
      <c r="GSN4" s="157"/>
      <c r="GSO4" s="157"/>
      <c r="GSP4" s="157"/>
      <c r="GSQ4" s="157"/>
      <c r="GSR4" s="157"/>
      <c r="GSS4" s="157"/>
      <c r="GST4" s="157"/>
      <c r="GSU4" s="157"/>
      <c r="GSV4" s="157"/>
      <c r="GSW4" s="157"/>
      <c r="GSX4" s="157"/>
      <c r="GSY4" s="450"/>
      <c r="GSZ4" s="157"/>
      <c r="GTA4" s="157"/>
      <c r="GTB4" s="157"/>
      <c r="GTC4" s="157"/>
      <c r="GTD4" s="157"/>
      <c r="GTE4" s="157"/>
      <c r="GTF4" s="157"/>
      <c r="GTG4" s="157"/>
      <c r="GTH4" s="157"/>
      <c r="GTI4" s="157"/>
      <c r="GTJ4" s="157"/>
      <c r="GTK4" s="157"/>
      <c r="GTL4" s="157"/>
      <c r="GTM4" s="450"/>
      <c r="GTN4" s="157"/>
      <c r="GTO4" s="157"/>
      <c r="GTP4" s="157"/>
      <c r="GTQ4" s="157"/>
      <c r="GTR4" s="157"/>
      <c r="GTS4" s="157"/>
      <c r="GTT4" s="157"/>
      <c r="GTU4" s="157"/>
      <c r="GTV4" s="157"/>
      <c r="GTW4" s="157"/>
      <c r="GTX4" s="157"/>
      <c r="GTY4" s="157"/>
      <c r="GTZ4" s="157"/>
      <c r="GUA4" s="450"/>
      <c r="GUB4" s="157"/>
      <c r="GUC4" s="157"/>
      <c r="GUD4" s="157"/>
      <c r="GUE4" s="157"/>
      <c r="GUF4" s="157"/>
      <c r="GUG4" s="157"/>
      <c r="GUH4" s="157"/>
      <c r="GUI4" s="157"/>
      <c r="GUJ4" s="157"/>
      <c r="GUK4" s="157"/>
      <c r="GUL4" s="157"/>
      <c r="GUM4" s="157"/>
      <c r="GUN4" s="157"/>
      <c r="GUO4" s="450"/>
      <c r="GUP4" s="157"/>
      <c r="GUQ4" s="157"/>
      <c r="GUR4" s="157"/>
      <c r="GUS4" s="157"/>
      <c r="GUT4" s="157"/>
      <c r="GUU4" s="157"/>
      <c r="GUV4" s="157"/>
      <c r="GUW4" s="157"/>
      <c r="GUX4" s="157"/>
      <c r="GUY4" s="157"/>
      <c r="GUZ4" s="157"/>
      <c r="GVA4" s="157"/>
      <c r="GVB4" s="157"/>
      <c r="GVC4" s="450"/>
      <c r="GVD4" s="157"/>
      <c r="GVE4" s="157"/>
      <c r="GVF4" s="157"/>
      <c r="GVG4" s="157"/>
      <c r="GVH4" s="157"/>
      <c r="GVI4" s="157"/>
      <c r="GVJ4" s="157"/>
      <c r="GVK4" s="157"/>
      <c r="GVL4" s="157"/>
      <c r="GVM4" s="157"/>
      <c r="GVN4" s="157"/>
      <c r="GVO4" s="157"/>
      <c r="GVP4" s="157"/>
      <c r="GVQ4" s="450"/>
      <c r="GVR4" s="157"/>
      <c r="GVS4" s="157"/>
      <c r="GVT4" s="157"/>
      <c r="GVU4" s="157"/>
      <c r="GVV4" s="157"/>
      <c r="GVW4" s="157"/>
      <c r="GVX4" s="157"/>
      <c r="GVY4" s="157"/>
      <c r="GVZ4" s="157"/>
      <c r="GWA4" s="157"/>
      <c r="GWB4" s="157"/>
      <c r="GWC4" s="157"/>
      <c r="GWD4" s="157"/>
      <c r="GWE4" s="450"/>
      <c r="GWF4" s="157"/>
      <c r="GWG4" s="157"/>
      <c r="GWH4" s="157"/>
      <c r="GWI4" s="157"/>
      <c r="GWJ4" s="157"/>
      <c r="GWK4" s="157"/>
      <c r="GWL4" s="157"/>
      <c r="GWM4" s="157"/>
      <c r="GWN4" s="157"/>
      <c r="GWO4" s="157"/>
      <c r="GWP4" s="157"/>
      <c r="GWQ4" s="157"/>
      <c r="GWR4" s="157"/>
      <c r="GWS4" s="450"/>
      <c r="GWT4" s="157"/>
      <c r="GWU4" s="157"/>
      <c r="GWV4" s="157"/>
      <c r="GWW4" s="157"/>
      <c r="GWX4" s="157"/>
      <c r="GWY4" s="157"/>
      <c r="GWZ4" s="157"/>
      <c r="GXA4" s="157"/>
      <c r="GXB4" s="157"/>
      <c r="GXC4" s="157"/>
      <c r="GXD4" s="157"/>
      <c r="GXE4" s="157"/>
      <c r="GXF4" s="157"/>
      <c r="GXG4" s="450"/>
      <c r="GXH4" s="157"/>
      <c r="GXI4" s="157"/>
      <c r="GXJ4" s="157"/>
      <c r="GXK4" s="157"/>
      <c r="GXL4" s="157"/>
      <c r="GXM4" s="157"/>
      <c r="GXN4" s="157"/>
      <c r="GXO4" s="157"/>
      <c r="GXP4" s="157"/>
      <c r="GXQ4" s="157"/>
      <c r="GXR4" s="157"/>
      <c r="GXS4" s="157"/>
      <c r="GXT4" s="157"/>
      <c r="GXU4" s="450"/>
      <c r="GXV4" s="157"/>
      <c r="GXW4" s="157"/>
      <c r="GXX4" s="157"/>
      <c r="GXY4" s="157"/>
      <c r="GXZ4" s="157"/>
      <c r="GYA4" s="157"/>
      <c r="GYB4" s="157"/>
      <c r="GYC4" s="157"/>
      <c r="GYD4" s="157"/>
      <c r="GYE4" s="157"/>
      <c r="GYF4" s="157"/>
      <c r="GYG4" s="157"/>
      <c r="GYH4" s="157"/>
      <c r="GYI4" s="450"/>
      <c r="GYJ4" s="157"/>
      <c r="GYK4" s="157"/>
      <c r="GYL4" s="157"/>
      <c r="GYM4" s="157"/>
      <c r="GYN4" s="157"/>
      <c r="GYO4" s="157"/>
      <c r="GYP4" s="157"/>
      <c r="GYQ4" s="157"/>
      <c r="GYR4" s="157"/>
      <c r="GYS4" s="157"/>
      <c r="GYT4" s="157"/>
      <c r="GYU4" s="157"/>
      <c r="GYV4" s="157"/>
      <c r="GYW4" s="450"/>
      <c r="GYX4" s="157"/>
      <c r="GYY4" s="157"/>
      <c r="GYZ4" s="157"/>
      <c r="GZA4" s="157"/>
      <c r="GZB4" s="157"/>
      <c r="GZC4" s="157"/>
      <c r="GZD4" s="157"/>
      <c r="GZE4" s="157"/>
      <c r="GZF4" s="157"/>
      <c r="GZG4" s="157"/>
      <c r="GZH4" s="157"/>
      <c r="GZI4" s="157"/>
      <c r="GZJ4" s="157"/>
      <c r="GZK4" s="450"/>
      <c r="GZL4" s="157"/>
      <c r="GZM4" s="157"/>
      <c r="GZN4" s="157"/>
      <c r="GZO4" s="157"/>
      <c r="GZP4" s="157"/>
      <c r="GZQ4" s="157"/>
      <c r="GZR4" s="157"/>
      <c r="GZS4" s="157"/>
      <c r="GZT4" s="157"/>
      <c r="GZU4" s="157"/>
      <c r="GZV4" s="157"/>
      <c r="GZW4" s="157"/>
      <c r="GZX4" s="157"/>
      <c r="GZY4" s="450"/>
      <c r="GZZ4" s="157"/>
      <c r="HAA4" s="157"/>
      <c r="HAB4" s="157"/>
      <c r="HAC4" s="157"/>
      <c r="HAD4" s="157"/>
      <c r="HAE4" s="157"/>
      <c r="HAF4" s="157"/>
      <c r="HAG4" s="157"/>
      <c r="HAH4" s="157"/>
      <c r="HAI4" s="157"/>
      <c r="HAJ4" s="157"/>
      <c r="HAK4" s="157"/>
      <c r="HAL4" s="157"/>
      <c r="HAM4" s="450"/>
      <c r="HAN4" s="157"/>
      <c r="HAO4" s="157"/>
      <c r="HAP4" s="157"/>
      <c r="HAQ4" s="157"/>
      <c r="HAR4" s="157"/>
      <c r="HAS4" s="157"/>
      <c r="HAT4" s="157"/>
      <c r="HAU4" s="157"/>
      <c r="HAV4" s="157"/>
      <c r="HAW4" s="157"/>
      <c r="HAX4" s="157"/>
      <c r="HAY4" s="157"/>
      <c r="HAZ4" s="157"/>
      <c r="HBA4" s="450"/>
      <c r="HBB4" s="157"/>
      <c r="HBC4" s="157"/>
      <c r="HBD4" s="157"/>
      <c r="HBE4" s="157"/>
      <c r="HBF4" s="157"/>
      <c r="HBG4" s="157"/>
      <c r="HBH4" s="157"/>
      <c r="HBI4" s="157"/>
      <c r="HBJ4" s="157"/>
      <c r="HBK4" s="157"/>
      <c r="HBL4" s="157"/>
      <c r="HBM4" s="157"/>
      <c r="HBN4" s="157"/>
      <c r="HBO4" s="450"/>
      <c r="HBP4" s="157"/>
      <c r="HBQ4" s="157"/>
      <c r="HBR4" s="157"/>
      <c r="HBS4" s="157"/>
      <c r="HBT4" s="157"/>
      <c r="HBU4" s="157"/>
      <c r="HBV4" s="157"/>
      <c r="HBW4" s="157"/>
      <c r="HBX4" s="157"/>
      <c r="HBY4" s="157"/>
      <c r="HBZ4" s="157"/>
      <c r="HCA4" s="157"/>
      <c r="HCB4" s="157"/>
      <c r="HCC4" s="450"/>
      <c r="HCD4" s="157"/>
      <c r="HCE4" s="157"/>
      <c r="HCF4" s="157"/>
      <c r="HCG4" s="157"/>
      <c r="HCH4" s="157"/>
      <c r="HCI4" s="157"/>
      <c r="HCJ4" s="157"/>
      <c r="HCK4" s="157"/>
      <c r="HCL4" s="157"/>
      <c r="HCM4" s="157"/>
      <c r="HCN4" s="157"/>
      <c r="HCO4" s="157"/>
      <c r="HCP4" s="157"/>
      <c r="HCQ4" s="450"/>
      <c r="HCR4" s="157"/>
      <c r="HCS4" s="157"/>
      <c r="HCT4" s="157"/>
      <c r="HCU4" s="157"/>
      <c r="HCV4" s="157"/>
      <c r="HCW4" s="157"/>
      <c r="HCX4" s="157"/>
      <c r="HCY4" s="157"/>
      <c r="HCZ4" s="157"/>
      <c r="HDA4" s="157"/>
      <c r="HDB4" s="157"/>
      <c r="HDC4" s="157"/>
      <c r="HDD4" s="157"/>
      <c r="HDE4" s="450"/>
      <c r="HDF4" s="157"/>
      <c r="HDG4" s="157"/>
      <c r="HDH4" s="157"/>
      <c r="HDI4" s="157"/>
      <c r="HDJ4" s="157"/>
      <c r="HDK4" s="157"/>
      <c r="HDL4" s="157"/>
      <c r="HDM4" s="157"/>
      <c r="HDN4" s="157"/>
      <c r="HDO4" s="157"/>
      <c r="HDP4" s="157"/>
      <c r="HDQ4" s="157"/>
      <c r="HDR4" s="157"/>
      <c r="HDS4" s="450"/>
      <c r="HDT4" s="157"/>
      <c r="HDU4" s="157"/>
      <c r="HDV4" s="157"/>
      <c r="HDW4" s="157"/>
      <c r="HDX4" s="157"/>
      <c r="HDY4" s="157"/>
      <c r="HDZ4" s="157"/>
      <c r="HEA4" s="157"/>
      <c r="HEB4" s="157"/>
      <c r="HEC4" s="157"/>
      <c r="HED4" s="157"/>
      <c r="HEE4" s="157"/>
      <c r="HEF4" s="157"/>
      <c r="HEG4" s="450"/>
      <c r="HEH4" s="157"/>
      <c r="HEI4" s="157"/>
      <c r="HEJ4" s="157"/>
      <c r="HEK4" s="157"/>
      <c r="HEL4" s="157"/>
      <c r="HEM4" s="157"/>
      <c r="HEN4" s="157"/>
      <c r="HEO4" s="157"/>
      <c r="HEP4" s="157"/>
      <c r="HEQ4" s="157"/>
      <c r="HER4" s="157"/>
      <c r="HES4" s="157"/>
      <c r="HET4" s="157"/>
      <c r="HEU4" s="450"/>
      <c r="HEV4" s="157"/>
      <c r="HEW4" s="157"/>
      <c r="HEX4" s="157"/>
      <c r="HEY4" s="157"/>
      <c r="HEZ4" s="157"/>
      <c r="HFA4" s="157"/>
      <c r="HFB4" s="157"/>
      <c r="HFC4" s="157"/>
      <c r="HFD4" s="157"/>
      <c r="HFE4" s="157"/>
      <c r="HFF4" s="157"/>
      <c r="HFG4" s="157"/>
      <c r="HFH4" s="157"/>
      <c r="HFI4" s="450"/>
      <c r="HFJ4" s="157"/>
      <c r="HFK4" s="157"/>
      <c r="HFL4" s="157"/>
      <c r="HFM4" s="157"/>
      <c r="HFN4" s="157"/>
      <c r="HFO4" s="157"/>
      <c r="HFP4" s="157"/>
      <c r="HFQ4" s="157"/>
      <c r="HFR4" s="157"/>
      <c r="HFS4" s="157"/>
      <c r="HFT4" s="157"/>
      <c r="HFU4" s="157"/>
      <c r="HFV4" s="157"/>
      <c r="HFW4" s="450"/>
      <c r="HFX4" s="157"/>
      <c r="HFY4" s="157"/>
      <c r="HFZ4" s="157"/>
      <c r="HGA4" s="157"/>
      <c r="HGB4" s="157"/>
      <c r="HGC4" s="157"/>
      <c r="HGD4" s="157"/>
      <c r="HGE4" s="157"/>
      <c r="HGF4" s="157"/>
      <c r="HGG4" s="157"/>
      <c r="HGH4" s="157"/>
      <c r="HGI4" s="157"/>
      <c r="HGJ4" s="157"/>
      <c r="HGK4" s="450"/>
      <c r="HGL4" s="157"/>
      <c r="HGM4" s="157"/>
      <c r="HGN4" s="157"/>
      <c r="HGO4" s="157"/>
      <c r="HGP4" s="157"/>
      <c r="HGQ4" s="157"/>
      <c r="HGR4" s="157"/>
      <c r="HGS4" s="157"/>
      <c r="HGT4" s="157"/>
      <c r="HGU4" s="157"/>
      <c r="HGV4" s="157"/>
      <c r="HGW4" s="157"/>
      <c r="HGX4" s="157"/>
      <c r="HGY4" s="450"/>
      <c r="HGZ4" s="157"/>
      <c r="HHA4" s="157"/>
      <c r="HHB4" s="157"/>
      <c r="HHC4" s="157"/>
      <c r="HHD4" s="157"/>
      <c r="HHE4" s="157"/>
      <c r="HHF4" s="157"/>
      <c r="HHG4" s="157"/>
      <c r="HHH4" s="157"/>
      <c r="HHI4" s="157"/>
      <c r="HHJ4" s="157"/>
      <c r="HHK4" s="157"/>
      <c r="HHL4" s="157"/>
      <c r="HHM4" s="450"/>
      <c r="HHN4" s="157"/>
      <c r="HHO4" s="157"/>
      <c r="HHP4" s="157"/>
      <c r="HHQ4" s="157"/>
      <c r="HHR4" s="157"/>
      <c r="HHS4" s="157"/>
      <c r="HHT4" s="157"/>
      <c r="HHU4" s="157"/>
      <c r="HHV4" s="157"/>
      <c r="HHW4" s="157"/>
      <c r="HHX4" s="157"/>
      <c r="HHY4" s="157"/>
      <c r="HHZ4" s="157"/>
      <c r="HIA4" s="450"/>
      <c r="HIB4" s="157"/>
      <c r="HIC4" s="157"/>
      <c r="HID4" s="157"/>
      <c r="HIE4" s="157"/>
      <c r="HIF4" s="157"/>
      <c r="HIG4" s="157"/>
      <c r="HIH4" s="157"/>
      <c r="HII4" s="157"/>
      <c r="HIJ4" s="157"/>
      <c r="HIK4" s="157"/>
      <c r="HIL4" s="157"/>
      <c r="HIM4" s="157"/>
      <c r="HIN4" s="157"/>
      <c r="HIO4" s="450"/>
      <c r="HIP4" s="157"/>
      <c r="HIQ4" s="157"/>
      <c r="HIR4" s="157"/>
      <c r="HIS4" s="157"/>
      <c r="HIT4" s="157"/>
      <c r="HIU4" s="157"/>
      <c r="HIV4" s="157"/>
      <c r="HIW4" s="157"/>
      <c r="HIX4" s="157"/>
      <c r="HIY4" s="157"/>
      <c r="HIZ4" s="157"/>
      <c r="HJA4" s="157"/>
      <c r="HJB4" s="157"/>
      <c r="HJC4" s="450"/>
      <c r="HJD4" s="157"/>
      <c r="HJE4" s="157"/>
      <c r="HJF4" s="157"/>
      <c r="HJG4" s="157"/>
      <c r="HJH4" s="157"/>
      <c r="HJI4" s="157"/>
      <c r="HJJ4" s="157"/>
      <c r="HJK4" s="157"/>
      <c r="HJL4" s="157"/>
      <c r="HJM4" s="157"/>
      <c r="HJN4" s="157"/>
      <c r="HJO4" s="157"/>
      <c r="HJP4" s="157"/>
      <c r="HJQ4" s="450"/>
      <c r="HJR4" s="157"/>
      <c r="HJS4" s="157"/>
      <c r="HJT4" s="157"/>
      <c r="HJU4" s="157"/>
      <c r="HJV4" s="157"/>
      <c r="HJW4" s="157"/>
      <c r="HJX4" s="157"/>
      <c r="HJY4" s="157"/>
      <c r="HJZ4" s="157"/>
      <c r="HKA4" s="157"/>
      <c r="HKB4" s="157"/>
      <c r="HKC4" s="157"/>
      <c r="HKD4" s="157"/>
      <c r="HKE4" s="450"/>
      <c r="HKF4" s="157"/>
      <c r="HKG4" s="157"/>
      <c r="HKH4" s="157"/>
      <c r="HKI4" s="157"/>
      <c r="HKJ4" s="157"/>
      <c r="HKK4" s="157"/>
      <c r="HKL4" s="157"/>
      <c r="HKM4" s="157"/>
      <c r="HKN4" s="157"/>
      <c r="HKO4" s="157"/>
      <c r="HKP4" s="157"/>
      <c r="HKQ4" s="157"/>
      <c r="HKR4" s="157"/>
      <c r="HKS4" s="450"/>
      <c r="HKT4" s="157"/>
      <c r="HKU4" s="157"/>
      <c r="HKV4" s="157"/>
      <c r="HKW4" s="157"/>
      <c r="HKX4" s="157"/>
      <c r="HKY4" s="157"/>
      <c r="HKZ4" s="157"/>
      <c r="HLA4" s="157"/>
      <c r="HLB4" s="157"/>
      <c r="HLC4" s="157"/>
      <c r="HLD4" s="157"/>
      <c r="HLE4" s="157"/>
      <c r="HLF4" s="157"/>
      <c r="HLG4" s="450"/>
      <c r="HLH4" s="157"/>
      <c r="HLI4" s="157"/>
      <c r="HLJ4" s="157"/>
      <c r="HLK4" s="157"/>
      <c r="HLL4" s="157"/>
      <c r="HLM4" s="157"/>
      <c r="HLN4" s="157"/>
      <c r="HLO4" s="157"/>
      <c r="HLP4" s="157"/>
      <c r="HLQ4" s="157"/>
      <c r="HLR4" s="157"/>
      <c r="HLS4" s="157"/>
      <c r="HLT4" s="157"/>
      <c r="HLU4" s="450"/>
      <c r="HLV4" s="157"/>
      <c r="HLW4" s="157"/>
      <c r="HLX4" s="157"/>
      <c r="HLY4" s="157"/>
      <c r="HLZ4" s="157"/>
      <c r="HMA4" s="157"/>
      <c r="HMB4" s="157"/>
      <c r="HMC4" s="157"/>
      <c r="HMD4" s="157"/>
      <c r="HME4" s="157"/>
      <c r="HMF4" s="157"/>
      <c r="HMG4" s="157"/>
      <c r="HMH4" s="157"/>
      <c r="HMI4" s="450"/>
      <c r="HMJ4" s="157"/>
      <c r="HMK4" s="157"/>
      <c r="HML4" s="157"/>
      <c r="HMM4" s="157"/>
      <c r="HMN4" s="157"/>
      <c r="HMO4" s="157"/>
      <c r="HMP4" s="157"/>
      <c r="HMQ4" s="157"/>
      <c r="HMR4" s="157"/>
      <c r="HMS4" s="157"/>
      <c r="HMT4" s="157"/>
      <c r="HMU4" s="157"/>
      <c r="HMV4" s="157"/>
      <c r="HMW4" s="450"/>
      <c r="HMX4" s="157"/>
      <c r="HMY4" s="157"/>
      <c r="HMZ4" s="157"/>
      <c r="HNA4" s="157"/>
      <c r="HNB4" s="157"/>
      <c r="HNC4" s="157"/>
      <c r="HND4" s="157"/>
      <c r="HNE4" s="157"/>
      <c r="HNF4" s="157"/>
      <c r="HNG4" s="157"/>
      <c r="HNH4" s="157"/>
      <c r="HNI4" s="157"/>
      <c r="HNJ4" s="157"/>
      <c r="HNK4" s="450"/>
      <c r="HNL4" s="157"/>
      <c r="HNM4" s="157"/>
      <c r="HNN4" s="157"/>
      <c r="HNO4" s="157"/>
      <c r="HNP4" s="157"/>
      <c r="HNQ4" s="157"/>
      <c r="HNR4" s="157"/>
      <c r="HNS4" s="157"/>
      <c r="HNT4" s="157"/>
      <c r="HNU4" s="157"/>
      <c r="HNV4" s="157"/>
      <c r="HNW4" s="157"/>
      <c r="HNX4" s="157"/>
      <c r="HNY4" s="450"/>
      <c r="HNZ4" s="157"/>
      <c r="HOA4" s="157"/>
      <c r="HOB4" s="157"/>
      <c r="HOC4" s="157"/>
      <c r="HOD4" s="157"/>
      <c r="HOE4" s="157"/>
      <c r="HOF4" s="157"/>
      <c r="HOG4" s="157"/>
      <c r="HOH4" s="157"/>
      <c r="HOI4" s="157"/>
      <c r="HOJ4" s="157"/>
      <c r="HOK4" s="157"/>
      <c r="HOL4" s="157"/>
      <c r="HOM4" s="450"/>
      <c r="HON4" s="157"/>
      <c r="HOO4" s="157"/>
      <c r="HOP4" s="157"/>
      <c r="HOQ4" s="157"/>
      <c r="HOR4" s="157"/>
      <c r="HOS4" s="157"/>
      <c r="HOT4" s="157"/>
      <c r="HOU4" s="157"/>
      <c r="HOV4" s="157"/>
      <c r="HOW4" s="157"/>
      <c r="HOX4" s="157"/>
      <c r="HOY4" s="157"/>
      <c r="HOZ4" s="157"/>
      <c r="HPA4" s="450"/>
      <c r="HPB4" s="157"/>
      <c r="HPC4" s="157"/>
      <c r="HPD4" s="157"/>
      <c r="HPE4" s="157"/>
      <c r="HPF4" s="157"/>
      <c r="HPG4" s="157"/>
      <c r="HPH4" s="157"/>
      <c r="HPI4" s="157"/>
      <c r="HPJ4" s="157"/>
      <c r="HPK4" s="157"/>
      <c r="HPL4" s="157"/>
      <c r="HPM4" s="157"/>
      <c r="HPN4" s="157"/>
      <c r="HPO4" s="450"/>
      <c r="HPP4" s="157"/>
      <c r="HPQ4" s="157"/>
      <c r="HPR4" s="157"/>
      <c r="HPS4" s="157"/>
      <c r="HPT4" s="157"/>
      <c r="HPU4" s="157"/>
      <c r="HPV4" s="157"/>
      <c r="HPW4" s="157"/>
      <c r="HPX4" s="157"/>
      <c r="HPY4" s="157"/>
      <c r="HPZ4" s="157"/>
      <c r="HQA4" s="157"/>
      <c r="HQB4" s="157"/>
      <c r="HQC4" s="450"/>
      <c r="HQD4" s="157"/>
      <c r="HQE4" s="157"/>
      <c r="HQF4" s="157"/>
      <c r="HQG4" s="157"/>
      <c r="HQH4" s="157"/>
      <c r="HQI4" s="157"/>
      <c r="HQJ4" s="157"/>
      <c r="HQK4" s="157"/>
      <c r="HQL4" s="157"/>
      <c r="HQM4" s="157"/>
      <c r="HQN4" s="157"/>
      <c r="HQO4" s="157"/>
      <c r="HQP4" s="157"/>
      <c r="HQQ4" s="450"/>
      <c r="HQR4" s="157"/>
      <c r="HQS4" s="157"/>
      <c r="HQT4" s="157"/>
      <c r="HQU4" s="157"/>
      <c r="HQV4" s="157"/>
      <c r="HQW4" s="157"/>
      <c r="HQX4" s="157"/>
      <c r="HQY4" s="157"/>
      <c r="HQZ4" s="157"/>
      <c r="HRA4" s="157"/>
      <c r="HRB4" s="157"/>
      <c r="HRC4" s="157"/>
      <c r="HRD4" s="157"/>
      <c r="HRE4" s="450"/>
      <c r="HRF4" s="157"/>
      <c r="HRG4" s="157"/>
      <c r="HRH4" s="157"/>
      <c r="HRI4" s="157"/>
      <c r="HRJ4" s="157"/>
      <c r="HRK4" s="157"/>
      <c r="HRL4" s="157"/>
      <c r="HRM4" s="157"/>
      <c r="HRN4" s="157"/>
      <c r="HRO4" s="157"/>
      <c r="HRP4" s="157"/>
      <c r="HRQ4" s="157"/>
      <c r="HRR4" s="157"/>
      <c r="HRS4" s="450"/>
      <c r="HRT4" s="157"/>
      <c r="HRU4" s="157"/>
      <c r="HRV4" s="157"/>
      <c r="HRW4" s="157"/>
      <c r="HRX4" s="157"/>
      <c r="HRY4" s="157"/>
      <c r="HRZ4" s="157"/>
      <c r="HSA4" s="157"/>
      <c r="HSB4" s="157"/>
      <c r="HSC4" s="157"/>
      <c r="HSD4" s="157"/>
      <c r="HSE4" s="157"/>
      <c r="HSF4" s="157"/>
      <c r="HSG4" s="450"/>
      <c r="HSH4" s="157"/>
      <c r="HSI4" s="157"/>
      <c r="HSJ4" s="157"/>
      <c r="HSK4" s="157"/>
      <c r="HSL4" s="157"/>
      <c r="HSM4" s="157"/>
      <c r="HSN4" s="157"/>
      <c r="HSO4" s="157"/>
      <c r="HSP4" s="157"/>
      <c r="HSQ4" s="157"/>
      <c r="HSR4" s="157"/>
      <c r="HSS4" s="157"/>
      <c r="HST4" s="157"/>
      <c r="HSU4" s="450"/>
      <c r="HSV4" s="157"/>
      <c r="HSW4" s="157"/>
      <c r="HSX4" s="157"/>
      <c r="HSY4" s="157"/>
      <c r="HSZ4" s="157"/>
      <c r="HTA4" s="157"/>
      <c r="HTB4" s="157"/>
      <c r="HTC4" s="157"/>
      <c r="HTD4" s="157"/>
      <c r="HTE4" s="157"/>
      <c r="HTF4" s="157"/>
      <c r="HTG4" s="157"/>
      <c r="HTH4" s="157"/>
      <c r="HTI4" s="450"/>
      <c r="HTJ4" s="157"/>
      <c r="HTK4" s="157"/>
      <c r="HTL4" s="157"/>
      <c r="HTM4" s="157"/>
      <c r="HTN4" s="157"/>
      <c r="HTO4" s="157"/>
      <c r="HTP4" s="157"/>
      <c r="HTQ4" s="157"/>
      <c r="HTR4" s="157"/>
      <c r="HTS4" s="157"/>
      <c r="HTT4" s="157"/>
      <c r="HTU4" s="157"/>
      <c r="HTV4" s="157"/>
      <c r="HTW4" s="450"/>
      <c r="HTX4" s="157"/>
      <c r="HTY4" s="157"/>
      <c r="HTZ4" s="157"/>
      <c r="HUA4" s="157"/>
      <c r="HUB4" s="157"/>
      <c r="HUC4" s="157"/>
      <c r="HUD4" s="157"/>
      <c r="HUE4" s="157"/>
      <c r="HUF4" s="157"/>
      <c r="HUG4" s="157"/>
      <c r="HUH4" s="157"/>
      <c r="HUI4" s="157"/>
      <c r="HUJ4" s="157"/>
      <c r="HUK4" s="450"/>
      <c r="HUL4" s="157"/>
      <c r="HUM4" s="157"/>
      <c r="HUN4" s="157"/>
      <c r="HUO4" s="157"/>
      <c r="HUP4" s="157"/>
      <c r="HUQ4" s="157"/>
      <c r="HUR4" s="157"/>
      <c r="HUS4" s="157"/>
      <c r="HUT4" s="157"/>
      <c r="HUU4" s="157"/>
      <c r="HUV4" s="157"/>
      <c r="HUW4" s="157"/>
      <c r="HUX4" s="157"/>
      <c r="HUY4" s="450"/>
      <c r="HUZ4" s="157"/>
      <c r="HVA4" s="157"/>
      <c r="HVB4" s="157"/>
      <c r="HVC4" s="157"/>
      <c r="HVD4" s="157"/>
      <c r="HVE4" s="157"/>
      <c r="HVF4" s="157"/>
      <c r="HVG4" s="157"/>
      <c r="HVH4" s="157"/>
      <c r="HVI4" s="157"/>
      <c r="HVJ4" s="157"/>
      <c r="HVK4" s="157"/>
      <c r="HVL4" s="157"/>
      <c r="HVM4" s="450"/>
      <c r="HVN4" s="157"/>
      <c r="HVO4" s="157"/>
      <c r="HVP4" s="157"/>
      <c r="HVQ4" s="157"/>
      <c r="HVR4" s="157"/>
      <c r="HVS4" s="157"/>
      <c r="HVT4" s="157"/>
      <c r="HVU4" s="157"/>
      <c r="HVV4" s="157"/>
      <c r="HVW4" s="157"/>
      <c r="HVX4" s="157"/>
      <c r="HVY4" s="157"/>
      <c r="HVZ4" s="157"/>
      <c r="HWA4" s="450"/>
      <c r="HWB4" s="157"/>
      <c r="HWC4" s="157"/>
      <c r="HWD4" s="157"/>
      <c r="HWE4" s="157"/>
      <c r="HWF4" s="157"/>
      <c r="HWG4" s="157"/>
      <c r="HWH4" s="157"/>
      <c r="HWI4" s="157"/>
      <c r="HWJ4" s="157"/>
      <c r="HWK4" s="157"/>
      <c r="HWL4" s="157"/>
      <c r="HWM4" s="157"/>
      <c r="HWN4" s="157"/>
      <c r="HWO4" s="450"/>
      <c r="HWP4" s="157"/>
      <c r="HWQ4" s="157"/>
      <c r="HWR4" s="157"/>
      <c r="HWS4" s="157"/>
      <c r="HWT4" s="157"/>
      <c r="HWU4" s="157"/>
      <c r="HWV4" s="157"/>
      <c r="HWW4" s="157"/>
      <c r="HWX4" s="157"/>
      <c r="HWY4" s="157"/>
      <c r="HWZ4" s="157"/>
      <c r="HXA4" s="157"/>
      <c r="HXB4" s="157"/>
      <c r="HXC4" s="450"/>
      <c r="HXD4" s="157"/>
      <c r="HXE4" s="157"/>
      <c r="HXF4" s="157"/>
      <c r="HXG4" s="157"/>
      <c r="HXH4" s="157"/>
      <c r="HXI4" s="157"/>
      <c r="HXJ4" s="157"/>
      <c r="HXK4" s="157"/>
      <c r="HXL4" s="157"/>
      <c r="HXM4" s="157"/>
      <c r="HXN4" s="157"/>
      <c r="HXO4" s="157"/>
      <c r="HXP4" s="157"/>
      <c r="HXQ4" s="450"/>
      <c r="HXR4" s="157"/>
      <c r="HXS4" s="157"/>
      <c r="HXT4" s="157"/>
      <c r="HXU4" s="157"/>
      <c r="HXV4" s="157"/>
      <c r="HXW4" s="157"/>
      <c r="HXX4" s="157"/>
      <c r="HXY4" s="157"/>
      <c r="HXZ4" s="157"/>
      <c r="HYA4" s="157"/>
      <c r="HYB4" s="157"/>
      <c r="HYC4" s="157"/>
      <c r="HYD4" s="157"/>
      <c r="HYE4" s="450"/>
      <c r="HYF4" s="157"/>
      <c r="HYG4" s="157"/>
      <c r="HYH4" s="157"/>
      <c r="HYI4" s="157"/>
      <c r="HYJ4" s="157"/>
      <c r="HYK4" s="157"/>
      <c r="HYL4" s="157"/>
      <c r="HYM4" s="157"/>
      <c r="HYN4" s="157"/>
      <c r="HYO4" s="157"/>
      <c r="HYP4" s="157"/>
      <c r="HYQ4" s="157"/>
      <c r="HYR4" s="157"/>
      <c r="HYS4" s="450"/>
      <c r="HYT4" s="157"/>
      <c r="HYU4" s="157"/>
      <c r="HYV4" s="157"/>
      <c r="HYW4" s="157"/>
      <c r="HYX4" s="157"/>
      <c r="HYY4" s="157"/>
      <c r="HYZ4" s="157"/>
      <c r="HZA4" s="157"/>
      <c r="HZB4" s="157"/>
      <c r="HZC4" s="157"/>
      <c r="HZD4" s="157"/>
      <c r="HZE4" s="157"/>
      <c r="HZF4" s="157"/>
      <c r="HZG4" s="450"/>
      <c r="HZH4" s="157"/>
      <c r="HZI4" s="157"/>
      <c r="HZJ4" s="157"/>
      <c r="HZK4" s="157"/>
      <c r="HZL4" s="157"/>
      <c r="HZM4" s="157"/>
      <c r="HZN4" s="157"/>
      <c r="HZO4" s="157"/>
      <c r="HZP4" s="157"/>
      <c r="HZQ4" s="157"/>
      <c r="HZR4" s="157"/>
      <c r="HZS4" s="157"/>
      <c r="HZT4" s="157"/>
      <c r="HZU4" s="450"/>
      <c r="HZV4" s="157"/>
      <c r="HZW4" s="157"/>
      <c r="HZX4" s="157"/>
      <c r="HZY4" s="157"/>
      <c r="HZZ4" s="157"/>
      <c r="IAA4" s="157"/>
      <c r="IAB4" s="157"/>
      <c r="IAC4" s="157"/>
      <c r="IAD4" s="157"/>
      <c r="IAE4" s="157"/>
      <c r="IAF4" s="157"/>
      <c r="IAG4" s="157"/>
      <c r="IAH4" s="157"/>
      <c r="IAI4" s="450"/>
      <c r="IAJ4" s="157"/>
      <c r="IAK4" s="157"/>
      <c r="IAL4" s="157"/>
      <c r="IAM4" s="157"/>
      <c r="IAN4" s="157"/>
      <c r="IAO4" s="157"/>
      <c r="IAP4" s="157"/>
      <c r="IAQ4" s="157"/>
      <c r="IAR4" s="157"/>
      <c r="IAS4" s="157"/>
      <c r="IAT4" s="157"/>
      <c r="IAU4" s="157"/>
      <c r="IAV4" s="157"/>
      <c r="IAW4" s="450"/>
      <c r="IAX4" s="157"/>
      <c r="IAY4" s="157"/>
      <c r="IAZ4" s="157"/>
      <c r="IBA4" s="157"/>
      <c r="IBB4" s="157"/>
      <c r="IBC4" s="157"/>
      <c r="IBD4" s="157"/>
      <c r="IBE4" s="157"/>
      <c r="IBF4" s="157"/>
      <c r="IBG4" s="157"/>
      <c r="IBH4" s="157"/>
      <c r="IBI4" s="157"/>
      <c r="IBJ4" s="157"/>
      <c r="IBK4" s="450"/>
      <c r="IBL4" s="157"/>
      <c r="IBM4" s="157"/>
      <c r="IBN4" s="157"/>
      <c r="IBO4" s="157"/>
      <c r="IBP4" s="157"/>
      <c r="IBQ4" s="157"/>
      <c r="IBR4" s="157"/>
      <c r="IBS4" s="157"/>
      <c r="IBT4" s="157"/>
      <c r="IBU4" s="157"/>
      <c r="IBV4" s="157"/>
      <c r="IBW4" s="157"/>
      <c r="IBX4" s="157"/>
      <c r="IBY4" s="450"/>
      <c r="IBZ4" s="157"/>
      <c r="ICA4" s="157"/>
      <c r="ICB4" s="157"/>
      <c r="ICC4" s="157"/>
      <c r="ICD4" s="157"/>
      <c r="ICE4" s="157"/>
      <c r="ICF4" s="157"/>
      <c r="ICG4" s="157"/>
      <c r="ICH4" s="157"/>
      <c r="ICI4" s="157"/>
      <c r="ICJ4" s="157"/>
      <c r="ICK4" s="157"/>
      <c r="ICL4" s="157"/>
      <c r="ICM4" s="450"/>
      <c r="ICN4" s="157"/>
      <c r="ICO4" s="157"/>
      <c r="ICP4" s="157"/>
      <c r="ICQ4" s="157"/>
      <c r="ICR4" s="157"/>
      <c r="ICS4" s="157"/>
      <c r="ICT4" s="157"/>
      <c r="ICU4" s="157"/>
      <c r="ICV4" s="157"/>
      <c r="ICW4" s="157"/>
      <c r="ICX4" s="157"/>
      <c r="ICY4" s="157"/>
      <c r="ICZ4" s="157"/>
      <c r="IDA4" s="450"/>
      <c r="IDB4" s="157"/>
      <c r="IDC4" s="157"/>
      <c r="IDD4" s="157"/>
      <c r="IDE4" s="157"/>
      <c r="IDF4" s="157"/>
      <c r="IDG4" s="157"/>
      <c r="IDH4" s="157"/>
      <c r="IDI4" s="157"/>
      <c r="IDJ4" s="157"/>
      <c r="IDK4" s="157"/>
      <c r="IDL4" s="157"/>
      <c r="IDM4" s="157"/>
      <c r="IDN4" s="157"/>
      <c r="IDO4" s="450"/>
      <c r="IDP4" s="157"/>
      <c r="IDQ4" s="157"/>
      <c r="IDR4" s="157"/>
      <c r="IDS4" s="157"/>
      <c r="IDT4" s="157"/>
      <c r="IDU4" s="157"/>
      <c r="IDV4" s="157"/>
      <c r="IDW4" s="157"/>
      <c r="IDX4" s="157"/>
      <c r="IDY4" s="157"/>
      <c r="IDZ4" s="157"/>
      <c r="IEA4" s="157"/>
      <c r="IEB4" s="157"/>
      <c r="IEC4" s="450"/>
      <c r="IED4" s="157"/>
      <c r="IEE4" s="157"/>
      <c r="IEF4" s="157"/>
      <c r="IEG4" s="157"/>
      <c r="IEH4" s="157"/>
      <c r="IEI4" s="157"/>
      <c r="IEJ4" s="157"/>
      <c r="IEK4" s="157"/>
      <c r="IEL4" s="157"/>
      <c r="IEM4" s="157"/>
      <c r="IEN4" s="157"/>
      <c r="IEO4" s="157"/>
      <c r="IEP4" s="157"/>
      <c r="IEQ4" s="450"/>
      <c r="IER4" s="157"/>
      <c r="IES4" s="157"/>
      <c r="IET4" s="157"/>
      <c r="IEU4" s="157"/>
      <c r="IEV4" s="157"/>
      <c r="IEW4" s="157"/>
      <c r="IEX4" s="157"/>
      <c r="IEY4" s="157"/>
      <c r="IEZ4" s="157"/>
      <c r="IFA4" s="157"/>
      <c r="IFB4" s="157"/>
      <c r="IFC4" s="157"/>
      <c r="IFD4" s="157"/>
      <c r="IFE4" s="450"/>
      <c r="IFF4" s="157"/>
      <c r="IFG4" s="157"/>
      <c r="IFH4" s="157"/>
      <c r="IFI4" s="157"/>
      <c r="IFJ4" s="157"/>
      <c r="IFK4" s="157"/>
      <c r="IFL4" s="157"/>
      <c r="IFM4" s="157"/>
      <c r="IFN4" s="157"/>
      <c r="IFO4" s="157"/>
      <c r="IFP4" s="157"/>
      <c r="IFQ4" s="157"/>
      <c r="IFR4" s="157"/>
      <c r="IFS4" s="450"/>
      <c r="IFT4" s="157"/>
      <c r="IFU4" s="157"/>
      <c r="IFV4" s="157"/>
      <c r="IFW4" s="157"/>
      <c r="IFX4" s="157"/>
      <c r="IFY4" s="157"/>
      <c r="IFZ4" s="157"/>
      <c r="IGA4" s="157"/>
      <c r="IGB4" s="157"/>
      <c r="IGC4" s="157"/>
      <c r="IGD4" s="157"/>
      <c r="IGE4" s="157"/>
      <c r="IGF4" s="157"/>
      <c r="IGG4" s="450"/>
      <c r="IGH4" s="157"/>
      <c r="IGI4" s="157"/>
      <c r="IGJ4" s="157"/>
      <c r="IGK4" s="157"/>
      <c r="IGL4" s="157"/>
      <c r="IGM4" s="157"/>
      <c r="IGN4" s="157"/>
      <c r="IGO4" s="157"/>
      <c r="IGP4" s="157"/>
      <c r="IGQ4" s="157"/>
      <c r="IGR4" s="157"/>
      <c r="IGS4" s="157"/>
      <c r="IGT4" s="157"/>
      <c r="IGU4" s="450"/>
      <c r="IGV4" s="157"/>
      <c r="IGW4" s="157"/>
      <c r="IGX4" s="157"/>
      <c r="IGY4" s="157"/>
      <c r="IGZ4" s="157"/>
      <c r="IHA4" s="157"/>
      <c r="IHB4" s="157"/>
      <c r="IHC4" s="157"/>
      <c r="IHD4" s="157"/>
      <c r="IHE4" s="157"/>
      <c r="IHF4" s="157"/>
      <c r="IHG4" s="157"/>
      <c r="IHH4" s="157"/>
      <c r="IHI4" s="450"/>
      <c r="IHJ4" s="157"/>
      <c r="IHK4" s="157"/>
      <c r="IHL4" s="157"/>
      <c r="IHM4" s="157"/>
      <c r="IHN4" s="157"/>
      <c r="IHO4" s="157"/>
      <c r="IHP4" s="157"/>
      <c r="IHQ4" s="157"/>
      <c r="IHR4" s="157"/>
      <c r="IHS4" s="157"/>
      <c r="IHT4" s="157"/>
      <c r="IHU4" s="157"/>
      <c r="IHV4" s="157"/>
      <c r="IHW4" s="450"/>
      <c r="IHX4" s="157"/>
      <c r="IHY4" s="157"/>
      <c r="IHZ4" s="157"/>
      <c r="IIA4" s="157"/>
      <c r="IIB4" s="157"/>
      <c r="IIC4" s="157"/>
      <c r="IID4" s="157"/>
      <c r="IIE4" s="157"/>
      <c r="IIF4" s="157"/>
      <c r="IIG4" s="157"/>
      <c r="IIH4" s="157"/>
      <c r="III4" s="157"/>
      <c r="IIJ4" s="157"/>
      <c r="IIK4" s="450"/>
      <c r="IIL4" s="157"/>
      <c r="IIM4" s="157"/>
      <c r="IIN4" s="157"/>
      <c r="IIO4" s="157"/>
      <c r="IIP4" s="157"/>
      <c r="IIQ4" s="157"/>
      <c r="IIR4" s="157"/>
      <c r="IIS4" s="157"/>
      <c r="IIT4" s="157"/>
      <c r="IIU4" s="157"/>
      <c r="IIV4" s="157"/>
      <c r="IIW4" s="157"/>
      <c r="IIX4" s="157"/>
      <c r="IIY4" s="450"/>
      <c r="IIZ4" s="157"/>
      <c r="IJA4" s="157"/>
      <c r="IJB4" s="157"/>
      <c r="IJC4" s="157"/>
      <c r="IJD4" s="157"/>
      <c r="IJE4" s="157"/>
      <c r="IJF4" s="157"/>
      <c r="IJG4" s="157"/>
      <c r="IJH4" s="157"/>
      <c r="IJI4" s="157"/>
      <c r="IJJ4" s="157"/>
      <c r="IJK4" s="157"/>
      <c r="IJL4" s="157"/>
      <c r="IJM4" s="450"/>
      <c r="IJN4" s="157"/>
      <c r="IJO4" s="157"/>
      <c r="IJP4" s="157"/>
      <c r="IJQ4" s="157"/>
      <c r="IJR4" s="157"/>
      <c r="IJS4" s="157"/>
      <c r="IJT4" s="157"/>
      <c r="IJU4" s="157"/>
      <c r="IJV4" s="157"/>
      <c r="IJW4" s="157"/>
      <c r="IJX4" s="157"/>
      <c r="IJY4" s="157"/>
      <c r="IJZ4" s="157"/>
      <c r="IKA4" s="450"/>
      <c r="IKB4" s="157"/>
      <c r="IKC4" s="157"/>
      <c r="IKD4" s="157"/>
      <c r="IKE4" s="157"/>
      <c r="IKF4" s="157"/>
      <c r="IKG4" s="157"/>
      <c r="IKH4" s="157"/>
      <c r="IKI4" s="157"/>
      <c r="IKJ4" s="157"/>
      <c r="IKK4" s="157"/>
      <c r="IKL4" s="157"/>
      <c r="IKM4" s="157"/>
      <c r="IKN4" s="157"/>
      <c r="IKO4" s="450"/>
      <c r="IKP4" s="157"/>
      <c r="IKQ4" s="157"/>
      <c r="IKR4" s="157"/>
      <c r="IKS4" s="157"/>
      <c r="IKT4" s="157"/>
      <c r="IKU4" s="157"/>
      <c r="IKV4" s="157"/>
      <c r="IKW4" s="157"/>
      <c r="IKX4" s="157"/>
      <c r="IKY4" s="157"/>
      <c r="IKZ4" s="157"/>
      <c r="ILA4" s="157"/>
      <c r="ILB4" s="157"/>
      <c r="ILC4" s="450"/>
      <c r="ILD4" s="157"/>
      <c r="ILE4" s="157"/>
      <c r="ILF4" s="157"/>
      <c r="ILG4" s="157"/>
      <c r="ILH4" s="157"/>
      <c r="ILI4" s="157"/>
      <c r="ILJ4" s="157"/>
      <c r="ILK4" s="157"/>
      <c r="ILL4" s="157"/>
      <c r="ILM4" s="157"/>
      <c r="ILN4" s="157"/>
      <c r="ILO4" s="157"/>
      <c r="ILP4" s="157"/>
      <c r="ILQ4" s="450"/>
      <c r="ILR4" s="157"/>
      <c r="ILS4" s="157"/>
      <c r="ILT4" s="157"/>
      <c r="ILU4" s="157"/>
      <c r="ILV4" s="157"/>
      <c r="ILW4" s="157"/>
      <c r="ILX4" s="157"/>
      <c r="ILY4" s="157"/>
      <c r="ILZ4" s="157"/>
      <c r="IMA4" s="157"/>
      <c r="IMB4" s="157"/>
      <c r="IMC4" s="157"/>
      <c r="IMD4" s="157"/>
      <c r="IME4" s="450"/>
      <c r="IMF4" s="157"/>
      <c r="IMG4" s="157"/>
      <c r="IMH4" s="157"/>
      <c r="IMI4" s="157"/>
      <c r="IMJ4" s="157"/>
      <c r="IMK4" s="157"/>
      <c r="IML4" s="157"/>
      <c r="IMM4" s="157"/>
      <c r="IMN4" s="157"/>
      <c r="IMO4" s="157"/>
      <c r="IMP4" s="157"/>
      <c r="IMQ4" s="157"/>
      <c r="IMR4" s="157"/>
      <c r="IMS4" s="450"/>
      <c r="IMT4" s="157"/>
      <c r="IMU4" s="157"/>
      <c r="IMV4" s="157"/>
      <c r="IMW4" s="157"/>
      <c r="IMX4" s="157"/>
      <c r="IMY4" s="157"/>
      <c r="IMZ4" s="157"/>
      <c r="INA4" s="157"/>
      <c r="INB4" s="157"/>
      <c r="INC4" s="157"/>
      <c r="IND4" s="157"/>
      <c r="INE4" s="157"/>
      <c r="INF4" s="157"/>
      <c r="ING4" s="450"/>
      <c r="INH4" s="157"/>
      <c r="INI4" s="157"/>
      <c r="INJ4" s="157"/>
      <c r="INK4" s="157"/>
      <c r="INL4" s="157"/>
      <c r="INM4" s="157"/>
      <c r="INN4" s="157"/>
      <c r="INO4" s="157"/>
      <c r="INP4" s="157"/>
      <c r="INQ4" s="157"/>
      <c r="INR4" s="157"/>
      <c r="INS4" s="157"/>
      <c r="INT4" s="157"/>
      <c r="INU4" s="450"/>
      <c r="INV4" s="157"/>
      <c r="INW4" s="157"/>
      <c r="INX4" s="157"/>
      <c r="INY4" s="157"/>
      <c r="INZ4" s="157"/>
      <c r="IOA4" s="157"/>
      <c r="IOB4" s="157"/>
      <c r="IOC4" s="157"/>
      <c r="IOD4" s="157"/>
      <c r="IOE4" s="157"/>
      <c r="IOF4" s="157"/>
      <c r="IOG4" s="157"/>
      <c r="IOH4" s="157"/>
      <c r="IOI4" s="450"/>
      <c r="IOJ4" s="157"/>
      <c r="IOK4" s="157"/>
      <c r="IOL4" s="157"/>
      <c r="IOM4" s="157"/>
      <c r="ION4" s="157"/>
      <c r="IOO4" s="157"/>
      <c r="IOP4" s="157"/>
      <c r="IOQ4" s="157"/>
      <c r="IOR4" s="157"/>
      <c r="IOS4" s="157"/>
      <c r="IOT4" s="157"/>
      <c r="IOU4" s="157"/>
      <c r="IOV4" s="157"/>
      <c r="IOW4" s="450"/>
      <c r="IOX4" s="157"/>
      <c r="IOY4" s="157"/>
      <c r="IOZ4" s="157"/>
      <c r="IPA4" s="157"/>
      <c r="IPB4" s="157"/>
      <c r="IPC4" s="157"/>
      <c r="IPD4" s="157"/>
      <c r="IPE4" s="157"/>
      <c r="IPF4" s="157"/>
      <c r="IPG4" s="157"/>
      <c r="IPH4" s="157"/>
      <c r="IPI4" s="157"/>
      <c r="IPJ4" s="157"/>
      <c r="IPK4" s="450"/>
      <c r="IPL4" s="157"/>
      <c r="IPM4" s="157"/>
      <c r="IPN4" s="157"/>
      <c r="IPO4" s="157"/>
      <c r="IPP4" s="157"/>
      <c r="IPQ4" s="157"/>
      <c r="IPR4" s="157"/>
      <c r="IPS4" s="157"/>
      <c r="IPT4" s="157"/>
      <c r="IPU4" s="157"/>
      <c r="IPV4" s="157"/>
      <c r="IPW4" s="157"/>
      <c r="IPX4" s="157"/>
      <c r="IPY4" s="450"/>
      <c r="IPZ4" s="157"/>
      <c r="IQA4" s="157"/>
      <c r="IQB4" s="157"/>
      <c r="IQC4" s="157"/>
      <c r="IQD4" s="157"/>
      <c r="IQE4" s="157"/>
      <c r="IQF4" s="157"/>
      <c r="IQG4" s="157"/>
      <c r="IQH4" s="157"/>
      <c r="IQI4" s="157"/>
      <c r="IQJ4" s="157"/>
      <c r="IQK4" s="157"/>
      <c r="IQL4" s="157"/>
      <c r="IQM4" s="450"/>
      <c r="IQN4" s="157"/>
      <c r="IQO4" s="157"/>
      <c r="IQP4" s="157"/>
      <c r="IQQ4" s="157"/>
      <c r="IQR4" s="157"/>
      <c r="IQS4" s="157"/>
      <c r="IQT4" s="157"/>
      <c r="IQU4" s="157"/>
      <c r="IQV4" s="157"/>
      <c r="IQW4" s="157"/>
      <c r="IQX4" s="157"/>
      <c r="IQY4" s="157"/>
      <c r="IQZ4" s="157"/>
      <c r="IRA4" s="450"/>
      <c r="IRB4" s="157"/>
      <c r="IRC4" s="157"/>
      <c r="IRD4" s="157"/>
      <c r="IRE4" s="157"/>
      <c r="IRF4" s="157"/>
      <c r="IRG4" s="157"/>
      <c r="IRH4" s="157"/>
      <c r="IRI4" s="157"/>
      <c r="IRJ4" s="157"/>
      <c r="IRK4" s="157"/>
      <c r="IRL4" s="157"/>
      <c r="IRM4" s="157"/>
      <c r="IRN4" s="157"/>
      <c r="IRO4" s="450"/>
      <c r="IRP4" s="157"/>
      <c r="IRQ4" s="157"/>
      <c r="IRR4" s="157"/>
      <c r="IRS4" s="157"/>
      <c r="IRT4" s="157"/>
      <c r="IRU4" s="157"/>
      <c r="IRV4" s="157"/>
      <c r="IRW4" s="157"/>
      <c r="IRX4" s="157"/>
      <c r="IRY4" s="157"/>
      <c r="IRZ4" s="157"/>
      <c r="ISA4" s="157"/>
      <c r="ISB4" s="157"/>
      <c r="ISC4" s="450"/>
      <c r="ISD4" s="157"/>
      <c r="ISE4" s="157"/>
      <c r="ISF4" s="157"/>
      <c r="ISG4" s="157"/>
      <c r="ISH4" s="157"/>
      <c r="ISI4" s="157"/>
      <c r="ISJ4" s="157"/>
      <c r="ISK4" s="157"/>
      <c r="ISL4" s="157"/>
      <c r="ISM4" s="157"/>
      <c r="ISN4" s="157"/>
      <c r="ISO4" s="157"/>
      <c r="ISP4" s="157"/>
      <c r="ISQ4" s="450"/>
      <c r="ISR4" s="157"/>
      <c r="ISS4" s="157"/>
      <c r="IST4" s="157"/>
      <c r="ISU4" s="157"/>
      <c r="ISV4" s="157"/>
      <c r="ISW4" s="157"/>
      <c r="ISX4" s="157"/>
      <c r="ISY4" s="157"/>
      <c r="ISZ4" s="157"/>
      <c r="ITA4" s="157"/>
      <c r="ITB4" s="157"/>
      <c r="ITC4" s="157"/>
      <c r="ITD4" s="157"/>
      <c r="ITE4" s="450"/>
      <c r="ITF4" s="157"/>
      <c r="ITG4" s="157"/>
      <c r="ITH4" s="157"/>
      <c r="ITI4" s="157"/>
      <c r="ITJ4" s="157"/>
      <c r="ITK4" s="157"/>
      <c r="ITL4" s="157"/>
      <c r="ITM4" s="157"/>
      <c r="ITN4" s="157"/>
      <c r="ITO4" s="157"/>
      <c r="ITP4" s="157"/>
      <c r="ITQ4" s="157"/>
      <c r="ITR4" s="157"/>
      <c r="ITS4" s="450"/>
      <c r="ITT4" s="157"/>
      <c r="ITU4" s="157"/>
      <c r="ITV4" s="157"/>
      <c r="ITW4" s="157"/>
      <c r="ITX4" s="157"/>
      <c r="ITY4" s="157"/>
      <c r="ITZ4" s="157"/>
      <c r="IUA4" s="157"/>
      <c r="IUB4" s="157"/>
      <c r="IUC4" s="157"/>
      <c r="IUD4" s="157"/>
      <c r="IUE4" s="157"/>
      <c r="IUF4" s="157"/>
      <c r="IUG4" s="450"/>
      <c r="IUH4" s="157"/>
      <c r="IUI4" s="157"/>
      <c r="IUJ4" s="157"/>
      <c r="IUK4" s="157"/>
      <c r="IUL4" s="157"/>
      <c r="IUM4" s="157"/>
      <c r="IUN4" s="157"/>
      <c r="IUO4" s="157"/>
      <c r="IUP4" s="157"/>
      <c r="IUQ4" s="157"/>
      <c r="IUR4" s="157"/>
      <c r="IUS4" s="157"/>
      <c r="IUT4" s="157"/>
      <c r="IUU4" s="450"/>
      <c r="IUV4" s="157"/>
      <c r="IUW4" s="157"/>
      <c r="IUX4" s="157"/>
      <c r="IUY4" s="157"/>
      <c r="IUZ4" s="157"/>
      <c r="IVA4" s="157"/>
      <c r="IVB4" s="157"/>
      <c r="IVC4" s="157"/>
      <c r="IVD4" s="157"/>
      <c r="IVE4" s="157"/>
      <c r="IVF4" s="157"/>
      <c r="IVG4" s="157"/>
      <c r="IVH4" s="157"/>
      <c r="IVI4" s="450"/>
      <c r="IVJ4" s="157"/>
      <c r="IVK4" s="157"/>
      <c r="IVL4" s="157"/>
      <c r="IVM4" s="157"/>
      <c r="IVN4" s="157"/>
      <c r="IVO4" s="157"/>
      <c r="IVP4" s="157"/>
      <c r="IVQ4" s="157"/>
      <c r="IVR4" s="157"/>
      <c r="IVS4" s="157"/>
      <c r="IVT4" s="157"/>
      <c r="IVU4" s="157"/>
      <c r="IVV4" s="157"/>
      <c r="IVW4" s="450"/>
      <c r="IVX4" s="157"/>
      <c r="IVY4" s="157"/>
      <c r="IVZ4" s="157"/>
      <c r="IWA4" s="157"/>
      <c r="IWB4" s="157"/>
      <c r="IWC4" s="157"/>
      <c r="IWD4" s="157"/>
      <c r="IWE4" s="157"/>
      <c r="IWF4" s="157"/>
      <c r="IWG4" s="157"/>
      <c r="IWH4" s="157"/>
      <c r="IWI4" s="157"/>
      <c r="IWJ4" s="157"/>
      <c r="IWK4" s="450"/>
      <c r="IWL4" s="157"/>
      <c r="IWM4" s="157"/>
      <c r="IWN4" s="157"/>
      <c r="IWO4" s="157"/>
      <c r="IWP4" s="157"/>
      <c r="IWQ4" s="157"/>
      <c r="IWR4" s="157"/>
      <c r="IWS4" s="157"/>
      <c r="IWT4" s="157"/>
      <c r="IWU4" s="157"/>
      <c r="IWV4" s="157"/>
      <c r="IWW4" s="157"/>
      <c r="IWX4" s="157"/>
      <c r="IWY4" s="450"/>
      <c r="IWZ4" s="157"/>
      <c r="IXA4" s="157"/>
      <c r="IXB4" s="157"/>
      <c r="IXC4" s="157"/>
      <c r="IXD4" s="157"/>
      <c r="IXE4" s="157"/>
      <c r="IXF4" s="157"/>
      <c r="IXG4" s="157"/>
      <c r="IXH4" s="157"/>
      <c r="IXI4" s="157"/>
      <c r="IXJ4" s="157"/>
      <c r="IXK4" s="157"/>
      <c r="IXL4" s="157"/>
      <c r="IXM4" s="450"/>
      <c r="IXN4" s="157"/>
      <c r="IXO4" s="157"/>
      <c r="IXP4" s="157"/>
      <c r="IXQ4" s="157"/>
      <c r="IXR4" s="157"/>
      <c r="IXS4" s="157"/>
      <c r="IXT4" s="157"/>
      <c r="IXU4" s="157"/>
      <c r="IXV4" s="157"/>
      <c r="IXW4" s="157"/>
      <c r="IXX4" s="157"/>
      <c r="IXY4" s="157"/>
      <c r="IXZ4" s="157"/>
      <c r="IYA4" s="450"/>
      <c r="IYB4" s="157"/>
      <c r="IYC4" s="157"/>
      <c r="IYD4" s="157"/>
      <c r="IYE4" s="157"/>
      <c r="IYF4" s="157"/>
      <c r="IYG4" s="157"/>
      <c r="IYH4" s="157"/>
      <c r="IYI4" s="157"/>
      <c r="IYJ4" s="157"/>
      <c r="IYK4" s="157"/>
      <c r="IYL4" s="157"/>
      <c r="IYM4" s="157"/>
      <c r="IYN4" s="157"/>
      <c r="IYO4" s="450"/>
      <c r="IYP4" s="157"/>
      <c r="IYQ4" s="157"/>
      <c r="IYR4" s="157"/>
      <c r="IYS4" s="157"/>
      <c r="IYT4" s="157"/>
      <c r="IYU4" s="157"/>
      <c r="IYV4" s="157"/>
      <c r="IYW4" s="157"/>
      <c r="IYX4" s="157"/>
      <c r="IYY4" s="157"/>
      <c r="IYZ4" s="157"/>
      <c r="IZA4" s="157"/>
      <c r="IZB4" s="157"/>
      <c r="IZC4" s="450"/>
      <c r="IZD4" s="157"/>
      <c r="IZE4" s="157"/>
      <c r="IZF4" s="157"/>
      <c r="IZG4" s="157"/>
      <c r="IZH4" s="157"/>
      <c r="IZI4" s="157"/>
      <c r="IZJ4" s="157"/>
      <c r="IZK4" s="157"/>
      <c r="IZL4" s="157"/>
      <c r="IZM4" s="157"/>
      <c r="IZN4" s="157"/>
      <c r="IZO4" s="157"/>
      <c r="IZP4" s="157"/>
      <c r="IZQ4" s="450"/>
      <c r="IZR4" s="157"/>
      <c r="IZS4" s="157"/>
      <c r="IZT4" s="157"/>
      <c r="IZU4" s="157"/>
      <c r="IZV4" s="157"/>
      <c r="IZW4" s="157"/>
      <c r="IZX4" s="157"/>
      <c r="IZY4" s="157"/>
      <c r="IZZ4" s="157"/>
      <c r="JAA4" s="157"/>
      <c r="JAB4" s="157"/>
      <c r="JAC4" s="157"/>
      <c r="JAD4" s="157"/>
      <c r="JAE4" s="450"/>
      <c r="JAF4" s="157"/>
      <c r="JAG4" s="157"/>
      <c r="JAH4" s="157"/>
      <c r="JAI4" s="157"/>
      <c r="JAJ4" s="157"/>
      <c r="JAK4" s="157"/>
      <c r="JAL4" s="157"/>
      <c r="JAM4" s="157"/>
      <c r="JAN4" s="157"/>
      <c r="JAO4" s="157"/>
      <c r="JAP4" s="157"/>
      <c r="JAQ4" s="157"/>
      <c r="JAR4" s="157"/>
      <c r="JAS4" s="450"/>
      <c r="JAT4" s="157"/>
      <c r="JAU4" s="157"/>
      <c r="JAV4" s="157"/>
      <c r="JAW4" s="157"/>
      <c r="JAX4" s="157"/>
      <c r="JAY4" s="157"/>
      <c r="JAZ4" s="157"/>
      <c r="JBA4" s="157"/>
      <c r="JBB4" s="157"/>
      <c r="JBC4" s="157"/>
      <c r="JBD4" s="157"/>
      <c r="JBE4" s="157"/>
      <c r="JBF4" s="157"/>
      <c r="JBG4" s="450"/>
      <c r="JBH4" s="157"/>
      <c r="JBI4" s="157"/>
      <c r="JBJ4" s="157"/>
      <c r="JBK4" s="157"/>
      <c r="JBL4" s="157"/>
      <c r="JBM4" s="157"/>
      <c r="JBN4" s="157"/>
      <c r="JBO4" s="157"/>
      <c r="JBP4" s="157"/>
      <c r="JBQ4" s="157"/>
      <c r="JBR4" s="157"/>
      <c r="JBS4" s="157"/>
      <c r="JBT4" s="157"/>
      <c r="JBU4" s="450"/>
      <c r="JBV4" s="157"/>
      <c r="JBW4" s="157"/>
      <c r="JBX4" s="157"/>
      <c r="JBY4" s="157"/>
      <c r="JBZ4" s="157"/>
      <c r="JCA4" s="157"/>
      <c r="JCB4" s="157"/>
      <c r="JCC4" s="157"/>
      <c r="JCD4" s="157"/>
      <c r="JCE4" s="157"/>
      <c r="JCF4" s="157"/>
      <c r="JCG4" s="157"/>
      <c r="JCH4" s="157"/>
      <c r="JCI4" s="450"/>
      <c r="JCJ4" s="157"/>
      <c r="JCK4" s="157"/>
      <c r="JCL4" s="157"/>
      <c r="JCM4" s="157"/>
      <c r="JCN4" s="157"/>
      <c r="JCO4" s="157"/>
      <c r="JCP4" s="157"/>
      <c r="JCQ4" s="157"/>
      <c r="JCR4" s="157"/>
      <c r="JCS4" s="157"/>
      <c r="JCT4" s="157"/>
      <c r="JCU4" s="157"/>
      <c r="JCV4" s="157"/>
      <c r="JCW4" s="450"/>
      <c r="JCX4" s="157"/>
      <c r="JCY4" s="157"/>
      <c r="JCZ4" s="157"/>
      <c r="JDA4" s="157"/>
      <c r="JDB4" s="157"/>
      <c r="JDC4" s="157"/>
      <c r="JDD4" s="157"/>
      <c r="JDE4" s="157"/>
      <c r="JDF4" s="157"/>
      <c r="JDG4" s="157"/>
      <c r="JDH4" s="157"/>
      <c r="JDI4" s="157"/>
      <c r="JDJ4" s="157"/>
      <c r="JDK4" s="450"/>
      <c r="JDL4" s="157"/>
      <c r="JDM4" s="157"/>
      <c r="JDN4" s="157"/>
      <c r="JDO4" s="157"/>
      <c r="JDP4" s="157"/>
      <c r="JDQ4" s="157"/>
      <c r="JDR4" s="157"/>
      <c r="JDS4" s="157"/>
      <c r="JDT4" s="157"/>
      <c r="JDU4" s="157"/>
      <c r="JDV4" s="157"/>
      <c r="JDW4" s="157"/>
      <c r="JDX4" s="157"/>
      <c r="JDY4" s="450"/>
      <c r="JDZ4" s="157"/>
      <c r="JEA4" s="157"/>
      <c r="JEB4" s="157"/>
      <c r="JEC4" s="157"/>
      <c r="JED4" s="157"/>
      <c r="JEE4" s="157"/>
      <c r="JEF4" s="157"/>
      <c r="JEG4" s="157"/>
      <c r="JEH4" s="157"/>
      <c r="JEI4" s="157"/>
      <c r="JEJ4" s="157"/>
      <c r="JEK4" s="157"/>
      <c r="JEL4" s="157"/>
      <c r="JEM4" s="450"/>
      <c r="JEN4" s="157"/>
      <c r="JEO4" s="157"/>
      <c r="JEP4" s="157"/>
      <c r="JEQ4" s="157"/>
      <c r="JER4" s="157"/>
      <c r="JES4" s="157"/>
      <c r="JET4" s="157"/>
      <c r="JEU4" s="157"/>
      <c r="JEV4" s="157"/>
      <c r="JEW4" s="157"/>
      <c r="JEX4" s="157"/>
      <c r="JEY4" s="157"/>
      <c r="JEZ4" s="157"/>
      <c r="JFA4" s="450"/>
      <c r="JFB4" s="157"/>
      <c r="JFC4" s="157"/>
      <c r="JFD4" s="157"/>
      <c r="JFE4" s="157"/>
      <c r="JFF4" s="157"/>
      <c r="JFG4" s="157"/>
      <c r="JFH4" s="157"/>
      <c r="JFI4" s="157"/>
      <c r="JFJ4" s="157"/>
      <c r="JFK4" s="157"/>
      <c r="JFL4" s="157"/>
      <c r="JFM4" s="157"/>
      <c r="JFN4" s="157"/>
      <c r="JFO4" s="450"/>
      <c r="JFP4" s="157"/>
      <c r="JFQ4" s="157"/>
      <c r="JFR4" s="157"/>
      <c r="JFS4" s="157"/>
      <c r="JFT4" s="157"/>
      <c r="JFU4" s="157"/>
      <c r="JFV4" s="157"/>
      <c r="JFW4" s="157"/>
      <c r="JFX4" s="157"/>
      <c r="JFY4" s="157"/>
      <c r="JFZ4" s="157"/>
      <c r="JGA4" s="157"/>
      <c r="JGB4" s="157"/>
      <c r="JGC4" s="450"/>
      <c r="JGD4" s="157"/>
      <c r="JGE4" s="157"/>
      <c r="JGF4" s="157"/>
      <c r="JGG4" s="157"/>
      <c r="JGH4" s="157"/>
      <c r="JGI4" s="157"/>
      <c r="JGJ4" s="157"/>
      <c r="JGK4" s="157"/>
      <c r="JGL4" s="157"/>
      <c r="JGM4" s="157"/>
      <c r="JGN4" s="157"/>
      <c r="JGO4" s="157"/>
      <c r="JGP4" s="157"/>
      <c r="JGQ4" s="450"/>
      <c r="JGR4" s="157"/>
      <c r="JGS4" s="157"/>
      <c r="JGT4" s="157"/>
      <c r="JGU4" s="157"/>
      <c r="JGV4" s="157"/>
      <c r="JGW4" s="157"/>
      <c r="JGX4" s="157"/>
      <c r="JGY4" s="157"/>
      <c r="JGZ4" s="157"/>
      <c r="JHA4" s="157"/>
      <c r="JHB4" s="157"/>
      <c r="JHC4" s="157"/>
      <c r="JHD4" s="157"/>
      <c r="JHE4" s="450"/>
      <c r="JHF4" s="157"/>
      <c r="JHG4" s="157"/>
      <c r="JHH4" s="157"/>
      <c r="JHI4" s="157"/>
      <c r="JHJ4" s="157"/>
      <c r="JHK4" s="157"/>
      <c r="JHL4" s="157"/>
      <c r="JHM4" s="157"/>
      <c r="JHN4" s="157"/>
      <c r="JHO4" s="157"/>
      <c r="JHP4" s="157"/>
      <c r="JHQ4" s="157"/>
      <c r="JHR4" s="157"/>
      <c r="JHS4" s="450"/>
      <c r="JHT4" s="157"/>
      <c r="JHU4" s="157"/>
      <c r="JHV4" s="157"/>
      <c r="JHW4" s="157"/>
      <c r="JHX4" s="157"/>
      <c r="JHY4" s="157"/>
      <c r="JHZ4" s="157"/>
      <c r="JIA4" s="157"/>
      <c r="JIB4" s="157"/>
      <c r="JIC4" s="157"/>
      <c r="JID4" s="157"/>
      <c r="JIE4" s="157"/>
      <c r="JIF4" s="157"/>
      <c r="JIG4" s="450"/>
      <c r="JIH4" s="157"/>
      <c r="JII4" s="157"/>
      <c r="JIJ4" s="157"/>
      <c r="JIK4" s="157"/>
      <c r="JIL4" s="157"/>
      <c r="JIM4" s="157"/>
      <c r="JIN4" s="157"/>
      <c r="JIO4" s="157"/>
      <c r="JIP4" s="157"/>
      <c r="JIQ4" s="157"/>
      <c r="JIR4" s="157"/>
      <c r="JIS4" s="157"/>
      <c r="JIT4" s="157"/>
      <c r="JIU4" s="450"/>
      <c r="JIV4" s="157"/>
      <c r="JIW4" s="157"/>
      <c r="JIX4" s="157"/>
      <c r="JIY4" s="157"/>
      <c r="JIZ4" s="157"/>
      <c r="JJA4" s="157"/>
      <c r="JJB4" s="157"/>
      <c r="JJC4" s="157"/>
      <c r="JJD4" s="157"/>
      <c r="JJE4" s="157"/>
      <c r="JJF4" s="157"/>
      <c r="JJG4" s="157"/>
      <c r="JJH4" s="157"/>
      <c r="JJI4" s="450"/>
      <c r="JJJ4" s="157"/>
      <c r="JJK4" s="157"/>
      <c r="JJL4" s="157"/>
      <c r="JJM4" s="157"/>
      <c r="JJN4" s="157"/>
      <c r="JJO4" s="157"/>
      <c r="JJP4" s="157"/>
      <c r="JJQ4" s="157"/>
      <c r="JJR4" s="157"/>
      <c r="JJS4" s="157"/>
      <c r="JJT4" s="157"/>
      <c r="JJU4" s="157"/>
      <c r="JJV4" s="157"/>
      <c r="JJW4" s="450"/>
      <c r="JJX4" s="157"/>
      <c r="JJY4" s="157"/>
      <c r="JJZ4" s="157"/>
      <c r="JKA4" s="157"/>
      <c r="JKB4" s="157"/>
      <c r="JKC4" s="157"/>
      <c r="JKD4" s="157"/>
      <c r="JKE4" s="157"/>
      <c r="JKF4" s="157"/>
      <c r="JKG4" s="157"/>
      <c r="JKH4" s="157"/>
      <c r="JKI4" s="157"/>
      <c r="JKJ4" s="157"/>
      <c r="JKK4" s="450"/>
      <c r="JKL4" s="157"/>
      <c r="JKM4" s="157"/>
      <c r="JKN4" s="157"/>
      <c r="JKO4" s="157"/>
      <c r="JKP4" s="157"/>
      <c r="JKQ4" s="157"/>
      <c r="JKR4" s="157"/>
      <c r="JKS4" s="157"/>
      <c r="JKT4" s="157"/>
      <c r="JKU4" s="157"/>
      <c r="JKV4" s="157"/>
      <c r="JKW4" s="157"/>
      <c r="JKX4" s="157"/>
      <c r="JKY4" s="450"/>
      <c r="JKZ4" s="157"/>
      <c r="JLA4" s="157"/>
      <c r="JLB4" s="157"/>
      <c r="JLC4" s="157"/>
      <c r="JLD4" s="157"/>
      <c r="JLE4" s="157"/>
      <c r="JLF4" s="157"/>
      <c r="JLG4" s="157"/>
      <c r="JLH4" s="157"/>
      <c r="JLI4" s="157"/>
      <c r="JLJ4" s="157"/>
      <c r="JLK4" s="157"/>
      <c r="JLL4" s="157"/>
      <c r="JLM4" s="450"/>
      <c r="JLN4" s="157"/>
      <c r="JLO4" s="157"/>
      <c r="JLP4" s="157"/>
      <c r="JLQ4" s="157"/>
      <c r="JLR4" s="157"/>
      <c r="JLS4" s="157"/>
      <c r="JLT4" s="157"/>
      <c r="JLU4" s="157"/>
      <c r="JLV4" s="157"/>
      <c r="JLW4" s="157"/>
      <c r="JLX4" s="157"/>
      <c r="JLY4" s="157"/>
      <c r="JLZ4" s="157"/>
      <c r="JMA4" s="450"/>
      <c r="JMB4" s="157"/>
      <c r="JMC4" s="157"/>
      <c r="JMD4" s="157"/>
      <c r="JME4" s="157"/>
      <c r="JMF4" s="157"/>
      <c r="JMG4" s="157"/>
      <c r="JMH4" s="157"/>
      <c r="JMI4" s="157"/>
      <c r="JMJ4" s="157"/>
      <c r="JMK4" s="157"/>
      <c r="JML4" s="157"/>
      <c r="JMM4" s="157"/>
      <c r="JMN4" s="157"/>
      <c r="JMO4" s="450"/>
      <c r="JMP4" s="157"/>
      <c r="JMQ4" s="157"/>
      <c r="JMR4" s="157"/>
      <c r="JMS4" s="157"/>
      <c r="JMT4" s="157"/>
      <c r="JMU4" s="157"/>
      <c r="JMV4" s="157"/>
      <c r="JMW4" s="157"/>
      <c r="JMX4" s="157"/>
      <c r="JMY4" s="157"/>
      <c r="JMZ4" s="157"/>
      <c r="JNA4" s="157"/>
      <c r="JNB4" s="157"/>
      <c r="JNC4" s="450"/>
      <c r="JND4" s="157"/>
      <c r="JNE4" s="157"/>
      <c r="JNF4" s="157"/>
      <c r="JNG4" s="157"/>
      <c r="JNH4" s="157"/>
      <c r="JNI4" s="157"/>
      <c r="JNJ4" s="157"/>
      <c r="JNK4" s="157"/>
      <c r="JNL4" s="157"/>
      <c r="JNM4" s="157"/>
      <c r="JNN4" s="157"/>
      <c r="JNO4" s="157"/>
      <c r="JNP4" s="157"/>
      <c r="JNQ4" s="450"/>
      <c r="JNR4" s="157"/>
      <c r="JNS4" s="157"/>
      <c r="JNT4" s="157"/>
      <c r="JNU4" s="157"/>
      <c r="JNV4" s="157"/>
      <c r="JNW4" s="157"/>
      <c r="JNX4" s="157"/>
      <c r="JNY4" s="157"/>
      <c r="JNZ4" s="157"/>
      <c r="JOA4" s="157"/>
      <c r="JOB4" s="157"/>
      <c r="JOC4" s="157"/>
      <c r="JOD4" s="157"/>
      <c r="JOE4" s="450"/>
      <c r="JOF4" s="157"/>
      <c r="JOG4" s="157"/>
      <c r="JOH4" s="157"/>
      <c r="JOI4" s="157"/>
      <c r="JOJ4" s="157"/>
      <c r="JOK4" s="157"/>
      <c r="JOL4" s="157"/>
      <c r="JOM4" s="157"/>
      <c r="JON4" s="157"/>
      <c r="JOO4" s="157"/>
      <c r="JOP4" s="157"/>
      <c r="JOQ4" s="157"/>
      <c r="JOR4" s="157"/>
      <c r="JOS4" s="450"/>
      <c r="JOT4" s="157"/>
      <c r="JOU4" s="157"/>
      <c r="JOV4" s="157"/>
      <c r="JOW4" s="157"/>
      <c r="JOX4" s="157"/>
      <c r="JOY4" s="157"/>
      <c r="JOZ4" s="157"/>
      <c r="JPA4" s="157"/>
      <c r="JPB4" s="157"/>
      <c r="JPC4" s="157"/>
      <c r="JPD4" s="157"/>
      <c r="JPE4" s="157"/>
      <c r="JPF4" s="157"/>
      <c r="JPG4" s="450"/>
      <c r="JPH4" s="157"/>
      <c r="JPI4" s="157"/>
      <c r="JPJ4" s="157"/>
      <c r="JPK4" s="157"/>
      <c r="JPL4" s="157"/>
      <c r="JPM4" s="157"/>
      <c r="JPN4" s="157"/>
      <c r="JPO4" s="157"/>
      <c r="JPP4" s="157"/>
      <c r="JPQ4" s="157"/>
      <c r="JPR4" s="157"/>
      <c r="JPS4" s="157"/>
      <c r="JPT4" s="157"/>
      <c r="JPU4" s="450"/>
      <c r="JPV4" s="157"/>
      <c r="JPW4" s="157"/>
      <c r="JPX4" s="157"/>
      <c r="JPY4" s="157"/>
      <c r="JPZ4" s="157"/>
      <c r="JQA4" s="157"/>
      <c r="JQB4" s="157"/>
      <c r="JQC4" s="157"/>
      <c r="JQD4" s="157"/>
      <c r="JQE4" s="157"/>
      <c r="JQF4" s="157"/>
      <c r="JQG4" s="157"/>
      <c r="JQH4" s="157"/>
      <c r="JQI4" s="450"/>
      <c r="JQJ4" s="157"/>
      <c r="JQK4" s="157"/>
      <c r="JQL4" s="157"/>
      <c r="JQM4" s="157"/>
      <c r="JQN4" s="157"/>
      <c r="JQO4" s="157"/>
      <c r="JQP4" s="157"/>
      <c r="JQQ4" s="157"/>
      <c r="JQR4" s="157"/>
      <c r="JQS4" s="157"/>
      <c r="JQT4" s="157"/>
      <c r="JQU4" s="157"/>
      <c r="JQV4" s="157"/>
      <c r="JQW4" s="450"/>
      <c r="JQX4" s="157"/>
      <c r="JQY4" s="157"/>
      <c r="JQZ4" s="157"/>
      <c r="JRA4" s="157"/>
      <c r="JRB4" s="157"/>
      <c r="JRC4" s="157"/>
      <c r="JRD4" s="157"/>
      <c r="JRE4" s="157"/>
      <c r="JRF4" s="157"/>
      <c r="JRG4" s="157"/>
      <c r="JRH4" s="157"/>
      <c r="JRI4" s="157"/>
      <c r="JRJ4" s="157"/>
      <c r="JRK4" s="450"/>
      <c r="JRL4" s="157"/>
      <c r="JRM4" s="157"/>
      <c r="JRN4" s="157"/>
      <c r="JRO4" s="157"/>
      <c r="JRP4" s="157"/>
      <c r="JRQ4" s="157"/>
      <c r="JRR4" s="157"/>
      <c r="JRS4" s="157"/>
      <c r="JRT4" s="157"/>
      <c r="JRU4" s="157"/>
      <c r="JRV4" s="157"/>
      <c r="JRW4" s="157"/>
      <c r="JRX4" s="157"/>
      <c r="JRY4" s="450"/>
      <c r="JRZ4" s="157"/>
      <c r="JSA4" s="157"/>
      <c r="JSB4" s="157"/>
      <c r="JSC4" s="157"/>
      <c r="JSD4" s="157"/>
      <c r="JSE4" s="157"/>
      <c r="JSF4" s="157"/>
      <c r="JSG4" s="157"/>
      <c r="JSH4" s="157"/>
      <c r="JSI4" s="157"/>
      <c r="JSJ4" s="157"/>
      <c r="JSK4" s="157"/>
      <c r="JSL4" s="157"/>
      <c r="JSM4" s="450"/>
      <c r="JSN4" s="157"/>
      <c r="JSO4" s="157"/>
      <c r="JSP4" s="157"/>
      <c r="JSQ4" s="157"/>
      <c r="JSR4" s="157"/>
      <c r="JSS4" s="157"/>
      <c r="JST4" s="157"/>
      <c r="JSU4" s="157"/>
      <c r="JSV4" s="157"/>
      <c r="JSW4" s="157"/>
      <c r="JSX4" s="157"/>
      <c r="JSY4" s="157"/>
      <c r="JSZ4" s="157"/>
      <c r="JTA4" s="450"/>
      <c r="JTB4" s="157"/>
      <c r="JTC4" s="157"/>
      <c r="JTD4" s="157"/>
      <c r="JTE4" s="157"/>
      <c r="JTF4" s="157"/>
      <c r="JTG4" s="157"/>
      <c r="JTH4" s="157"/>
      <c r="JTI4" s="157"/>
      <c r="JTJ4" s="157"/>
      <c r="JTK4" s="157"/>
      <c r="JTL4" s="157"/>
      <c r="JTM4" s="157"/>
      <c r="JTN4" s="157"/>
      <c r="JTO4" s="450"/>
      <c r="JTP4" s="157"/>
      <c r="JTQ4" s="157"/>
      <c r="JTR4" s="157"/>
      <c r="JTS4" s="157"/>
      <c r="JTT4" s="157"/>
      <c r="JTU4" s="157"/>
      <c r="JTV4" s="157"/>
      <c r="JTW4" s="157"/>
      <c r="JTX4" s="157"/>
      <c r="JTY4" s="157"/>
      <c r="JTZ4" s="157"/>
      <c r="JUA4" s="157"/>
      <c r="JUB4" s="157"/>
      <c r="JUC4" s="450"/>
      <c r="JUD4" s="157"/>
      <c r="JUE4" s="157"/>
      <c r="JUF4" s="157"/>
      <c r="JUG4" s="157"/>
      <c r="JUH4" s="157"/>
      <c r="JUI4" s="157"/>
      <c r="JUJ4" s="157"/>
      <c r="JUK4" s="157"/>
      <c r="JUL4" s="157"/>
      <c r="JUM4" s="157"/>
      <c r="JUN4" s="157"/>
      <c r="JUO4" s="157"/>
      <c r="JUP4" s="157"/>
      <c r="JUQ4" s="450"/>
      <c r="JUR4" s="157"/>
      <c r="JUS4" s="157"/>
      <c r="JUT4" s="157"/>
      <c r="JUU4" s="157"/>
      <c r="JUV4" s="157"/>
      <c r="JUW4" s="157"/>
      <c r="JUX4" s="157"/>
      <c r="JUY4" s="157"/>
      <c r="JUZ4" s="157"/>
      <c r="JVA4" s="157"/>
      <c r="JVB4" s="157"/>
      <c r="JVC4" s="157"/>
      <c r="JVD4" s="157"/>
      <c r="JVE4" s="450"/>
      <c r="JVF4" s="157"/>
      <c r="JVG4" s="157"/>
      <c r="JVH4" s="157"/>
      <c r="JVI4" s="157"/>
      <c r="JVJ4" s="157"/>
      <c r="JVK4" s="157"/>
      <c r="JVL4" s="157"/>
      <c r="JVM4" s="157"/>
      <c r="JVN4" s="157"/>
      <c r="JVO4" s="157"/>
      <c r="JVP4" s="157"/>
      <c r="JVQ4" s="157"/>
      <c r="JVR4" s="157"/>
      <c r="JVS4" s="450"/>
      <c r="JVT4" s="157"/>
      <c r="JVU4" s="157"/>
      <c r="JVV4" s="157"/>
      <c r="JVW4" s="157"/>
      <c r="JVX4" s="157"/>
      <c r="JVY4" s="157"/>
      <c r="JVZ4" s="157"/>
      <c r="JWA4" s="157"/>
      <c r="JWB4" s="157"/>
      <c r="JWC4" s="157"/>
      <c r="JWD4" s="157"/>
      <c r="JWE4" s="157"/>
      <c r="JWF4" s="157"/>
      <c r="JWG4" s="450"/>
      <c r="JWH4" s="157"/>
      <c r="JWI4" s="157"/>
      <c r="JWJ4" s="157"/>
      <c r="JWK4" s="157"/>
      <c r="JWL4" s="157"/>
      <c r="JWM4" s="157"/>
      <c r="JWN4" s="157"/>
      <c r="JWO4" s="157"/>
      <c r="JWP4" s="157"/>
      <c r="JWQ4" s="157"/>
      <c r="JWR4" s="157"/>
      <c r="JWS4" s="157"/>
      <c r="JWT4" s="157"/>
      <c r="JWU4" s="450"/>
      <c r="JWV4" s="157"/>
      <c r="JWW4" s="157"/>
      <c r="JWX4" s="157"/>
      <c r="JWY4" s="157"/>
      <c r="JWZ4" s="157"/>
      <c r="JXA4" s="157"/>
      <c r="JXB4" s="157"/>
      <c r="JXC4" s="157"/>
      <c r="JXD4" s="157"/>
      <c r="JXE4" s="157"/>
      <c r="JXF4" s="157"/>
      <c r="JXG4" s="157"/>
      <c r="JXH4" s="157"/>
      <c r="JXI4" s="450"/>
      <c r="JXJ4" s="157"/>
      <c r="JXK4" s="157"/>
      <c r="JXL4" s="157"/>
      <c r="JXM4" s="157"/>
      <c r="JXN4" s="157"/>
      <c r="JXO4" s="157"/>
      <c r="JXP4" s="157"/>
      <c r="JXQ4" s="157"/>
      <c r="JXR4" s="157"/>
      <c r="JXS4" s="157"/>
      <c r="JXT4" s="157"/>
      <c r="JXU4" s="157"/>
      <c r="JXV4" s="157"/>
      <c r="JXW4" s="450"/>
      <c r="JXX4" s="157"/>
      <c r="JXY4" s="157"/>
      <c r="JXZ4" s="157"/>
      <c r="JYA4" s="157"/>
      <c r="JYB4" s="157"/>
      <c r="JYC4" s="157"/>
      <c r="JYD4" s="157"/>
      <c r="JYE4" s="157"/>
      <c r="JYF4" s="157"/>
      <c r="JYG4" s="157"/>
      <c r="JYH4" s="157"/>
      <c r="JYI4" s="157"/>
      <c r="JYJ4" s="157"/>
      <c r="JYK4" s="450"/>
      <c r="JYL4" s="157"/>
      <c r="JYM4" s="157"/>
      <c r="JYN4" s="157"/>
      <c r="JYO4" s="157"/>
      <c r="JYP4" s="157"/>
      <c r="JYQ4" s="157"/>
      <c r="JYR4" s="157"/>
      <c r="JYS4" s="157"/>
      <c r="JYT4" s="157"/>
      <c r="JYU4" s="157"/>
      <c r="JYV4" s="157"/>
      <c r="JYW4" s="157"/>
      <c r="JYX4" s="157"/>
      <c r="JYY4" s="450"/>
      <c r="JYZ4" s="157"/>
      <c r="JZA4" s="157"/>
      <c r="JZB4" s="157"/>
      <c r="JZC4" s="157"/>
      <c r="JZD4" s="157"/>
      <c r="JZE4" s="157"/>
      <c r="JZF4" s="157"/>
      <c r="JZG4" s="157"/>
      <c r="JZH4" s="157"/>
      <c r="JZI4" s="157"/>
      <c r="JZJ4" s="157"/>
      <c r="JZK4" s="157"/>
      <c r="JZL4" s="157"/>
      <c r="JZM4" s="450"/>
      <c r="JZN4" s="157"/>
      <c r="JZO4" s="157"/>
      <c r="JZP4" s="157"/>
      <c r="JZQ4" s="157"/>
      <c r="JZR4" s="157"/>
      <c r="JZS4" s="157"/>
      <c r="JZT4" s="157"/>
      <c r="JZU4" s="157"/>
      <c r="JZV4" s="157"/>
      <c r="JZW4" s="157"/>
      <c r="JZX4" s="157"/>
      <c r="JZY4" s="157"/>
      <c r="JZZ4" s="157"/>
      <c r="KAA4" s="450"/>
      <c r="KAB4" s="157"/>
      <c r="KAC4" s="157"/>
      <c r="KAD4" s="157"/>
      <c r="KAE4" s="157"/>
      <c r="KAF4" s="157"/>
      <c r="KAG4" s="157"/>
      <c r="KAH4" s="157"/>
      <c r="KAI4" s="157"/>
      <c r="KAJ4" s="157"/>
      <c r="KAK4" s="157"/>
      <c r="KAL4" s="157"/>
      <c r="KAM4" s="157"/>
      <c r="KAN4" s="157"/>
      <c r="KAO4" s="450"/>
      <c r="KAP4" s="157"/>
      <c r="KAQ4" s="157"/>
      <c r="KAR4" s="157"/>
      <c r="KAS4" s="157"/>
      <c r="KAT4" s="157"/>
      <c r="KAU4" s="157"/>
      <c r="KAV4" s="157"/>
      <c r="KAW4" s="157"/>
      <c r="KAX4" s="157"/>
      <c r="KAY4" s="157"/>
      <c r="KAZ4" s="157"/>
      <c r="KBA4" s="157"/>
      <c r="KBB4" s="157"/>
      <c r="KBC4" s="450"/>
      <c r="KBD4" s="157"/>
      <c r="KBE4" s="157"/>
      <c r="KBF4" s="157"/>
      <c r="KBG4" s="157"/>
      <c r="KBH4" s="157"/>
      <c r="KBI4" s="157"/>
      <c r="KBJ4" s="157"/>
      <c r="KBK4" s="157"/>
      <c r="KBL4" s="157"/>
      <c r="KBM4" s="157"/>
      <c r="KBN4" s="157"/>
      <c r="KBO4" s="157"/>
      <c r="KBP4" s="157"/>
      <c r="KBQ4" s="450"/>
      <c r="KBR4" s="157"/>
      <c r="KBS4" s="157"/>
      <c r="KBT4" s="157"/>
      <c r="KBU4" s="157"/>
      <c r="KBV4" s="157"/>
      <c r="KBW4" s="157"/>
      <c r="KBX4" s="157"/>
      <c r="KBY4" s="157"/>
      <c r="KBZ4" s="157"/>
      <c r="KCA4" s="157"/>
      <c r="KCB4" s="157"/>
      <c r="KCC4" s="157"/>
      <c r="KCD4" s="157"/>
      <c r="KCE4" s="450"/>
      <c r="KCF4" s="157"/>
      <c r="KCG4" s="157"/>
      <c r="KCH4" s="157"/>
      <c r="KCI4" s="157"/>
      <c r="KCJ4" s="157"/>
      <c r="KCK4" s="157"/>
      <c r="KCL4" s="157"/>
      <c r="KCM4" s="157"/>
      <c r="KCN4" s="157"/>
      <c r="KCO4" s="157"/>
      <c r="KCP4" s="157"/>
      <c r="KCQ4" s="157"/>
      <c r="KCR4" s="157"/>
      <c r="KCS4" s="450"/>
      <c r="KCT4" s="157"/>
      <c r="KCU4" s="157"/>
      <c r="KCV4" s="157"/>
      <c r="KCW4" s="157"/>
      <c r="KCX4" s="157"/>
      <c r="KCY4" s="157"/>
      <c r="KCZ4" s="157"/>
      <c r="KDA4" s="157"/>
      <c r="KDB4" s="157"/>
      <c r="KDC4" s="157"/>
      <c r="KDD4" s="157"/>
      <c r="KDE4" s="157"/>
      <c r="KDF4" s="157"/>
      <c r="KDG4" s="450"/>
      <c r="KDH4" s="157"/>
      <c r="KDI4" s="157"/>
      <c r="KDJ4" s="157"/>
      <c r="KDK4" s="157"/>
      <c r="KDL4" s="157"/>
      <c r="KDM4" s="157"/>
      <c r="KDN4" s="157"/>
      <c r="KDO4" s="157"/>
      <c r="KDP4" s="157"/>
      <c r="KDQ4" s="157"/>
      <c r="KDR4" s="157"/>
      <c r="KDS4" s="157"/>
      <c r="KDT4" s="157"/>
      <c r="KDU4" s="450"/>
      <c r="KDV4" s="157"/>
      <c r="KDW4" s="157"/>
      <c r="KDX4" s="157"/>
      <c r="KDY4" s="157"/>
      <c r="KDZ4" s="157"/>
      <c r="KEA4" s="157"/>
      <c r="KEB4" s="157"/>
      <c r="KEC4" s="157"/>
      <c r="KED4" s="157"/>
      <c r="KEE4" s="157"/>
      <c r="KEF4" s="157"/>
      <c r="KEG4" s="157"/>
      <c r="KEH4" s="157"/>
      <c r="KEI4" s="450"/>
      <c r="KEJ4" s="157"/>
      <c r="KEK4" s="157"/>
      <c r="KEL4" s="157"/>
      <c r="KEM4" s="157"/>
      <c r="KEN4" s="157"/>
      <c r="KEO4" s="157"/>
      <c r="KEP4" s="157"/>
      <c r="KEQ4" s="157"/>
      <c r="KER4" s="157"/>
      <c r="KES4" s="157"/>
      <c r="KET4" s="157"/>
      <c r="KEU4" s="157"/>
      <c r="KEV4" s="157"/>
      <c r="KEW4" s="450"/>
      <c r="KEX4" s="157"/>
      <c r="KEY4" s="157"/>
      <c r="KEZ4" s="157"/>
      <c r="KFA4" s="157"/>
      <c r="KFB4" s="157"/>
      <c r="KFC4" s="157"/>
      <c r="KFD4" s="157"/>
      <c r="KFE4" s="157"/>
      <c r="KFF4" s="157"/>
      <c r="KFG4" s="157"/>
      <c r="KFH4" s="157"/>
      <c r="KFI4" s="157"/>
      <c r="KFJ4" s="157"/>
      <c r="KFK4" s="450"/>
      <c r="KFL4" s="157"/>
      <c r="KFM4" s="157"/>
      <c r="KFN4" s="157"/>
      <c r="KFO4" s="157"/>
      <c r="KFP4" s="157"/>
      <c r="KFQ4" s="157"/>
      <c r="KFR4" s="157"/>
      <c r="KFS4" s="157"/>
      <c r="KFT4" s="157"/>
      <c r="KFU4" s="157"/>
      <c r="KFV4" s="157"/>
      <c r="KFW4" s="157"/>
      <c r="KFX4" s="157"/>
      <c r="KFY4" s="450"/>
      <c r="KFZ4" s="157"/>
      <c r="KGA4" s="157"/>
      <c r="KGB4" s="157"/>
      <c r="KGC4" s="157"/>
      <c r="KGD4" s="157"/>
      <c r="KGE4" s="157"/>
      <c r="KGF4" s="157"/>
      <c r="KGG4" s="157"/>
      <c r="KGH4" s="157"/>
      <c r="KGI4" s="157"/>
      <c r="KGJ4" s="157"/>
      <c r="KGK4" s="157"/>
      <c r="KGL4" s="157"/>
      <c r="KGM4" s="450"/>
      <c r="KGN4" s="157"/>
      <c r="KGO4" s="157"/>
      <c r="KGP4" s="157"/>
      <c r="KGQ4" s="157"/>
      <c r="KGR4" s="157"/>
      <c r="KGS4" s="157"/>
      <c r="KGT4" s="157"/>
      <c r="KGU4" s="157"/>
      <c r="KGV4" s="157"/>
      <c r="KGW4" s="157"/>
      <c r="KGX4" s="157"/>
      <c r="KGY4" s="157"/>
      <c r="KGZ4" s="157"/>
      <c r="KHA4" s="450"/>
      <c r="KHB4" s="157"/>
      <c r="KHC4" s="157"/>
      <c r="KHD4" s="157"/>
      <c r="KHE4" s="157"/>
      <c r="KHF4" s="157"/>
      <c r="KHG4" s="157"/>
      <c r="KHH4" s="157"/>
      <c r="KHI4" s="157"/>
      <c r="KHJ4" s="157"/>
      <c r="KHK4" s="157"/>
      <c r="KHL4" s="157"/>
      <c r="KHM4" s="157"/>
      <c r="KHN4" s="157"/>
      <c r="KHO4" s="450"/>
      <c r="KHP4" s="157"/>
      <c r="KHQ4" s="157"/>
      <c r="KHR4" s="157"/>
      <c r="KHS4" s="157"/>
      <c r="KHT4" s="157"/>
      <c r="KHU4" s="157"/>
      <c r="KHV4" s="157"/>
      <c r="KHW4" s="157"/>
      <c r="KHX4" s="157"/>
      <c r="KHY4" s="157"/>
      <c r="KHZ4" s="157"/>
      <c r="KIA4" s="157"/>
      <c r="KIB4" s="157"/>
      <c r="KIC4" s="450"/>
      <c r="KID4" s="157"/>
      <c r="KIE4" s="157"/>
      <c r="KIF4" s="157"/>
      <c r="KIG4" s="157"/>
      <c r="KIH4" s="157"/>
      <c r="KII4" s="157"/>
      <c r="KIJ4" s="157"/>
      <c r="KIK4" s="157"/>
      <c r="KIL4" s="157"/>
      <c r="KIM4" s="157"/>
      <c r="KIN4" s="157"/>
      <c r="KIO4" s="157"/>
      <c r="KIP4" s="157"/>
      <c r="KIQ4" s="450"/>
      <c r="KIR4" s="157"/>
      <c r="KIS4" s="157"/>
      <c r="KIT4" s="157"/>
      <c r="KIU4" s="157"/>
      <c r="KIV4" s="157"/>
      <c r="KIW4" s="157"/>
      <c r="KIX4" s="157"/>
      <c r="KIY4" s="157"/>
      <c r="KIZ4" s="157"/>
      <c r="KJA4" s="157"/>
      <c r="KJB4" s="157"/>
      <c r="KJC4" s="157"/>
      <c r="KJD4" s="157"/>
      <c r="KJE4" s="450"/>
      <c r="KJF4" s="157"/>
      <c r="KJG4" s="157"/>
      <c r="KJH4" s="157"/>
      <c r="KJI4" s="157"/>
      <c r="KJJ4" s="157"/>
      <c r="KJK4" s="157"/>
      <c r="KJL4" s="157"/>
      <c r="KJM4" s="157"/>
      <c r="KJN4" s="157"/>
      <c r="KJO4" s="157"/>
      <c r="KJP4" s="157"/>
      <c r="KJQ4" s="157"/>
      <c r="KJR4" s="157"/>
      <c r="KJS4" s="450"/>
      <c r="KJT4" s="157"/>
      <c r="KJU4" s="157"/>
      <c r="KJV4" s="157"/>
      <c r="KJW4" s="157"/>
      <c r="KJX4" s="157"/>
      <c r="KJY4" s="157"/>
      <c r="KJZ4" s="157"/>
      <c r="KKA4" s="157"/>
      <c r="KKB4" s="157"/>
      <c r="KKC4" s="157"/>
      <c r="KKD4" s="157"/>
      <c r="KKE4" s="157"/>
      <c r="KKF4" s="157"/>
      <c r="KKG4" s="450"/>
      <c r="KKH4" s="157"/>
      <c r="KKI4" s="157"/>
      <c r="KKJ4" s="157"/>
      <c r="KKK4" s="157"/>
      <c r="KKL4" s="157"/>
      <c r="KKM4" s="157"/>
      <c r="KKN4" s="157"/>
      <c r="KKO4" s="157"/>
      <c r="KKP4" s="157"/>
      <c r="KKQ4" s="157"/>
      <c r="KKR4" s="157"/>
      <c r="KKS4" s="157"/>
      <c r="KKT4" s="157"/>
      <c r="KKU4" s="450"/>
      <c r="KKV4" s="157"/>
      <c r="KKW4" s="157"/>
      <c r="KKX4" s="157"/>
      <c r="KKY4" s="157"/>
      <c r="KKZ4" s="157"/>
      <c r="KLA4" s="157"/>
      <c r="KLB4" s="157"/>
      <c r="KLC4" s="157"/>
      <c r="KLD4" s="157"/>
      <c r="KLE4" s="157"/>
      <c r="KLF4" s="157"/>
      <c r="KLG4" s="157"/>
      <c r="KLH4" s="157"/>
      <c r="KLI4" s="450"/>
      <c r="KLJ4" s="157"/>
      <c r="KLK4" s="157"/>
      <c r="KLL4" s="157"/>
      <c r="KLM4" s="157"/>
      <c r="KLN4" s="157"/>
      <c r="KLO4" s="157"/>
      <c r="KLP4" s="157"/>
      <c r="KLQ4" s="157"/>
      <c r="KLR4" s="157"/>
      <c r="KLS4" s="157"/>
      <c r="KLT4" s="157"/>
      <c r="KLU4" s="157"/>
      <c r="KLV4" s="157"/>
      <c r="KLW4" s="450"/>
      <c r="KLX4" s="157"/>
      <c r="KLY4" s="157"/>
      <c r="KLZ4" s="157"/>
      <c r="KMA4" s="157"/>
      <c r="KMB4" s="157"/>
      <c r="KMC4" s="157"/>
      <c r="KMD4" s="157"/>
      <c r="KME4" s="157"/>
      <c r="KMF4" s="157"/>
      <c r="KMG4" s="157"/>
      <c r="KMH4" s="157"/>
      <c r="KMI4" s="157"/>
      <c r="KMJ4" s="157"/>
      <c r="KMK4" s="450"/>
      <c r="KML4" s="157"/>
      <c r="KMM4" s="157"/>
      <c r="KMN4" s="157"/>
      <c r="KMO4" s="157"/>
      <c r="KMP4" s="157"/>
      <c r="KMQ4" s="157"/>
      <c r="KMR4" s="157"/>
      <c r="KMS4" s="157"/>
      <c r="KMT4" s="157"/>
      <c r="KMU4" s="157"/>
      <c r="KMV4" s="157"/>
      <c r="KMW4" s="157"/>
      <c r="KMX4" s="157"/>
      <c r="KMY4" s="450"/>
      <c r="KMZ4" s="157"/>
      <c r="KNA4" s="157"/>
      <c r="KNB4" s="157"/>
      <c r="KNC4" s="157"/>
      <c r="KND4" s="157"/>
      <c r="KNE4" s="157"/>
      <c r="KNF4" s="157"/>
      <c r="KNG4" s="157"/>
      <c r="KNH4" s="157"/>
      <c r="KNI4" s="157"/>
      <c r="KNJ4" s="157"/>
      <c r="KNK4" s="157"/>
      <c r="KNL4" s="157"/>
      <c r="KNM4" s="450"/>
      <c r="KNN4" s="157"/>
      <c r="KNO4" s="157"/>
      <c r="KNP4" s="157"/>
      <c r="KNQ4" s="157"/>
      <c r="KNR4" s="157"/>
      <c r="KNS4" s="157"/>
      <c r="KNT4" s="157"/>
      <c r="KNU4" s="157"/>
      <c r="KNV4" s="157"/>
      <c r="KNW4" s="157"/>
      <c r="KNX4" s="157"/>
      <c r="KNY4" s="157"/>
      <c r="KNZ4" s="157"/>
      <c r="KOA4" s="450"/>
      <c r="KOB4" s="157"/>
      <c r="KOC4" s="157"/>
      <c r="KOD4" s="157"/>
      <c r="KOE4" s="157"/>
      <c r="KOF4" s="157"/>
      <c r="KOG4" s="157"/>
      <c r="KOH4" s="157"/>
      <c r="KOI4" s="157"/>
      <c r="KOJ4" s="157"/>
      <c r="KOK4" s="157"/>
      <c r="KOL4" s="157"/>
      <c r="KOM4" s="157"/>
      <c r="KON4" s="157"/>
      <c r="KOO4" s="450"/>
      <c r="KOP4" s="157"/>
      <c r="KOQ4" s="157"/>
      <c r="KOR4" s="157"/>
      <c r="KOS4" s="157"/>
      <c r="KOT4" s="157"/>
      <c r="KOU4" s="157"/>
      <c r="KOV4" s="157"/>
      <c r="KOW4" s="157"/>
      <c r="KOX4" s="157"/>
      <c r="KOY4" s="157"/>
      <c r="KOZ4" s="157"/>
      <c r="KPA4" s="157"/>
      <c r="KPB4" s="157"/>
      <c r="KPC4" s="450"/>
      <c r="KPD4" s="157"/>
      <c r="KPE4" s="157"/>
      <c r="KPF4" s="157"/>
      <c r="KPG4" s="157"/>
      <c r="KPH4" s="157"/>
      <c r="KPI4" s="157"/>
      <c r="KPJ4" s="157"/>
      <c r="KPK4" s="157"/>
      <c r="KPL4" s="157"/>
      <c r="KPM4" s="157"/>
      <c r="KPN4" s="157"/>
      <c r="KPO4" s="157"/>
      <c r="KPP4" s="157"/>
      <c r="KPQ4" s="450"/>
      <c r="KPR4" s="157"/>
      <c r="KPS4" s="157"/>
      <c r="KPT4" s="157"/>
      <c r="KPU4" s="157"/>
      <c r="KPV4" s="157"/>
      <c r="KPW4" s="157"/>
      <c r="KPX4" s="157"/>
      <c r="KPY4" s="157"/>
      <c r="KPZ4" s="157"/>
      <c r="KQA4" s="157"/>
      <c r="KQB4" s="157"/>
      <c r="KQC4" s="157"/>
      <c r="KQD4" s="157"/>
      <c r="KQE4" s="450"/>
      <c r="KQF4" s="157"/>
      <c r="KQG4" s="157"/>
      <c r="KQH4" s="157"/>
      <c r="KQI4" s="157"/>
      <c r="KQJ4" s="157"/>
      <c r="KQK4" s="157"/>
      <c r="KQL4" s="157"/>
      <c r="KQM4" s="157"/>
      <c r="KQN4" s="157"/>
      <c r="KQO4" s="157"/>
      <c r="KQP4" s="157"/>
      <c r="KQQ4" s="157"/>
      <c r="KQR4" s="157"/>
      <c r="KQS4" s="450"/>
      <c r="KQT4" s="157"/>
      <c r="KQU4" s="157"/>
      <c r="KQV4" s="157"/>
      <c r="KQW4" s="157"/>
      <c r="KQX4" s="157"/>
      <c r="KQY4" s="157"/>
      <c r="KQZ4" s="157"/>
      <c r="KRA4" s="157"/>
      <c r="KRB4" s="157"/>
      <c r="KRC4" s="157"/>
      <c r="KRD4" s="157"/>
      <c r="KRE4" s="157"/>
      <c r="KRF4" s="157"/>
      <c r="KRG4" s="450"/>
      <c r="KRH4" s="157"/>
      <c r="KRI4" s="157"/>
      <c r="KRJ4" s="157"/>
      <c r="KRK4" s="157"/>
      <c r="KRL4" s="157"/>
      <c r="KRM4" s="157"/>
      <c r="KRN4" s="157"/>
      <c r="KRO4" s="157"/>
      <c r="KRP4" s="157"/>
      <c r="KRQ4" s="157"/>
      <c r="KRR4" s="157"/>
      <c r="KRS4" s="157"/>
      <c r="KRT4" s="157"/>
      <c r="KRU4" s="450"/>
      <c r="KRV4" s="157"/>
      <c r="KRW4" s="157"/>
      <c r="KRX4" s="157"/>
      <c r="KRY4" s="157"/>
      <c r="KRZ4" s="157"/>
      <c r="KSA4" s="157"/>
      <c r="KSB4" s="157"/>
      <c r="KSC4" s="157"/>
      <c r="KSD4" s="157"/>
      <c r="KSE4" s="157"/>
      <c r="KSF4" s="157"/>
      <c r="KSG4" s="157"/>
      <c r="KSH4" s="157"/>
      <c r="KSI4" s="450"/>
      <c r="KSJ4" s="157"/>
      <c r="KSK4" s="157"/>
      <c r="KSL4" s="157"/>
      <c r="KSM4" s="157"/>
      <c r="KSN4" s="157"/>
      <c r="KSO4" s="157"/>
      <c r="KSP4" s="157"/>
      <c r="KSQ4" s="157"/>
      <c r="KSR4" s="157"/>
      <c r="KSS4" s="157"/>
      <c r="KST4" s="157"/>
      <c r="KSU4" s="157"/>
      <c r="KSV4" s="157"/>
      <c r="KSW4" s="450"/>
      <c r="KSX4" s="157"/>
      <c r="KSY4" s="157"/>
      <c r="KSZ4" s="157"/>
      <c r="KTA4" s="157"/>
      <c r="KTB4" s="157"/>
      <c r="KTC4" s="157"/>
      <c r="KTD4" s="157"/>
      <c r="KTE4" s="157"/>
      <c r="KTF4" s="157"/>
      <c r="KTG4" s="157"/>
      <c r="KTH4" s="157"/>
      <c r="KTI4" s="157"/>
      <c r="KTJ4" s="157"/>
      <c r="KTK4" s="450"/>
      <c r="KTL4" s="157"/>
      <c r="KTM4" s="157"/>
      <c r="KTN4" s="157"/>
      <c r="KTO4" s="157"/>
      <c r="KTP4" s="157"/>
      <c r="KTQ4" s="157"/>
      <c r="KTR4" s="157"/>
      <c r="KTS4" s="157"/>
      <c r="KTT4" s="157"/>
      <c r="KTU4" s="157"/>
      <c r="KTV4" s="157"/>
      <c r="KTW4" s="157"/>
      <c r="KTX4" s="157"/>
      <c r="KTY4" s="450"/>
      <c r="KTZ4" s="157"/>
      <c r="KUA4" s="157"/>
      <c r="KUB4" s="157"/>
      <c r="KUC4" s="157"/>
      <c r="KUD4" s="157"/>
      <c r="KUE4" s="157"/>
      <c r="KUF4" s="157"/>
      <c r="KUG4" s="157"/>
      <c r="KUH4" s="157"/>
      <c r="KUI4" s="157"/>
      <c r="KUJ4" s="157"/>
      <c r="KUK4" s="157"/>
      <c r="KUL4" s="157"/>
      <c r="KUM4" s="450"/>
      <c r="KUN4" s="157"/>
      <c r="KUO4" s="157"/>
      <c r="KUP4" s="157"/>
      <c r="KUQ4" s="157"/>
      <c r="KUR4" s="157"/>
      <c r="KUS4" s="157"/>
      <c r="KUT4" s="157"/>
      <c r="KUU4" s="157"/>
      <c r="KUV4" s="157"/>
      <c r="KUW4" s="157"/>
      <c r="KUX4" s="157"/>
      <c r="KUY4" s="157"/>
      <c r="KUZ4" s="157"/>
      <c r="KVA4" s="450"/>
      <c r="KVB4" s="157"/>
      <c r="KVC4" s="157"/>
      <c r="KVD4" s="157"/>
      <c r="KVE4" s="157"/>
      <c r="KVF4" s="157"/>
      <c r="KVG4" s="157"/>
      <c r="KVH4" s="157"/>
      <c r="KVI4" s="157"/>
      <c r="KVJ4" s="157"/>
      <c r="KVK4" s="157"/>
      <c r="KVL4" s="157"/>
      <c r="KVM4" s="157"/>
      <c r="KVN4" s="157"/>
      <c r="KVO4" s="450"/>
      <c r="KVP4" s="157"/>
      <c r="KVQ4" s="157"/>
      <c r="KVR4" s="157"/>
      <c r="KVS4" s="157"/>
      <c r="KVT4" s="157"/>
      <c r="KVU4" s="157"/>
      <c r="KVV4" s="157"/>
      <c r="KVW4" s="157"/>
      <c r="KVX4" s="157"/>
      <c r="KVY4" s="157"/>
      <c r="KVZ4" s="157"/>
      <c r="KWA4" s="157"/>
      <c r="KWB4" s="157"/>
      <c r="KWC4" s="450"/>
      <c r="KWD4" s="157"/>
      <c r="KWE4" s="157"/>
      <c r="KWF4" s="157"/>
      <c r="KWG4" s="157"/>
      <c r="KWH4" s="157"/>
      <c r="KWI4" s="157"/>
      <c r="KWJ4" s="157"/>
      <c r="KWK4" s="157"/>
      <c r="KWL4" s="157"/>
      <c r="KWM4" s="157"/>
      <c r="KWN4" s="157"/>
      <c r="KWO4" s="157"/>
      <c r="KWP4" s="157"/>
      <c r="KWQ4" s="450"/>
      <c r="KWR4" s="157"/>
      <c r="KWS4" s="157"/>
      <c r="KWT4" s="157"/>
      <c r="KWU4" s="157"/>
      <c r="KWV4" s="157"/>
      <c r="KWW4" s="157"/>
      <c r="KWX4" s="157"/>
      <c r="KWY4" s="157"/>
      <c r="KWZ4" s="157"/>
      <c r="KXA4" s="157"/>
      <c r="KXB4" s="157"/>
      <c r="KXC4" s="157"/>
      <c r="KXD4" s="157"/>
      <c r="KXE4" s="450"/>
      <c r="KXF4" s="157"/>
      <c r="KXG4" s="157"/>
      <c r="KXH4" s="157"/>
      <c r="KXI4" s="157"/>
      <c r="KXJ4" s="157"/>
      <c r="KXK4" s="157"/>
      <c r="KXL4" s="157"/>
      <c r="KXM4" s="157"/>
      <c r="KXN4" s="157"/>
      <c r="KXO4" s="157"/>
      <c r="KXP4" s="157"/>
      <c r="KXQ4" s="157"/>
      <c r="KXR4" s="157"/>
      <c r="KXS4" s="450"/>
      <c r="KXT4" s="157"/>
      <c r="KXU4" s="157"/>
      <c r="KXV4" s="157"/>
      <c r="KXW4" s="157"/>
      <c r="KXX4" s="157"/>
      <c r="KXY4" s="157"/>
      <c r="KXZ4" s="157"/>
      <c r="KYA4" s="157"/>
      <c r="KYB4" s="157"/>
      <c r="KYC4" s="157"/>
      <c r="KYD4" s="157"/>
      <c r="KYE4" s="157"/>
      <c r="KYF4" s="157"/>
      <c r="KYG4" s="450"/>
      <c r="KYH4" s="157"/>
      <c r="KYI4" s="157"/>
      <c r="KYJ4" s="157"/>
      <c r="KYK4" s="157"/>
      <c r="KYL4" s="157"/>
      <c r="KYM4" s="157"/>
      <c r="KYN4" s="157"/>
      <c r="KYO4" s="157"/>
      <c r="KYP4" s="157"/>
      <c r="KYQ4" s="157"/>
      <c r="KYR4" s="157"/>
      <c r="KYS4" s="157"/>
      <c r="KYT4" s="157"/>
      <c r="KYU4" s="450"/>
      <c r="KYV4" s="157"/>
      <c r="KYW4" s="157"/>
      <c r="KYX4" s="157"/>
      <c r="KYY4" s="157"/>
      <c r="KYZ4" s="157"/>
      <c r="KZA4" s="157"/>
      <c r="KZB4" s="157"/>
      <c r="KZC4" s="157"/>
      <c r="KZD4" s="157"/>
      <c r="KZE4" s="157"/>
      <c r="KZF4" s="157"/>
      <c r="KZG4" s="157"/>
      <c r="KZH4" s="157"/>
      <c r="KZI4" s="450"/>
      <c r="KZJ4" s="157"/>
      <c r="KZK4" s="157"/>
      <c r="KZL4" s="157"/>
      <c r="KZM4" s="157"/>
      <c r="KZN4" s="157"/>
      <c r="KZO4" s="157"/>
      <c r="KZP4" s="157"/>
      <c r="KZQ4" s="157"/>
      <c r="KZR4" s="157"/>
      <c r="KZS4" s="157"/>
      <c r="KZT4" s="157"/>
      <c r="KZU4" s="157"/>
      <c r="KZV4" s="157"/>
      <c r="KZW4" s="450"/>
      <c r="KZX4" s="157"/>
      <c r="KZY4" s="157"/>
      <c r="KZZ4" s="157"/>
      <c r="LAA4" s="157"/>
      <c r="LAB4" s="157"/>
      <c r="LAC4" s="157"/>
      <c r="LAD4" s="157"/>
      <c r="LAE4" s="157"/>
      <c r="LAF4" s="157"/>
      <c r="LAG4" s="157"/>
      <c r="LAH4" s="157"/>
      <c r="LAI4" s="157"/>
      <c r="LAJ4" s="157"/>
      <c r="LAK4" s="450"/>
      <c r="LAL4" s="157"/>
      <c r="LAM4" s="157"/>
      <c r="LAN4" s="157"/>
      <c r="LAO4" s="157"/>
      <c r="LAP4" s="157"/>
      <c r="LAQ4" s="157"/>
      <c r="LAR4" s="157"/>
      <c r="LAS4" s="157"/>
      <c r="LAT4" s="157"/>
      <c r="LAU4" s="157"/>
      <c r="LAV4" s="157"/>
      <c r="LAW4" s="157"/>
      <c r="LAX4" s="157"/>
      <c r="LAY4" s="450"/>
      <c r="LAZ4" s="157"/>
      <c r="LBA4" s="157"/>
      <c r="LBB4" s="157"/>
      <c r="LBC4" s="157"/>
      <c r="LBD4" s="157"/>
      <c r="LBE4" s="157"/>
      <c r="LBF4" s="157"/>
      <c r="LBG4" s="157"/>
      <c r="LBH4" s="157"/>
      <c r="LBI4" s="157"/>
      <c r="LBJ4" s="157"/>
      <c r="LBK4" s="157"/>
      <c r="LBL4" s="157"/>
      <c r="LBM4" s="450"/>
      <c r="LBN4" s="157"/>
      <c r="LBO4" s="157"/>
      <c r="LBP4" s="157"/>
      <c r="LBQ4" s="157"/>
      <c r="LBR4" s="157"/>
      <c r="LBS4" s="157"/>
      <c r="LBT4" s="157"/>
      <c r="LBU4" s="157"/>
      <c r="LBV4" s="157"/>
      <c r="LBW4" s="157"/>
      <c r="LBX4" s="157"/>
      <c r="LBY4" s="157"/>
      <c r="LBZ4" s="157"/>
      <c r="LCA4" s="450"/>
      <c r="LCB4" s="157"/>
      <c r="LCC4" s="157"/>
      <c r="LCD4" s="157"/>
      <c r="LCE4" s="157"/>
      <c r="LCF4" s="157"/>
      <c r="LCG4" s="157"/>
      <c r="LCH4" s="157"/>
      <c r="LCI4" s="157"/>
      <c r="LCJ4" s="157"/>
      <c r="LCK4" s="157"/>
      <c r="LCL4" s="157"/>
      <c r="LCM4" s="157"/>
      <c r="LCN4" s="157"/>
      <c r="LCO4" s="450"/>
      <c r="LCP4" s="157"/>
      <c r="LCQ4" s="157"/>
      <c r="LCR4" s="157"/>
      <c r="LCS4" s="157"/>
      <c r="LCT4" s="157"/>
      <c r="LCU4" s="157"/>
      <c r="LCV4" s="157"/>
      <c r="LCW4" s="157"/>
      <c r="LCX4" s="157"/>
      <c r="LCY4" s="157"/>
      <c r="LCZ4" s="157"/>
      <c r="LDA4" s="157"/>
      <c r="LDB4" s="157"/>
      <c r="LDC4" s="450"/>
      <c r="LDD4" s="157"/>
      <c r="LDE4" s="157"/>
      <c r="LDF4" s="157"/>
      <c r="LDG4" s="157"/>
      <c r="LDH4" s="157"/>
      <c r="LDI4" s="157"/>
      <c r="LDJ4" s="157"/>
      <c r="LDK4" s="157"/>
      <c r="LDL4" s="157"/>
      <c r="LDM4" s="157"/>
      <c r="LDN4" s="157"/>
      <c r="LDO4" s="157"/>
      <c r="LDP4" s="157"/>
      <c r="LDQ4" s="450"/>
      <c r="LDR4" s="157"/>
      <c r="LDS4" s="157"/>
      <c r="LDT4" s="157"/>
      <c r="LDU4" s="157"/>
      <c r="LDV4" s="157"/>
      <c r="LDW4" s="157"/>
      <c r="LDX4" s="157"/>
      <c r="LDY4" s="157"/>
      <c r="LDZ4" s="157"/>
      <c r="LEA4" s="157"/>
      <c r="LEB4" s="157"/>
      <c r="LEC4" s="157"/>
      <c r="LED4" s="157"/>
      <c r="LEE4" s="450"/>
      <c r="LEF4" s="157"/>
      <c r="LEG4" s="157"/>
      <c r="LEH4" s="157"/>
      <c r="LEI4" s="157"/>
      <c r="LEJ4" s="157"/>
      <c r="LEK4" s="157"/>
      <c r="LEL4" s="157"/>
      <c r="LEM4" s="157"/>
      <c r="LEN4" s="157"/>
      <c r="LEO4" s="157"/>
      <c r="LEP4" s="157"/>
      <c r="LEQ4" s="157"/>
      <c r="LER4" s="157"/>
      <c r="LES4" s="450"/>
      <c r="LET4" s="157"/>
      <c r="LEU4" s="157"/>
      <c r="LEV4" s="157"/>
      <c r="LEW4" s="157"/>
      <c r="LEX4" s="157"/>
      <c r="LEY4" s="157"/>
      <c r="LEZ4" s="157"/>
      <c r="LFA4" s="157"/>
      <c r="LFB4" s="157"/>
      <c r="LFC4" s="157"/>
      <c r="LFD4" s="157"/>
      <c r="LFE4" s="157"/>
      <c r="LFF4" s="157"/>
      <c r="LFG4" s="450"/>
      <c r="LFH4" s="157"/>
      <c r="LFI4" s="157"/>
      <c r="LFJ4" s="157"/>
      <c r="LFK4" s="157"/>
      <c r="LFL4" s="157"/>
      <c r="LFM4" s="157"/>
      <c r="LFN4" s="157"/>
      <c r="LFO4" s="157"/>
      <c r="LFP4" s="157"/>
      <c r="LFQ4" s="157"/>
      <c r="LFR4" s="157"/>
      <c r="LFS4" s="157"/>
      <c r="LFT4" s="157"/>
      <c r="LFU4" s="450"/>
      <c r="LFV4" s="157"/>
      <c r="LFW4" s="157"/>
      <c r="LFX4" s="157"/>
      <c r="LFY4" s="157"/>
      <c r="LFZ4" s="157"/>
      <c r="LGA4" s="157"/>
      <c r="LGB4" s="157"/>
      <c r="LGC4" s="157"/>
      <c r="LGD4" s="157"/>
      <c r="LGE4" s="157"/>
      <c r="LGF4" s="157"/>
      <c r="LGG4" s="157"/>
      <c r="LGH4" s="157"/>
      <c r="LGI4" s="450"/>
      <c r="LGJ4" s="157"/>
      <c r="LGK4" s="157"/>
      <c r="LGL4" s="157"/>
      <c r="LGM4" s="157"/>
      <c r="LGN4" s="157"/>
      <c r="LGO4" s="157"/>
      <c r="LGP4" s="157"/>
      <c r="LGQ4" s="157"/>
      <c r="LGR4" s="157"/>
      <c r="LGS4" s="157"/>
      <c r="LGT4" s="157"/>
      <c r="LGU4" s="157"/>
      <c r="LGV4" s="157"/>
      <c r="LGW4" s="450"/>
      <c r="LGX4" s="157"/>
      <c r="LGY4" s="157"/>
      <c r="LGZ4" s="157"/>
      <c r="LHA4" s="157"/>
      <c r="LHB4" s="157"/>
      <c r="LHC4" s="157"/>
      <c r="LHD4" s="157"/>
      <c r="LHE4" s="157"/>
      <c r="LHF4" s="157"/>
      <c r="LHG4" s="157"/>
      <c r="LHH4" s="157"/>
      <c r="LHI4" s="157"/>
      <c r="LHJ4" s="157"/>
      <c r="LHK4" s="450"/>
      <c r="LHL4" s="157"/>
      <c r="LHM4" s="157"/>
      <c r="LHN4" s="157"/>
      <c r="LHO4" s="157"/>
      <c r="LHP4" s="157"/>
      <c r="LHQ4" s="157"/>
      <c r="LHR4" s="157"/>
      <c r="LHS4" s="157"/>
      <c r="LHT4" s="157"/>
      <c r="LHU4" s="157"/>
      <c r="LHV4" s="157"/>
      <c r="LHW4" s="157"/>
      <c r="LHX4" s="157"/>
      <c r="LHY4" s="450"/>
      <c r="LHZ4" s="157"/>
      <c r="LIA4" s="157"/>
      <c r="LIB4" s="157"/>
      <c r="LIC4" s="157"/>
      <c r="LID4" s="157"/>
      <c r="LIE4" s="157"/>
      <c r="LIF4" s="157"/>
      <c r="LIG4" s="157"/>
      <c r="LIH4" s="157"/>
      <c r="LII4" s="157"/>
      <c r="LIJ4" s="157"/>
      <c r="LIK4" s="157"/>
      <c r="LIL4" s="157"/>
      <c r="LIM4" s="450"/>
      <c r="LIN4" s="157"/>
      <c r="LIO4" s="157"/>
      <c r="LIP4" s="157"/>
      <c r="LIQ4" s="157"/>
      <c r="LIR4" s="157"/>
      <c r="LIS4" s="157"/>
      <c r="LIT4" s="157"/>
      <c r="LIU4" s="157"/>
      <c r="LIV4" s="157"/>
      <c r="LIW4" s="157"/>
      <c r="LIX4" s="157"/>
      <c r="LIY4" s="157"/>
      <c r="LIZ4" s="157"/>
      <c r="LJA4" s="450"/>
      <c r="LJB4" s="157"/>
      <c r="LJC4" s="157"/>
      <c r="LJD4" s="157"/>
      <c r="LJE4" s="157"/>
      <c r="LJF4" s="157"/>
      <c r="LJG4" s="157"/>
      <c r="LJH4" s="157"/>
      <c r="LJI4" s="157"/>
      <c r="LJJ4" s="157"/>
      <c r="LJK4" s="157"/>
      <c r="LJL4" s="157"/>
      <c r="LJM4" s="157"/>
      <c r="LJN4" s="157"/>
      <c r="LJO4" s="450"/>
      <c r="LJP4" s="157"/>
      <c r="LJQ4" s="157"/>
      <c r="LJR4" s="157"/>
      <c r="LJS4" s="157"/>
      <c r="LJT4" s="157"/>
      <c r="LJU4" s="157"/>
      <c r="LJV4" s="157"/>
      <c r="LJW4" s="157"/>
      <c r="LJX4" s="157"/>
      <c r="LJY4" s="157"/>
      <c r="LJZ4" s="157"/>
      <c r="LKA4" s="157"/>
      <c r="LKB4" s="157"/>
      <c r="LKC4" s="450"/>
      <c r="LKD4" s="157"/>
      <c r="LKE4" s="157"/>
      <c r="LKF4" s="157"/>
      <c r="LKG4" s="157"/>
      <c r="LKH4" s="157"/>
      <c r="LKI4" s="157"/>
      <c r="LKJ4" s="157"/>
      <c r="LKK4" s="157"/>
      <c r="LKL4" s="157"/>
      <c r="LKM4" s="157"/>
      <c r="LKN4" s="157"/>
      <c r="LKO4" s="157"/>
      <c r="LKP4" s="157"/>
      <c r="LKQ4" s="450"/>
      <c r="LKR4" s="157"/>
      <c r="LKS4" s="157"/>
      <c r="LKT4" s="157"/>
      <c r="LKU4" s="157"/>
      <c r="LKV4" s="157"/>
      <c r="LKW4" s="157"/>
      <c r="LKX4" s="157"/>
      <c r="LKY4" s="157"/>
      <c r="LKZ4" s="157"/>
      <c r="LLA4" s="157"/>
      <c r="LLB4" s="157"/>
      <c r="LLC4" s="157"/>
      <c r="LLD4" s="157"/>
      <c r="LLE4" s="450"/>
      <c r="LLF4" s="157"/>
      <c r="LLG4" s="157"/>
      <c r="LLH4" s="157"/>
      <c r="LLI4" s="157"/>
      <c r="LLJ4" s="157"/>
      <c r="LLK4" s="157"/>
      <c r="LLL4" s="157"/>
      <c r="LLM4" s="157"/>
      <c r="LLN4" s="157"/>
      <c r="LLO4" s="157"/>
      <c r="LLP4" s="157"/>
      <c r="LLQ4" s="157"/>
      <c r="LLR4" s="157"/>
      <c r="LLS4" s="450"/>
      <c r="LLT4" s="157"/>
      <c r="LLU4" s="157"/>
      <c r="LLV4" s="157"/>
      <c r="LLW4" s="157"/>
      <c r="LLX4" s="157"/>
      <c r="LLY4" s="157"/>
      <c r="LLZ4" s="157"/>
      <c r="LMA4" s="157"/>
      <c r="LMB4" s="157"/>
      <c r="LMC4" s="157"/>
      <c r="LMD4" s="157"/>
      <c r="LME4" s="157"/>
      <c r="LMF4" s="157"/>
      <c r="LMG4" s="450"/>
      <c r="LMH4" s="157"/>
      <c r="LMI4" s="157"/>
      <c r="LMJ4" s="157"/>
      <c r="LMK4" s="157"/>
      <c r="LML4" s="157"/>
      <c r="LMM4" s="157"/>
      <c r="LMN4" s="157"/>
      <c r="LMO4" s="157"/>
      <c r="LMP4" s="157"/>
      <c r="LMQ4" s="157"/>
      <c r="LMR4" s="157"/>
      <c r="LMS4" s="157"/>
      <c r="LMT4" s="157"/>
      <c r="LMU4" s="450"/>
      <c r="LMV4" s="157"/>
      <c r="LMW4" s="157"/>
      <c r="LMX4" s="157"/>
      <c r="LMY4" s="157"/>
      <c r="LMZ4" s="157"/>
      <c r="LNA4" s="157"/>
      <c r="LNB4" s="157"/>
      <c r="LNC4" s="157"/>
      <c r="LND4" s="157"/>
      <c r="LNE4" s="157"/>
      <c r="LNF4" s="157"/>
      <c r="LNG4" s="157"/>
      <c r="LNH4" s="157"/>
      <c r="LNI4" s="450"/>
      <c r="LNJ4" s="157"/>
      <c r="LNK4" s="157"/>
      <c r="LNL4" s="157"/>
      <c r="LNM4" s="157"/>
      <c r="LNN4" s="157"/>
      <c r="LNO4" s="157"/>
      <c r="LNP4" s="157"/>
      <c r="LNQ4" s="157"/>
      <c r="LNR4" s="157"/>
      <c r="LNS4" s="157"/>
      <c r="LNT4" s="157"/>
      <c r="LNU4" s="157"/>
      <c r="LNV4" s="157"/>
      <c r="LNW4" s="450"/>
      <c r="LNX4" s="157"/>
      <c r="LNY4" s="157"/>
      <c r="LNZ4" s="157"/>
      <c r="LOA4" s="157"/>
      <c r="LOB4" s="157"/>
      <c r="LOC4" s="157"/>
      <c r="LOD4" s="157"/>
      <c r="LOE4" s="157"/>
      <c r="LOF4" s="157"/>
      <c r="LOG4" s="157"/>
      <c r="LOH4" s="157"/>
      <c r="LOI4" s="157"/>
      <c r="LOJ4" s="157"/>
      <c r="LOK4" s="450"/>
      <c r="LOL4" s="157"/>
      <c r="LOM4" s="157"/>
      <c r="LON4" s="157"/>
      <c r="LOO4" s="157"/>
      <c r="LOP4" s="157"/>
      <c r="LOQ4" s="157"/>
      <c r="LOR4" s="157"/>
      <c r="LOS4" s="157"/>
      <c r="LOT4" s="157"/>
      <c r="LOU4" s="157"/>
      <c r="LOV4" s="157"/>
      <c r="LOW4" s="157"/>
      <c r="LOX4" s="157"/>
      <c r="LOY4" s="450"/>
      <c r="LOZ4" s="157"/>
      <c r="LPA4" s="157"/>
      <c r="LPB4" s="157"/>
      <c r="LPC4" s="157"/>
      <c r="LPD4" s="157"/>
      <c r="LPE4" s="157"/>
      <c r="LPF4" s="157"/>
      <c r="LPG4" s="157"/>
      <c r="LPH4" s="157"/>
      <c r="LPI4" s="157"/>
      <c r="LPJ4" s="157"/>
      <c r="LPK4" s="157"/>
      <c r="LPL4" s="157"/>
      <c r="LPM4" s="450"/>
      <c r="LPN4" s="157"/>
      <c r="LPO4" s="157"/>
      <c r="LPP4" s="157"/>
      <c r="LPQ4" s="157"/>
      <c r="LPR4" s="157"/>
      <c r="LPS4" s="157"/>
      <c r="LPT4" s="157"/>
      <c r="LPU4" s="157"/>
      <c r="LPV4" s="157"/>
      <c r="LPW4" s="157"/>
      <c r="LPX4" s="157"/>
      <c r="LPY4" s="157"/>
      <c r="LPZ4" s="157"/>
      <c r="LQA4" s="450"/>
      <c r="LQB4" s="157"/>
      <c r="LQC4" s="157"/>
      <c r="LQD4" s="157"/>
      <c r="LQE4" s="157"/>
      <c r="LQF4" s="157"/>
      <c r="LQG4" s="157"/>
      <c r="LQH4" s="157"/>
      <c r="LQI4" s="157"/>
      <c r="LQJ4" s="157"/>
      <c r="LQK4" s="157"/>
      <c r="LQL4" s="157"/>
      <c r="LQM4" s="157"/>
      <c r="LQN4" s="157"/>
      <c r="LQO4" s="450"/>
      <c r="LQP4" s="157"/>
      <c r="LQQ4" s="157"/>
      <c r="LQR4" s="157"/>
      <c r="LQS4" s="157"/>
      <c r="LQT4" s="157"/>
      <c r="LQU4" s="157"/>
      <c r="LQV4" s="157"/>
      <c r="LQW4" s="157"/>
      <c r="LQX4" s="157"/>
      <c r="LQY4" s="157"/>
      <c r="LQZ4" s="157"/>
      <c r="LRA4" s="157"/>
      <c r="LRB4" s="157"/>
      <c r="LRC4" s="450"/>
      <c r="LRD4" s="157"/>
      <c r="LRE4" s="157"/>
      <c r="LRF4" s="157"/>
      <c r="LRG4" s="157"/>
      <c r="LRH4" s="157"/>
      <c r="LRI4" s="157"/>
      <c r="LRJ4" s="157"/>
      <c r="LRK4" s="157"/>
      <c r="LRL4" s="157"/>
      <c r="LRM4" s="157"/>
      <c r="LRN4" s="157"/>
      <c r="LRO4" s="157"/>
      <c r="LRP4" s="157"/>
      <c r="LRQ4" s="450"/>
      <c r="LRR4" s="157"/>
      <c r="LRS4" s="157"/>
      <c r="LRT4" s="157"/>
      <c r="LRU4" s="157"/>
      <c r="LRV4" s="157"/>
      <c r="LRW4" s="157"/>
      <c r="LRX4" s="157"/>
      <c r="LRY4" s="157"/>
      <c r="LRZ4" s="157"/>
      <c r="LSA4" s="157"/>
      <c r="LSB4" s="157"/>
      <c r="LSC4" s="157"/>
      <c r="LSD4" s="157"/>
      <c r="LSE4" s="450"/>
      <c r="LSF4" s="157"/>
      <c r="LSG4" s="157"/>
      <c r="LSH4" s="157"/>
      <c r="LSI4" s="157"/>
      <c r="LSJ4" s="157"/>
      <c r="LSK4" s="157"/>
      <c r="LSL4" s="157"/>
      <c r="LSM4" s="157"/>
      <c r="LSN4" s="157"/>
      <c r="LSO4" s="157"/>
      <c r="LSP4" s="157"/>
      <c r="LSQ4" s="157"/>
      <c r="LSR4" s="157"/>
      <c r="LSS4" s="450"/>
      <c r="LST4" s="157"/>
      <c r="LSU4" s="157"/>
      <c r="LSV4" s="157"/>
      <c r="LSW4" s="157"/>
      <c r="LSX4" s="157"/>
      <c r="LSY4" s="157"/>
      <c r="LSZ4" s="157"/>
      <c r="LTA4" s="157"/>
      <c r="LTB4" s="157"/>
      <c r="LTC4" s="157"/>
      <c r="LTD4" s="157"/>
      <c r="LTE4" s="157"/>
      <c r="LTF4" s="157"/>
      <c r="LTG4" s="450"/>
      <c r="LTH4" s="157"/>
      <c r="LTI4" s="157"/>
      <c r="LTJ4" s="157"/>
      <c r="LTK4" s="157"/>
      <c r="LTL4" s="157"/>
      <c r="LTM4" s="157"/>
      <c r="LTN4" s="157"/>
      <c r="LTO4" s="157"/>
      <c r="LTP4" s="157"/>
      <c r="LTQ4" s="157"/>
      <c r="LTR4" s="157"/>
      <c r="LTS4" s="157"/>
      <c r="LTT4" s="157"/>
      <c r="LTU4" s="450"/>
      <c r="LTV4" s="157"/>
      <c r="LTW4" s="157"/>
      <c r="LTX4" s="157"/>
      <c r="LTY4" s="157"/>
      <c r="LTZ4" s="157"/>
      <c r="LUA4" s="157"/>
      <c r="LUB4" s="157"/>
      <c r="LUC4" s="157"/>
      <c r="LUD4" s="157"/>
      <c r="LUE4" s="157"/>
      <c r="LUF4" s="157"/>
      <c r="LUG4" s="157"/>
      <c r="LUH4" s="157"/>
      <c r="LUI4" s="450"/>
      <c r="LUJ4" s="157"/>
      <c r="LUK4" s="157"/>
      <c r="LUL4" s="157"/>
      <c r="LUM4" s="157"/>
      <c r="LUN4" s="157"/>
      <c r="LUO4" s="157"/>
      <c r="LUP4" s="157"/>
      <c r="LUQ4" s="157"/>
      <c r="LUR4" s="157"/>
      <c r="LUS4" s="157"/>
      <c r="LUT4" s="157"/>
      <c r="LUU4" s="157"/>
      <c r="LUV4" s="157"/>
      <c r="LUW4" s="450"/>
      <c r="LUX4" s="157"/>
      <c r="LUY4" s="157"/>
      <c r="LUZ4" s="157"/>
      <c r="LVA4" s="157"/>
      <c r="LVB4" s="157"/>
      <c r="LVC4" s="157"/>
      <c r="LVD4" s="157"/>
      <c r="LVE4" s="157"/>
      <c r="LVF4" s="157"/>
      <c r="LVG4" s="157"/>
      <c r="LVH4" s="157"/>
      <c r="LVI4" s="157"/>
      <c r="LVJ4" s="157"/>
      <c r="LVK4" s="450"/>
      <c r="LVL4" s="157"/>
      <c r="LVM4" s="157"/>
      <c r="LVN4" s="157"/>
      <c r="LVO4" s="157"/>
      <c r="LVP4" s="157"/>
      <c r="LVQ4" s="157"/>
      <c r="LVR4" s="157"/>
      <c r="LVS4" s="157"/>
      <c r="LVT4" s="157"/>
      <c r="LVU4" s="157"/>
      <c r="LVV4" s="157"/>
      <c r="LVW4" s="157"/>
      <c r="LVX4" s="157"/>
      <c r="LVY4" s="450"/>
      <c r="LVZ4" s="157"/>
      <c r="LWA4" s="157"/>
      <c r="LWB4" s="157"/>
      <c r="LWC4" s="157"/>
      <c r="LWD4" s="157"/>
      <c r="LWE4" s="157"/>
      <c r="LWF4" s="157"/>
      <c r="LWG4" s="157"/>
      <c r="LWH4" s="157"/>
      <c r="LWI4" s="157"/>
      <c r="LWJ4" s="157"/>
      <c r="LWK4" s="157"/>
      <c r="LWL4" s="157"/>
      <c r="LWM4" s="450"/>
      <c r="LWN4" s="157"/>
      <c r="LWO4" s="157"/>
      <c r="LWP4" s="157"/>
      <c r="LWQ4" s="157"/>
      <c r="LWR4" s="157"/>
      <c r="LWS4" s="157"/>
      <c r="LWT4" s="157"/>
      <c r="LWU4" s="157"/>
      <c r="LWV4" s="157"/>
      <c r="LWW4" s="157"/>
      <c r="LWX4" s="157"/>
      <c r="LWY4" s="157"/>
      <c r="LWZ4" s="157"/>
      <c r="LXA4" s="450"/>
      <c r="LXB4" s="157"/>
      <c r="LXC4" s="157"/>
      <c r="LXD4" s="157"/>
      <c r="LXE4" s="157"/>
      <c r="LXF4" s="157"/>
      <c r="LXG4" s="157"/>
      <c r="LXH4" s="157"/>
      <c r="LXI4" s="157"/>
      <c r="LXJ4" s="157"/>
      <c r="LXK4" s="157"/>
      <c r="LXL4" s="157"/>
      <c r="LXM4" s="157"/>
      <c r="LXN4" s="157"/>
      <c r="LXO4" s="450"/>
      <c r="LXP4" s="157"/>
      <c r="LXQ4" s="157"/>
      <c r="LXR4" s="157"/>
      <c r="LXS4" s="157"/>
      <c r="LXT4" s="157"/>
      <c r="LXU4" s="157"/>
      <c r="LXV4" s="157"/>
      <c r="LXW4" s="157"/>
      <c r="LXX4" s="157"/>
      <c r="LXY4" s="157"/>
      <c r="LXZ4" s="157"/>
      <c r="LYA4" s="157"/>
      <c r="LYB4" s="157"/>
      <c r="LYC4" s="450"/>
      <c r="LYD4" s="157"/>
      <c r="LYE4" s="157"/>
      <c r="LYF4" s="157"/>
      <c r="LYG4" s="157"/>
      <c r="LYH4" s="157"/>
      <c r="LYI4" s="157"/>
      <c r="LYJ4" s="157"/>
      <c r="LYK4" s="157"/>
      <c r="LYL4" s="157"/>
      <c r="LYM4" s="157"/>
      <c r="LYN4" s="157"/>
      <c r="LYO4" s="157"/>
      <c r="LYP4" s="157"/>
      <c r="LYQ4" s="450"/>
      <c r="LYR4" s="157"/>
      <c r="LYS4" s="157"/>
      <c r="LYT4" s="157"/>
      <c r="LYU4" s="157"/>
      <c r="LYV4" s="157"/>
      <c r="LYW4" s="157"/>
      <c r="LYX4" s="157"/>
      <c r="LYY4" s="157"/>
      <c r="LYZ4" s="157"/>
      <c r="LZA4" s="157"/>
      <c r="LZB4" s="157"/>
      <c r="LZC4" s="157"/>
      <c r="LZD4" s="157"/>
      <c r="LZE4" s="450"/>
      <c r="LZF4" s="157"/>
      <c r="LZG4" s="157"/>
      <c r="LZH4" s="157"/>
      <c r="LZI4" s="157"/>
      <c r="LZJ4" s="157"/>
      <c r="LZK4" s="157"/>
      <c r="LZL4" s="157"/>
      <c r="LZM4" s="157"/>
      <c r="LZN4" s="157"/>
      <c r="LZO4" s="157"/>
      <c r="LZP4" s="157"/>
      <c r="LZQ4" s="157"/>
      <c r="LZR4" s="157"/>
      <c r="LZS4" s="450"/>
      <c r="LZT4" s="157"/>
      <c r="LZU4" s="157"/>
      <c r="LZV4" s="157"/>
      <c r="LZW4" s="157"/>
      <c r="LZX4" s="157"/>
      <c r="LZY4" s="157"/>
      <c r="LZZ4" s="157"/>
      <c r="MAA4" s="157"/>
      <c r="MAB4" s="157"/>
      <c r="MAC4" s="157"/>
      <c r="MAD4" s="157"/>
      <c r="MAE4" s="157"/>
      <c r="MAF4" s="157"/>
      <c r="MAG4" s="450"/>
      <c r="MAH4" s="157"/>
      <c r="MAI4" s="157"/>
      <c r="MAJ4" s="157"/>
      <c r="MAK4" s="157"/>
      <c r="MAL4" s="157"/>
      <c r="MAM4" s="157"/>
      <c r="MAN4" s="157"/>
      <c r="MAO4" s="157"/>
      <c r="MAP4" s="157"/>
      <c r="MAQ4" s="157"/>
      <c r="MAR4" s="157"/>
      <c r="MAS4" s="157"/>
      <c r="MAT4" s="157"/>
      <c r="MAU4" s="450"/>
      <c r="MAV4" s="157"/>
      <c r="MAW4" s="157"/>
      <c r="MAX4" s="157"/>
      <c r="MAY4" s="157"/>
      <c r="MAZ4" s="157"/>
      <c r="MBA4" s="157"/>
      <c r="MBB4" s="157"/>
      <c r="MBC4" s="157"/>
      <c r="MBD4" s="157"/>
      <c r="MBE4" s="157"/>
      <c r="MBF4" s="157"/>
      <c r="MBG4" s="157"/>
      <c r="MBH4" s="157"/>
      <c r="MBI4" s="450"/>
      <c r="MBJ4" s="157"/>
      <c r="MBK4" s="157"/>
      <c r="MBL4" s="157"/>
      <c r="MBM4" s="157"/>
      <c r="MBN4" s="157"/>
      <c r="MBO4" s="157"/>
      <c r="MBP4" s="157"/>
      <c r="MBQ4" s="157"/>
      <c r="MBR4" s="157"/>
      <c r="MBS4" s="157"/>
      <c r="MBT4" s="157"/>
      <c r="MBU4" s="157"/>
      <c r="MBV4" s="157"/>
      <c r="MBW4" s="450"/>
      <c r="MBX4" s="157"/>
      <c r="MBY4" s="157"/>
      <c r="MBZ4" s="157"/>
      <c r="MCA4" s="157"/>
      <c r="MCB4" s="157"/>
      <c r="MCC4" s="157"/>
      <c r="MCD4" s="157"/>
      <c r="MCE4" s="157"/>
      <c r="MCF4" s="157"/>
      <c r="MCG4" s="157"/>
      <c r="MCH4" s="157"/>
      <c r="MCI4" s="157"/>
      <c r="MCJ4" s="157"/>
      <c r="MCK4" s="450"/>
      <c r="MCL4" s="157"/>
      <c r="MCM4" s="157"/>
      <c r="MCN4" s="157"/>
      <c r="MCO4" s="157"/>
      <c r="MCP4" s="157"/>
      <c r="MCQ4" s="157"/>
      <c r="MCR4" s="157"/>
      <c r="MCS4" s="157"/>
      <c r="MCT4" s="157"/>
      <c r="MCU4" s="157"/>
      <c r="MCV4" s="157"/>
      <c r="MCW4" s="157"/>
      <c r="MCX4" s="157"/>
      <c r="MCY4" s="450"/>
      <c r="MCZ4" s="157"/>
      <c r="MDA4" s="157"/>
      <c r="MDB4" s="157"/>
      <c r="MDC4" s="157"/>
      <c r="MDD4" s="157"/>
      <c r="MDE4" s="157"/>
      <c r="MDF4" s="157"/>
      <c r="MDG4" s="157"/>
      <c r="MDH4" s="157"/>
      <c r="MDI4" s="157"/>
      <c r="MDJ4" s="157"/>
      <c r="MDK4" s="157"/>
      <c r="MDL4" s="157"/>
      <c r="MDM4" s="450"/>
      <c r="MDN4" s="157"/>
      <c r="MDO4" s="157"/>
      <c r="MDP4" s="157"/>
      <c r="MDQ4" s="157"/>
      <c r="MDR4" s="157"/>
      <c r="MDS4" s="157"/>
      <c r="MDT4" s="157"/>
      <c r="MDU4" s="157"/>
      <c r="MDV4" s="157"/>
      <c r="MDW4" s="157"/>
      <c r="MDX4" s="157"/>
      <c r="MDY4" s="157"/>
      <c r="MDZ4" s="157"/>
      <c r="MEA4" s="450"/>
      <c r="MEB4" s="157"/>
      <c r="MEC4" s="157"/>
      <c r="MED4" s="157"/>
      <c r="MEE4" s="157"/>
      <c r="MEF4" s="157"/>
      <c r="MEG4" s="157"/>
      <c r="MEH4" s="157"/>
      <c r="MEI4" s="157"/>
      <c r="MEJ4" s="157"/>
      <c r="MEK4" s="157"/>
      <c r="MEL4" s="157"/>
      <c r="MEM4" s="157"/>
      <c r="MEN4" s="157"/>
      <c r="MEO4" s="450"/>
      <c r="MEP4" s="157"/>
      <c r="MEQ4" s="157"/>
      <c r="MER4" s="157"/>
      <c r="MES4" s="157"/>
      <c r="MET4" s="157"/>
      <c r="MEU4" s="157"/>
      <c r="MEV4" s="157"/>
      <c r="MEW4" s="157"/>
      <c r="MEX4" s="157"/>
      <c r="MEY4" s="157"/>
      <c r="MEZ4" s="157"/>
      <c r="MFA4" s="157"/>
      <c r="MFB4" s="157"/>
      <c r="MFC4" s="450"/>
      <c r="MFD4" s="157"/>
      <c r="MFE4" s="157"/>
      <c r="MFF4" s="157"/>
      <c r="MFG4" s="157"/>
      <c r="MFH4" s="157"/>
      <c r="MFI4" s="157"/>
      <c r="MFJ4" s="157"/>
      <c r="MFK4" s="157"/>
      <c r="MFL4" s="157"/>
      <c r="MFM4" s="157"/>
      <c r="MFN4" s="157"/>
      <c r="MFO4" s="157"/>
      <c r="MFP4" s="157"/>
      <c r="MFQ4" s="450"/>
      <c r="MFR4" s="157"/>
      <c r="MFS4" s="157"/>
      <c r="MFT4" s="157"/>
      <c r="MFU4" s="157"/>
      <c r="MFV4" s="157"/>
      <c r="MFW4" s="157"/>
      <c r="MFX4" s="157"/>
      <c r="MFY4" s="157"/>
      <c r="MFZ4" s="157"/>
      <c r="MGA4" s="157"/>
      <c r="MGB4" s="157"/>
      <c r="MGC4" s="157"/>
      <c r="MGD4" s="157"/>
      <c r="MGE4" s="450"/>
      <c r="MGF4" s="157"/>
      <c r="MGG4" s="157"/>
      <c r="MGH4" s="157"/>
      <c r="MGI4" s="157"/>
      <c r="MGJ4" s="157"/>
      <c r="MGK4" s="157"/>
      <c r="MGL4" s="157"/>
      <c r="MGM4" s="157"/>
      <c r="MGN4" s="157"/>
      <c r="MGO4" s="157"/>
      <c r="MGP4" s="157"/>
      <c r="MGQ4" s="157"/>
      <c r="MGR4" s="157"/>
      <c r="MGS4" s="450"/>
      <c r="MGT4" s="157"/>
      <c r="MGU4" s="157"/>
      <c r="MGV4" s="157"/>
      <c r="MGW4" s="157"/>
      <c r="MGX4" s="157"/>
      <c r="MGY4" s="157"/>
      <c r="MGZ4" s="157"/>
      <c r="MHA4" s="157"/>
      <c r="MHB4" s="157"/>
      <c r="MHC4" s="157"/>
      <c r="MHD4" s="157"/>
      <c r="MHE4" s="157"/>
      <c r="MHF4" s="157"/>
      <c r="MHG4" s="450"/>
      <c r="MHH4" s="157"/>
      <c r="MHI4" s="157"/>
      <c r="MHJ4" s="157"/>
      <c r="MHK4" s="157"/>
      <c r="MHL4" s="157"/>
      <c r="MHM4" s="157"/>
      <c r="MHN4" s="157"/>
      <c r="MHO4" s="157"/>
      <c r="MHP4" s="157"/>
      <c r="MHQ4" s="157"/>
      <c r="MHR4" s="157"/>
      <c r="MHS4" s="157"/>
      <c r="MHT4" s="157"/>
      <c r="MHU4" s="450"/>
      <c r="MHV4" s="157"/>
      <c r="MHW4" s="157"/>
      <c r="MHX4" s="157"/>
      <c r="MHY4" s="157"/>
      <c r="MHZ4" s="157"/>
      <c r="MIA4" s="157"/>
      <c r="MIB4" s="157"/>
      <c r="MIC4" s="157"/>
      <c r="MID4" s="157"/>
      <c r="MIE4" s="157"/>
      <c r="MIF4" s="157"/>
      <c r="MIG4" s="157"/>
      <c r="MIH4" s="157"/>
      <c r="MII4" s="450"/>
      <c r="MIJ4" s="157"/>
      <c r="MIK4" s="157"/>
      <c r="MIL4" s="157"/>
      <c r="MIM4" s="157"/>
      <c r="MIN4" s="157"/>
      <c r="MIO4" s="157"/>
      <c r="MIP4" s="157"/>
      <c r="MIQ4" s="157"/>
      <c r="MIR4" s="157"/>
      <c r="MIS4" s="157"/>
      <c r="MIT4" s="157"/>
      <c r="MIU4" s="157"/>
      <c r="MIV4" s="157"/>
      <c r="MIW4" s="450"/>
      <c r="MIX4" s="157"/>
      <c r="MIY4" s="157"/>
      <c r="MIZ4" s="157"/>
      <c r="MJA4" s="157"/>
      <c r="MJB4" s="157"/>
      <c r="MJC4" s="157"/>
      <c r="MJD4" s="157"/>
      <c r="MJE4" s="157"/>
      <c r="MJF4" s="157"/>
      <c r="MJG4" s="157"/>
      <c r="MJH4" s="157"/>
      <c r="MJI4" s="157"/>
      <c r="MJJ4" s="157"/>
      <c r="MJK4" s="450"/>
      <c r="MJL4" s="157"/>
      <c r="MJM4" s="157"/>
      <c r="MJN4" s="157"/>
      <c r="MJO4" s="157"/>
      <c r="MJP4" s="157"/>
      <c r="MJQ4" s="157"/>
      <c r="MJR4" s="157"/>
      <c r="MJS4" s="157"/>
      <c r="MJT4" s="157"/>
      <c r="MJU4" s="157"/>
      <c r="MJV4" s="157"/>
      <c r="MJW4" s="157"/>
      <c r="MJX4" s="157"/>
      <c r="MJY4" s="450"/>
      <c r="MJZ4" s="157"/>
      <c r="MKA4" s="157"/>
      <c r="MKB4" s="157"/>
      <c r="MKC4" s="157"/>
      <c r="MKD4" s="157"/>
      <c r="MKE4" s="157"/>
      <c r="MKF4" s="157"/>
      <c r="MKG4" s="157"/>
      <c r="MKH4" s="157"/>
      <c r="MKI4" s="157"/>
      <c r="MKJ4" s="157"/>
      <c r="MKK4" s="157"/>
      <c r="MKL4" s="157"/>
      <c r="MKM4" s="450"/>
      <c r="MKN4" s="157"/>
      <c r="MKO4" s="157"/>
      <c r="MKP4" s="157"/>
      <c r="MKQ4" s="157"/>
      <c r="MKR4" s="157"/>
      <c r="MKS4" s="157"/>
      <c r="MKT4" s="157"/>
      <c r="MKU4" s="157"/>
      <c r="MKV4" s="157"/>
      <c r="MKW4" s="157"/>
      <c r="MKX4" s="157"/>
      <c r="MKY4" s="157"/>
      <c r="MKZ4" s="157"/>
      <c r="MLA4" s="450"/>
      <c r="MLB4" s="157"/>
      <c r="MLC4" s="157"/>
      <c r="MLD4" s="157"/>
      <c r="MLE4" s="157"/>
      <c r="MLF4" s="157"/>
      <c r="MLG4" s="157"/>
      <c r="MLH4" s="157"/>
      <c r="MLI4" s="157"/>
      <c r="MLJ4" s="157"/>
      <c r="MLK4" s="157"/>
      <c r="MLL4" s="157"/>
      <c r="MLM4" s="157"/>
      <c r="MLN4" s="157"/>
      <c r="MLO4" s="450"/>
      <c r="MLP4" s="157"/>
      <c r="MLQ4" s="157"/>
      <c r="MLR4" s="157"/>
      <c r="MLS4" s="157"/>
      <c r="MLT4" s="157"/>
      <c r="MLU4" s="157"/>
      <c r="MLV4" s="157"/>
      <c r="MLW4" s="157"/>
      <c r="MLX4" s="157"/>
      <c r="MLY4" s="157"/>
      <c r="MLZ4" s="157"/>
      <c r="MMA4" s="157"/>
      <c r="MMB4" s="157"/>
      <c r="MMC4" s="450"/>
      <c r="MMD4" s="157"/>
      <c r="MME4" s="157"/>
      <c r="MMF4" s="157"/>
      <c r="MMG4" s="157"/>
      <c r="MMH4" s="157"/>
      <c r="MMI4" s="157"/>
      <c r="MMJ4" s="157"/>
      <c r="MMK4" s="157"/>
      <c r="MML4" s="157"/>
      <c r="MMM4" s="157"/>
      <c r="MMN4" s="157"/>
      <c r="MMO4" s="157"/>
      <c r="MMP4" s="157"/>
      <c r="MMQ4" s="450"/>
      <c r="MMR4" s="157"/>
      <c r="MMS4" s="157"/>
      <c r="MMT4" s="157"/>
      <c r="MMU4" s="157"/>
      <c r="MMV4" s="157"/>
      <c r="MMW4" s="157"/>
      <c r="MMX4" s="157"/>
      <c r="MMY4" s="157"/>
      <c r="MMZ4" s="157"/>
      <c r="MNA4" s="157"/>
      <c r="MNB4" s="157"/>
      <c r="MNC4" s="157"/>
      <c r="MND4" s="157"/>
      <c r="MNE4" s="450"/>
      <c r="MNF4" s="157"/>
      <c r="MNG4" s="157"/>
      <c r="MNH4" s="157"/>
      <c r="MNI4" s="157"/>
      <c r="MNJ4" s="157"/>
      <c r="MNK4" s="157"/>
      <c r="MNL4" s="157"/>
      <c r="MNM4" s="157"/>
      <c r="MNN4" s="157"/>
      <c r="MNO4" s="157"/>
      <c r="MNP4" s="157"/>
      <c r="MNQ4" s="157"/>
      <c r="MNR4" s="157"/>
      <c r="MNS4" s="450"/>
      <c r="MNT4" s="157"/>
      <c r="MNU4" s="157"/>
      <c r="MNV4" s="157"/>
      <c r="MNW4" s="157"/>
      <c r="MNX4" s="157"/>
      <c r="MNY4" s="157"/>
      <c r="MNZ4" s="157"/>
      <c r="MOA4" s="157"/>
      <c r="MOB4" s="157"/>
      <c r="MOC4" s="157"/>
      <c r="MOD4" s="157"/>
      <c r="MOE4" s="157"/>
      <c r="MOF4" s="157"/>
      <c r="MOG4" s="450"/>
      <c r="MOH4" s="157"/>
      <c r="MOI4" s="157"/>
      <c r="MOJ4" s="157"/>
      <c r="MOK4" s="157"/>
      <c r="MOL4" s="157"/>
      <c r="MOM4" s="157"/>
      <c r="MON4" s="157"/>
      <c r="MOO4" s="157"/>
      <c r="MOP4" s="157"/>
      <c r="MOQ4" s="157"/>
      <c r="MOR4" s="157"/>
      <c r="MOS4" s="157"/>
      <c r="MOT4" s="157"/>
      <c r="MOU4" s="450"/>
      <c r="MOV4" s="157"/>
      <c r="MOW4" s="157"/>
      <c r="MOX4" s="157"/>
      <c r="MOY4" s="157"/>
      <c r="MOZ4" s="157"/>
      <c r="MPA4" s="157"/>
      <c r="MPB4" s="157"/>
      <c r="MPC4" s="157"/>
      <c r="MPD4" s="157"/>
      <c r="MPE4" s="157"/>
      <c r="MPF4" s="157"/>
      <c r="MPG4" s="157"/>
      <c r="MPH4" s="157"/>
      <c r="MPI4" s="450"/>
      <c r="MPJ4" s="157"/>
      <c r="MPK4" s="157"/>
      <c r="MPL4" s="157"/>
      <c r="MPM4" s="157"/>
      <c r="MPN4" s="157"/>
      <c r="MPO4" s="157"/>
      <c r="MPP4" s="157"/>
      <c r="MPQ4" s="157"/>
      <c r="MPR4" s="157"/>
      <c r="MPS4" s="157"/>
      <c r="MPT4" s="157"/>
      <c r="MPU4" s="157"/>
      <c r="MPV4" s="157"/>
      <c r="MPW4" s="450"/>
      <c r="MPX4" s="157"/>
      <c r="MPY4" s="157"/>
      <c r="MPZ4" s="157"/>
      <c r="MQA4" s="157"/>
      <c r="MQB4" s="157"/>
      <c r="MQC4" s="157"/>
      <c r="MQD4" s="157"/>
      <c r="MQE4" s="157"/>
      <c r="MQF4" s="157"/>
      <c r="MQG4" s="157"/>
      <c r="MQH4" s="157"/>
      <c r="MQI4" s="157"/>
      <c r="MQJ4" s="157"/>
      <c r="MQK4" s="450"/>
      <c r="MQL4" s="157"/>
      <c r="MQM4" s="157"/>
      <c r="MQN4" s="157"/>
      <c r="MQO4" s="157"/>
      <c r="MQP4" s="157"/>
      <c r="MQQ4" s="157"/>
      <c r="MQR4" s="157"/>
      <c r="MQS4" s="157"/>
      <c r="MQT4" s="157"/>
      <c r="MQU4" s="157"/>
      <c r="MQV4" s="157"/>
      <c r="MQW4" s="157"/>
      <c r="MQX4" s="157"/>
      <c r="MQY4" s="450"/>
      <c r="MQZ4" s="157"/>
      <c r="MRA4" s="157"/>
      <c r="MRB4" s="157"/>
      <c r="MRC4" s="157"/>
      <c r="MRD4" s="157"/>
      <c r="MRE4" s="157"/>
      <c r="MRF4" s="157"/>
      <c r="MRG4" s="157"/>
      <c r="MRH4" s="157"/>
      <c r="MRI4" s="157"/>
      <c r="MRJ4" s="157"/>
      <c r="MRK4" s="157"/>
      <c r="MRL4" s="157"/>
      <c r="MRM4" s="450"/>
      <c r="MRN4" s="157"/>
      <c r="MRO4" s="157"/>
      <c r="MRP4" s="157"/>
      <c r="MRQ4" s="157"/>
      <c r="MRR4" s="157"/>
      <c r="MRS4" s="157"/>
      <c r="MRT4" s="157"/>
      <c r="MRU4" s="157"/>
      <c r="MRV4" s="157"/>
      <c r="MRW4" s="157"/>
      <c r="MRX4" s="157"/>
      <c r="MRY4" s="157"/>
      <c r="MRZ4" s="157"/>
      <c r="MSA4" s="450"/>
      <c r="MSB4" s="157"/>
      <c r="MSC4" s="157"/>
      <c r="MSD4" s="157"/>
      <c r="MSE4" s="157"/>
      <c r="MSF4" s="157"/>
      <c r="MSG4" s="157"/>
      <c r="MSH4" s="157"/>
      <c r="MSI4" s="157"/>
      <c r="MSJ4" s="157"/>
      <c r="MSK4" s="157"/>
      <c r="MSL4" s="157"/>
      <c r="MSM4" s="157"/>
      <c r="MSN4" s="157"/>
      <c r="MSO4" s="450"/>
      <c r="MSP4" s="157"/>
      <c r="MSQ4" s="157"/>
      <c r="MSR4" s="157"/>
      <c r="MSS4" s="157"/>
      <c r="MST4" s="157"/>
      <c r="MSU4" s="157"/>
      <c r="MSV4" s="157"/>
      <c r="MSW4" s="157"/>
      <c r="MSX4" s="157"/>
      <c r="MSY4" s="157"/>
      <c r="MSZ4" s="157"/>
      <c r="MTA4" s="157"/>
      <c r="MTB4" s="157"/>
      <c r="MTC4" s="450"/>
      <c r="MTD4" s="157"/>
      <c r="MTE4" s="157"/>
      <c r="MTF4" s="157"/>
      <c r="MTG4" s="157"/>
      <c r="MTH4" s="157"/>
      <c r="MTI4" s="157"/>
      <c r="MTJ4" s="157"/>
      <c r="MTK4" s="157"/>
      <c r="MTL4" s="157"/>
      <c r="MTM4" s="157"/>
      <c r="MTN4" s="157"/>
      <c r="MTO4" s="157"/>
      <c r="MTP4" s="157"/>
      <c r="MTQ4" s="450"/>
      <c r="MTR4" s="157"/>
      <c r="MTS4" s="157"/>
      <c r="MTT4" s="157"/>
      <c r="MTU4" s="157"/>
      <c r="MTV4" s="157"/>
      <c r="MTW4" s="157"/>
      <c r="MTX4" s="157"/>
      <c r="MTY4" s="157"/>
      <c r="MTZ4" s="157"/>
      <c r="MUA4" s="157"/>
      <c r="MUB4" s="157"/>
      <c r="MUC4" s="157"/>
      <c r="MUD4" s="157"/>
      <c r="MUE4" s="450"/>
      <c r="MUF4" s="157"/>
      <c r="MUG4" s="157"/>
      <c r="MUH4" s="157"/>
      <c r="MUI4" s="157"/>
      <c r="MUJ4" s="157"/>
      <c r="MUK4" s="157"/>
      <c r="MUL4" s="157"/>
      <c r="MUM4" s="157"/>
      <c r="MUN4" s="157"/>
      <c r="MUO4" s="157"/>
      <c r="MUP4" s="157"/>
      <c r="MUQ4" s="157"/>
      <c r="MUR4" s="157"/>
      <c r="MUS4" s="450"/>
      <c r="MUT4" s="157"/>
      <c r="MUU4" s="157"/>
      <c r="MUV4" s="157"/>
      <c r="MUW4" s="157"/>
      <c r="MUX4" s="157"/>
      <c r="MUY4" s="157"/>
      <c r="MUZ4" s="157"/>
      <c r="MVA4" s="157"/>
      <c r="MVB4" s="157"/>
      <c r="MVC4" s="157"/>
      <c r="MVD4" s="157"/>
      <c r="MVE4" s="157"/>
      <c r="MVF4" s="157"/>
      <c r="MVG4" s="450"/>
      <c r="MVH4" s="157"/>
      <c r="MVI4" s="157"/>
      <c r="MVJ4" s="157"/>
      <c r="MVK4" s="157"/>
      <c r="MVL4" s="157"/>
      <c r="MVM4" s="157"/>
      <c r="MVN4" s="157"/>
      <c r="MVO4" s="157"/>
      <c r="MVP4" s="157"/>
      <c r="MVQ4" s="157"/>
      <c r="MVR4" s="157"/>
      <c r="MVS4" s="157"/>
      <c r="MVT4" s="157"/>
      <c r="MVU4" s="450"/>
      <c r="MVV4" s="157"/>
      <c r="MVW4" s="157"/>
      <c r="MVX4" s="157"/>
      <c r="MVY4" s="157"/>
      <c r="MVZ4" s="157"/>
      <c r="MWA4" s="157"/>
      <c r="MWB4" s="157"/>
      <c r="MWC4" s="157"/>
      <c r="MWD4" s="157"/>
      <c r="MWE4" s="157"/>
      <c r="MWF4" s="157"/>
      <c r="MWG4" s="157"/>
      <c r="MWH4" s="157"/>
      <c r="MWI4" s="450"/>
      <c r="MWJ4" s="157"/>
      <c r="MWK4" s="157"/>
      <c r="MWL4" s="157"/>
      <c r="MWM4" s="157"/>
      <c r="MWN4" s="157"/>
      <c r="MWO4" s="157"/>
      <c r="MWP4" s="157"/>
      <c r="MWQ4" s="157"/>
      <c r="MWR4" s="157"/>
      <c r="MWS4" s="157"/>
      <c r="MWT4" s="157"/>
      <c r="MWU4" s="157"/>
      <c r="MWV4" s="157"/>
      <c r="MWW4" s="450"/>
      <c r="MWX4" s="157"/>
      <c r="MWY4" s="157"/>
      <c r="MWZ4" s="157"/>
      <c r="MXA4" s="157"/>
      <c r="MXB4" s="157"/>
      <c r="MXC4" s="157"/>
      <c r="MXD4" s="157"/>
      <c r="MXE4" s="157"/>
      <c r="MXF4" s="157"/>
      <c r="MXG4" s="157"/>
      <c r="MXH4" s="157"/>
      <c r="MXI4" s="157"/>
      <c r="MXJ4" s="157"/>
      <c r="MXK4" s="450"/>
      <c r="MXL4" s="157"/>
      <c r="MXM4" s="157"/>
      <c r="MXN4" s="157"/>
      <c r="MXO4" s="157"/>
      <c r="MXP4" s="157"/>
      <c r="MXQ4" s="157"/>
      <c r="MXR4" s="157"/>
      <c r="MXS4" s="157"/>
      <c r="MXT4" s="157"/>
      <c r="MXU4" s="157"/>
      <c r="MXV4" s="157"/>
      <c r="MXW4" s="157"/>
      <c r="MXX4" s="157"/>
      <c r="MXY4" s="450"/>
      <c r="MXZ4" s="157"/>
      <c r="MYA4" s="157"/>
      <c r="MYB4" s="157"/>
      <c r="MYC4" s="157"/>
      <c r="MYD4" s="157"/>
      <c r="MYE4" s="157"/>
      <c r="MYF4" s="157"/>
      <c r="MYG4" s="157"/>
      <c r="MYH4" s="157"/>
      <c r="MYI4" s="157"/>
      <c r="MYJ4" s="157"/>
      <c r="MYK4" s="157"/>
      <c r="MYL4" s="157"/>
      <c r="MYM4" s="450"/>
      <c r="MYN4" s="157"/>
      <c r="MYO4" s="157"/>
      <c r="MYP4" s="157"/>
      <c r="MYQ4" s="157"/>
      <c r="MYR4" s="157"/>
      <c r="MYS4" s="157"/>
      <c r="MYT4" s="157"/>
      <c r="MYU4" s="157"/>
      <c r="MYV4" s="157"/>
      <c r="MYW4" s="157"/>
      <c r="MYX4" s="157"/>
      <c r="MYY4" s="157"/>
      <c r="MYZ4" s="157"/>
      <c r="MZA4" s="450"/>
      <c r="MZB4" s="157"/>
      <c r="MZC4" s="157"/>
      <c r="MZD4" s="157"/>
      <c r="MZE4" s="157"/>
      <c r="MZF4" s="157"/>
      <c r="MZG4" s="157"/>
      <c r="MZH4" s="157"/>
      <c r="MZI4" s="157"/>
      <c r="MZJ4" s="157"/>
      <c r="MZK4" s="157"/>
      <c r="MZL4" s="157"/>
      <c r="MZM4" s="157"/>
      <c r="MZN4" s="157"/>
      <c r="MZO4" s="450"/>
      <c r="MZP4" s="157"/>
      <c r="MZQ4" s="157"/>
      <c r="MZR4" s="157"/>
      <c r="MZS4" s="157"/>
      <c r="MZT4" s="157"/>
      <c r="MZU4" s="157"/>
      <c r="MZV4" s="157"/>
      <c r="MZW4" s="157"/>
      <c r="MZX4" s="157"/>
      <c r="MZY4" s="157"/>
      <c r="MZZ4" s="157"/>
      <c r="NAA4" s="157"/>
      <c r="NAB4" s="157"/>
      <c r="NAC4" s="450"/>
      <c r="NAD4" s="157"/>
      <c r="NAE4" s="157"/>
      <c r="NAF4" s="157"/>
      <c r="NAG4" s="157"/>
      <c r="NAH4" s="157"/>
      <c r="NAI4" s="157"/>
      <c r="NAJ4" s="157"/>
      <c r="NAK4" s="157"/>
      <c r="NAL4" s="157"/>
      <c r="NAM4" s="157"/>
      <c r="NAN4" s="157"/>
      <c r="NAO4" s="157"/>
      <c r="NAP4" s="157"/>
      <c r="NAQ4" s="450"/>
      <c r="NAR4" s="157"/>
      <c r="NAS4" s="157"/>
      <c r="NAT4" s="157"/>
      <c r="NAU4" s="157"/>
      <c r="NAV4" s="157"/>
      <c r="NAW4" s="157"/>
      <c r="NAX4" s="157"/>
      <c r="NAY4" s="157"/>
      <c r="NAZ4" s="157"/>
      <c r="NBA4" s="157"/>
      <c r="NBB4" s="157"/>
      <c r="NBC4" s="157"/>
      <c r="NBD4" s="157"/>
      <c r="NBE4" s="450"/>
      <c r="NBF4" s="157"/>
      <c r="NBG4" s="157"/>
      <c r="NBH4" s="157"/>
      <c r="NBI4" s="157"/>
      <c r="NBJ4" s="157"/>
      <c r="NBK4" s="157"/>
      <c r="NBL4" s="157"/>
      <c r="NBM4" s="157"/>
      <c r="NBN4" s="157"/>
      <c r="NBO4" s="157"/>
      <c r="NBP4" s="157"/>
      <c r="NBQ4" s="157"/>
      <c r="NBR4" s="157"/>
      <c r="NBS4" s="450"/>
      <c r="NBT4" s="157"/>
      <c r="NBU4" s="157"/>
      <c r="NBV4" s="157"/>
      <c r="NBW4" s="157"/>
      <c r="NBX4" s="157"/>
      <c r="NBY4" s="157"/>
      <c r="NBZ4" s="157"/>
      <c r="NCA4" s="157"/>
      <c r="NCB4" s="157"/>
      <c r="NCC4" s="157"/>
      <c r="NCD4" s="157"/>
      <c r="NCE4" s="157"/>
      <c r="NCF4" s="157"/>
      <c r="NCG4" s="450"/>
      <c r="NCH4" s="157"/>
      <c r="NCI4" s="157"/>
      <c r="NCJ4" s="157"/>
      <c r="NCK4" s="157"/>
      <c r="NCL4" s="157"/>
      <c r="NCM4" s="157"/>
      <c r="NCN4" s="157"/>
      <c r="NCO4" s="157"/>
      <c r="NCP4" s="157"/>
      <c r="NCQ4" s="157"/>
      <c r="NCR4" s="157"/>
      <c r="NCS4" s="157"/>
      <c r="NCT4" s="157"/>
      <c r="NCU4" s="450"/>
      <c r="NCV4" s="157"/>
      <c r="NCW4" s="157"/>
      <c r="NCX4" s="157"/>
      <c r="NCY4" s="157"/>
      <c r="NCZ4" s="157"/>
      <c r="NDA4" s="157"/>
      <c r="NDB4" s="157"/>
      <c r="NDC4" s="157"/>
      <c r="NDD4" s="157"/>
      <c r="NDE4" s="157"/>
      <c r="NDF4" s="157"/>
      <c r="NDG4" s="157"/>
      <c r="NDH4" s="157"/>
      <c r="NDI4" s="450"/>
      <c r="NDJ4" s="157"/>
      <c r="NDK4" s="157"/>
      <c r="NDL4" s="157"/>
      <c r="NDM4" s="157"/>
      <c r="NDN4" s="157"/>
      <c r="NDO4" s="157"/>
      <c r="NDP4" s="157"/>
      <c r="NDQ4" s="157"/>
      <c r="NDR4" s="157"/>
      <c r="NDS4" s="157"/>
      <c r="NDT4" s="157"/>
      <c r="NDU4" s="157"/>
      <c r="NDV4" s="157"/>
      <c r="NDW4" s="450"/>
      <c r="NDX4" s="157"/>
      <c r="NDY4" s="157"/>
      <c r="NDZ4" s="157"/>
      <c r="NEA4" s="157"/>
      <c r="NEB4" s="157"/>
      <c r="NEC4" s="157"/>
      <c r="NED4" s="157"/>
      <c r="NEE4" s="157"/>
      <c r="NEF4" s="157"/>
      <c r="NEG4" s="157"/>
      <c r="NEH4" s="157"/>
      <c r="NEI4" s="157"/>
      <c r="NEJ4" s="157"/>
      <c r="NEK4" s="450"/>
      <c r="NEL4" s="157"/>
      <c r="NEM4" s="157"/>
      <c r="NEN4" s="157"/>
      <c r="NEO4" s="157"/>
      <c r="NEP4" s="157"/>
      <c r="NEQ4" s="157"/>
      <c r="NER4" s="157"/>
      <c r="NES4" s="157"/>
      <c r="NET4" s="157"/>
      <c r="NEU4" s="157"/>
      <c r="NEV4" s="157"/>
      <c r="NEW4" s="157"/>
      <c r="NEX4" s="157"/>
      <c r="NEY4" s="450"/>
      <c r="NEZ4" s="157"/>
      <c r="NFA4" s="157"/>
      <c r="NFB4" s="157"/>
      <c r="NFC4" s="157"/>
      <c r="NFD4" s="157"/>
      <c r="NFE4" s="157"/>
      <c r="NFF4" s="157"/>
      <c r="NFG4" s="157"/>
      <c r="NFH4" s="157"/>
      <c r="NFI4" s="157"/>
      <c r="NFJ4" s="157"/>
      <c r="NFK4" s="157"/>
      <c r="NFL4" s="157"/>
      <c r="NFM4" s="450"/>
      <c r="NFN4" s="157"/>
      <c r="NFO4" s="157"/>
      <c r="NFP4" s="157"/>
      <c r="NFQ4" s="157"/>
      <c r="NFR4" s="157"/>
      <c r="NFS4" s="157"/>
      <c r="NFT4" s="157"/>
      <c r="NFU4" s="157"/>
      <c r="NFV4" s="157"/>
      <c r="NFW4" s="157"/>
      <c r="NFX4" s="157"/>
      <c r="NFY4" s="157"/>
      <c r="NFZ4" s="157"/>
      <c r="NGA4" s="450"/>
      <c r="NGB4" s="157"/>
      <c r="NGC4" s="157"/>
      <c r="NGD4" s="157"/>
      <c r="NGE4" s="157"/>
      <c r="NGF4" s="157"/>
      <c r="NGG4" s="157"/>
      <c r="NGH4" s="157"/>
      <c r="NGI4" s="157"/>
      <c r="NGJ4" s="157"/>
      <c r="NGK4" s="157"/>
      <c r="NGL4" s="157"/>
      <c r="NGM4" s="157"/>
      <c r="NGN4" s="157"/>
      <c r="NGO4" s="450"/>
      <c r="NGP4" s="157"/>
      <c r="NGQ4" s="157"/>
      <c r="NGR4" s="157"/>
      <c r="NGS4" s="157"/>
      <c r="NGT4" s="157"/>
      <c r="NGU4" s="157"/>
      <c r="NGV4" s="157"/>
      <c r="NGW4" s="157"/>
      <c r="NGX4" s="157"/>
      <c r="NGY4" s="157"/>
      <c r="NGZ4" s="157"/>
      <c r="NHA4" s="157"/>
      <c r="NHB4" s="157"/>
      <c r="NHC4" s="450"/>
      <c r="NHD4" s="157"/>
      <c r="NHE4" s="157"/>
      <c r="NHF4" s="157"/>
      <c r="NHG4" s="157"/>
      <c r="NHH4" s="157"/>
      <c r="NHI4" s="157"/>
      <c r="NHJ4" s="157"/>
      <c r="NHK4" s="157"/>
      <c r="NHL4" s="157"/>
      <c r="NHM4" s="157"/>
      <c r="NHN4" s="157"/>
      <c r="NHO4" s="157"/>
      <c r="NHP4" s="157"/>
      <c r="NHQ4" s="450"/>
      <c r="NHR4" s="157"/>
      <c r="NHS4" s="157"/>
      <c r="NHT4" s="157"/>
      <c r="NHU4" s="157"/>
      <c r="NHV4" s="157"/>
      <c r="NHW4" s="157"/>
      <c r="NHX4" s="157"/>
      <c r="NHY4" s="157"/>
      <c r="NHZ4" s="157"/>
      <c r="NIA4" s="157"/>
      <c r="NIB4" s="157"/>
      <c r="NIC4" s="157"/>
      <c r="NID4" s="157"/>
      <c r="NIE4" s="450"/>
      <c r="NIF4" s="157"/>
      <c r="NIG4" s="157"/>
      <c r="NIH4" s="157"/>
      <c r="NII4" s="157"/>
      <c r="NIJ4" s="157"/>
      <c r="NIK4" s="157"/>
      <c r="NIL4" s="157"/>
      <c r="NIM4" s="157"/>
      <c r="NIN4" s="157"/>
      <c r="NIO4" s="157"/>
      <c r="NIP4" s="157"/>
      <c r="NIQ4" s="157"/>
      <c r="NIR4" s="157"/>
      <c r="NIS4" s="450"/>
      <c r="NIT4" s="157"/>
      <c r="NIU4" s="157"/>
      <c r="NIV4" s="157"/>
      <c r="NIW4" s="157"/>
      <c r="NIX4" s="157"/>
      <c r="NIY4" s="157"/>
      <c r="NIZ4" s="157"/>
      <c r="NJA4" s="157"/>
      <c r="NJB4" s="157"/>
      <c r="NJC4" s="157"/>
      <c r="NJD4" s="157"/>
      <c r="NJE4" s="157"/>
      <c r="NJF4" s="157"/>
      <c r="NJG4" s="450"/>
      <c r="NJH4" s="157"/>
      <c r="NJI4" s="157"/>
      <c r="NJJ4" s="157"/>
      <c r="NJK4" s="157"/>
      <c r="NJL4" s="157"/>
      <c r="NJM4" s="157"/>
      <c r="NJN4" s="157"/>
      <c r="NJO4" s="157"/>
      <c r="NJP4" s="157"/>
      <c r="NJQ4" s="157"/>
      <c r="NJR4" s="157"/>
      <c r="NJS4" s="157"/>
      <c r="NJT4" s="157"/>
      <c r="NJU4" s="450"/>
      <c r="NJV4" s="157"/>
      <c r="NJW4" s="157"/>
      <c r="NJX4" s="157"/>
      <c r="NJY4" s="157"/>
      <c r="NJZ4" s="157"/>
      <c r="NKA4" s="157"/>
      <c r="NKB4" s="157"/>
      <c r="NKC4" s="157"/>
      <c r="NKD4" s="157"/>
      <c r="NKE4" s="157"/>
      <c r="NKF4" s="157"/>
      <c r="NKG4" s="157"/>
      <c r="NKH4" s="157"/>
      <c r="NKI4" s="450"/>
      <c r="NKJ4" s="157"/>
      <c r="NKK4" s="157"/>
      <c r="NKL4" s="157"/>
      <c r="NKM4" s="157"/>
      <c r="NKN4" s="157"/>
      <c r="NKO4" s="157"/>
      <c r="NKP4" s="157"/>
      <c r="NKQ4" s="157"/>
      <c r="NKR4" s="157"/>
      <c r="NKS4" s="157"/>
      <c r="NKT4" s="157"/>
      <c r="NKU4" s="157"/>
      <c r="NKV4" s="157"/>
      <c r="NKW4" s="450"/>
      <c r="NKX4" s="157"/>
      <c r="NKY4" s="157"/>
      <c r="NKZ4" s="157"/>
      <c r="NLA4" s="157"/>
      <c r="NLB4" s="157"/>
      <c r="NLC4" s="157"/>
      <c r="NLD4" s="157"/>
      <c r="NLE4" s="157"/>
      <c r="NLF4" s="157"/>
      <c r="NLG4" s="157"/>
      <c r="NLH4" s="157"/>
      <c r="NLI4" s="157"/>
      <c r="NLJ4" s="157"/>
      <c r="NLK4" s="450"/>
      <c r="NLL4" s="157"/>
      <c r="NLM4" s="157"/>
      <c r="NLN4" s="157"/>
      <c r="NLO4" s="157"/>
      <c r="NLP4" s="157"/>
      <c r="NLQ4" s="157"/>
      <c r="NLR4" s="157"/>
      <c r="NLS4" s="157"/>
      <c r="NLT4" s="157"/>
      <c r="NLU4" s="157"/>
      <c r="NLV4" s="157"/>
      <c r="NLW4" s="157"/>
      <c r="NLX4" s="157"/>
      <c r="NLY4" s="450"/>
      <c r="NLZ4" s="157"/>
      <c r="NMA4" s="157"/>
      <c r="NMB4" s="157"/>
      <c r="NMC4" s="157"/>
      <c r="NMD4" s="157"/>
      <c r="NME4" s="157"/>
      <c r="NMF4" s="157"/>
      <c r="NMG4" s="157"/>
      <c r="NMH4" s="157"/>
      <c r="NMI4" s="157"/>
      <c r="NMJ4" s="157"/>
      <c r="NMK4" s="157"/>
      <c r="NML4" s="157"/>
      <c r="NMM4" s="450"/>
      <c r="NMN4" s="157"/>
      <c r="NMO4" s="157"/>
      <c r="NMP4" s="157"/>
      <c r="NMQ4" s="157"/>
      <c r="NMR4" s="157"/>
      <c r="NMS4" s="157"/>
      <c r="NMT4" s="157"/>
      <c r="NMU4" s="157"/>
      <c r="NMV4" s="157"/>
      <c r="NMW4" s="157"/>
      <c r="NMX4" s="157"/>
      <c r="NMY4" s="157"/>
      <c r="NMZ4" s="157"/>
      <c r="NNA4" s="450"/>
      <c r="NNB4" s="157"/>
      <c r="NNC4" s="157"/>
      <c r="NND4" s="157"/>
      <c r="NNE4" s="157"/>
      <c r="NNF4" s="157"/>
      <c r="NNG4" s="157"/>
      <c r="NNH4" s="157"/>
      <c r="NNI4" s="157"/>
      <c r="NNJ4" s="157"/>
      <c r="NNK4" s="157"/>
      <c r="NNL4" s="157"/>
      <c r="NNM4" s="157"/>
      <c r="NNN4" s="157"/>
      <c r="NNO4" s="450"/>
      <c r="NNP4" s="157"/>
      <c r="NNQ4" s="157"/>
      <c r="NNR4" s="157"/>
      <c r="NNS4" s="157"/>
      <c r="NNT4" s="157"/>
      <c r="NNU4" s="157"/>
      <c r="NNV4" s="157"/>
      <c r="NNW4" s="157"/>
      <c r="NNX4" s="157"/>
      <c r="NNY4" s="157"/>
      <c r="NNZ4" s="157"/>
      <c r="NOA4" s="157"/>
      <c r="NOB4" s="157"/>
      <c r="NOC4" s="450"/>
      <c r="NOD4" s="157"/>
      <c r="NOE4" s="157"/>
      <c r="NOF4" s="157"/>
      <c r="NOG4" s="157"/>
      <c r="NOH4" s="157"/>
      <c r="NOI4" s="157"/>
      <c r="NOJ4" s="157"/>
      <c r="NOK4" s="157"/>
      <c r="NOL4" s="157"/>
      <c r="NOM4" s="157"/>
      <c r="NON4" s="157"/>
      <c r="NOO4" s="157"/>
      <c r="NOP4" s="157"/>
      <c r="NOQ4" s="450"/>
      <c r="NOR4" s="157"/>
      <c r="NOS4" s="157"/>
      <c r="NOT4" s="157"/>
      <c r="NOU4" s="157"/>
      <c r="NOV4" s="157"/>
      <c r="NOW4" s="157"/>
      <c r="NOX4" s="157"/>
      <c r="NOY4" s="157"/>
      <c r="NOZ4" s="157"/>
      <c r="NPA4" s="157"/>
      <c r="NPB4" s="157"/>
      <c r="NPC4" s="157"/>
      <c r="NPD4" s="157"/>
      <c r="NPE4" s="450"/>
      <c r="NPF4" s="157"/>
      <c r="NPG4" s="157"/>
      <c r="NPH4" s="157"/>
      <c r="NPI4" s="157"/>
      <c r="NPJ4" s="157"/>
      <c r="NPK4" s="157"/>
      <c r="NPL4" s="157"/>
      <c r="NPM4" s="157"/>
      <c r="NPN4" s="157"/>
      <c r="NPO4" s="157"/>
      <c r="NPP4" s="157"/>
      <c r="NPQ4" s="157"/>
      <c r="NPR4" s="157"/>
      <c r="NPS4" s="450"/>
      <c r="NPT4" s="157"/>
      <c r="NPU4" s="157"/>
      <c r="NPV4" s="157"/>
      <c r="NPW4" s="157"/>
      <c r="NPX4" s="157"/>
      <c r="NPY4" s="157"/>
      <c r="NPZ4" s="157"/>
      <c r="NQA4" s="157"/>
      <c r="NQB4" s="157"/>
      <c r="NQC4" s="157"/>
      <c r="NQD4" s="157"/>
      <c r="NQE4" s="157"/>
      <c r="NQF4" s="157"/>
      <c r="NQG4" s="450"/>
      <c r="NQH4" s="157"/>
      <c r="NQI4" s="157"/>
      <c r="NQJ4" s="157"/>
      <c r="NQK4" s="157"/>
      <c r="NQL4" s="157"/>
      <c r="NQM4" s="157"/>
      <c r="NQN4" s="157"/>
      <c r="NQO4" s="157"/>
      <c r="NQP4" s="157"/>
      <c r="NQQ4" s="157"/>
      <c r="NQR4" s="157"/>
      <c r="NQS4" s="157"/>
      <c r="NQT4" s="157"/>
      <c r="NQU4" s="450"/>
      <c r="NQV4" s="157"/>
      <c r="NQW4" s="157"/>
      <c r="NQX4" s="157"/>
      <c r="NQY4" s="157"/>
      <c r="NQZ4" s="157"/>
      <c r="NRA4" s="157"/>
      <c r="NRB4" s="157"/>
      <c r="NRC4" s="157"/>
      <c r="NRD4" s="157"/>
      <c r="NRE4" s="157"/>
      <c r="NRF4" s="157"/>
      <c r="NRG4" s="157"/>
      <c r="NRH4" s="157"/>
      <c r="NRI4" s="450"/>
      <c r="NRJ4" s="157"/>
      <c r="NRK4" s="157"/>
      <c r="NRL4" s="157"/>
      <c r="NRM4" s="157"/>
      <c r="NRN4" s="157"/>
      <c r="NRO4" s="157"/>
      <c r="NRP4" s="157"/>
      <c r="NRQ4" s="157"/>
      <c r="NRR4" s="157"/>
      <c r="NRS4" s="157"/>
      <c r="NRT4" s="157"/>
      <c r="NRU4" s="157"/>
      <c r="NRV4" s="157"/>
      <c r="NRW4" s="450"/>
      <c r="NRX4" s="157"/>
      <c r="NRY4" s="157"/>
      <c r="NRZ4" s="157"/>
      <c r="NSA4" s="157"/>
      <c r="NSB4" s="157"/>
      <c r="NSC4" s="157"/>
      <c r="NSD4" s="157"/>
      <c r="NSE4" s="157"/>
      <c r="NSF4" s="157"/>
      <c r="NSG4" s="157"/>
      <c r="NSH4" s="157"/>
      <c r="NSI4" s="157"/>
      <c r="NSJ4" s="157"/>
      <c r="NSK4" s="450"/>
      <c r="NSL4" s="157"/>
      <c r="NSM4" s="157"/>
      <c r="NSN4" s="157"/>
      <c r="NSO4" s="157"/>
      <c r="NSP4" s="157"/>
      <c r="NSQ4" s="157"/>
      <c r="NSR4" s="157"/>
      <c r="NSS4" s="157"/>
      <c r="NST4" s="157"/>
      <c r="NSU4" s="157"/>
      <c r="NSV4" s="157"/>
      <c r="NSW4" s="157"/>
      <c r="NSX4" s="157"/>
      <c r="NSY4" s="450"/>
      <c r="NSZ4" s="157"/>
      <c r="NTA4" s="157"/>
      <c r="NTB4" s="157"/>
      <c r="NTC4" s="157"/>
      <c r="NTD4" s="157"/>
      <c r="NTE4" s="157"/>
      <c r="NTF4" s="157"/>
      <c r="NTG4" s="157"/>
      <c r="NTH4" s="157"/>
      <c r="NTI4" s="157"/>
      <c r="NTJ4" s="157"/>
      <c r="NTK4" s="157"/>
      <c r="NTL4" s="157"/>
      <c r="NTM4" s="450"/>
      <c r="NTN4" s="157"/>
      <c r="NTO4" s="157"/>
      <c r="NTP4" s="157"/>
      <c r="NTQ4" s="157"/>
      <c r="NTR4" s="157"/>
      <c r="NTS4" s="157"/>
      <c r="NTT4" s="157"/>
      <c r="NTU4" s="157"/>
      <c r="NTV4" s="157"/>
      <c r="NTW4" s="157"/>
      <c r="NTX4" s="157"/>
      <c r="NTY4" s="157"/>
      <c r="NTZ4" s="157"/>
      <c r="NUA4" s="450"/>
      <c r="NUB4" s="157"/>
      <c r="NUC4" s="157"/>
      <c r="NUD4" s="157"/>
      <c r="NUE4" s="157"/>
      <c r="NUF4" s="157"/>
      <c r="NUG4" s="157"/>
      <c r="NUH4" s="157"/>
      <c r="NUI4" s="157"/>
      <c r="NUJ4" s="157"/>
      <c r="NUK4" s="157"/>
      <c r="NUL4" s="157"/>
      <c r="NUM4" s="157"/>
      <c r="NUN4" s="157"/>
      <c r="NUO4" s="450"/>
      <c r="NUP4" s="157"/>
      <c r="NUQ4" s="157"/>
      <c r="NUR4" s="157"/>
      <c r="NUS4" s="157"/>
      <c r="NUT4" s="157"/>
      <c r="NUU4" s="157"/>
      <c r="NUV4" s="157"/>
      <c r="NUW4" s="157"/>
      <c r="NUX4" s="157"/>
      <c r="NUY4" s="157"/>
      <c r="NUZ4" s="157"/>
      <c r="NVA4" s="157"/>
      <c r="NVB4" s="157"/>
      <c r="NVC4" s="450"/>
      <c r="NVD4" s="157"/>
      <c r="NVE4" s="157"/>
      <c r="NVF4" s="157"/>
      <c r="NVG4" s="157"/>
      <c r="NVH4" s="157"/>
      <c r="NVI4" s="157"/>
      <c r="NVJ4" s="157"/>
      <c r="NVK4" s="157"/>
      <c r="NVL4" s="157"/>
      <c r="NVM4" s="157"/>
      <c r="NVN4" s="157"/>
      <c r="NVO4" s="157"/>
      <c r="NVP4" s="157"/>
      <c r="NVQ4" s="450"/>
      <c r="NVR4" s="157"/>
      <c r="NVS4" s="157"/>
      <c r="NVT4" s="157"/>
      <c r="NVU4" s="157"/>
      <c r="NVV4" s="157"/>
      <c r="NVW4" s="157"/>
      <c r="NVX4" s="157"/>
      <c r="NVY4" s="157"/>
      <c r="NVZ4" s="157"/>
      <c r="NWA4" s="157"/>
      <c r="NWB4" s="157"/>
      <c r="NWC4" s="157"/>
      <c r="NWD4" s="157"/>
      <c r="NWE4" s="450"/>
      <c r="NWF4" s="157"/>
      <c r="NWG4" s="157"/>
      <c r="NWH4" s="157"/>
      <c r="NWI4" s="157"/>
      <c r="NWJ4" s="157"/>
      <c r="NWK4" s="157"/>
      <c r="NWL4" s="157"/>
      <c r="NWM4" s="157"/>
      <c r="NWN4" s="157"/>
      <c r="NWO4" s="157"/>
      <c r="NWP4" s="157"/>
      <c r="NWQ4" s="157"/>
      <c r="NWR4" s="157"/>
      <c r="NWS4" s="450"/>
      <c r="NWT4" s="157"/>
      <c r="NWU4" s="157"/>
      <c r="NWV4" s="157"/>
      <c r="NWW4" s="157"/>
      <c r="NWX4" s="157"/>
      <c r="NWY4" s="157"/>
      <c r="NWZ4" s="157"/>
      <c r="NXA4" s="157"/>
      <c r="NXB4" s="157"/>
      <c r="NXC4" s="157"/>
      <c r="NXD4" s="157"/>
      <c r="NXE4" s="157"/>
      <c r="NXF4" s="157"/>
      <c r="NXG4" s="450"/>
      <c r="NXH4" s="157"/>
      <c r="NXI4" s="157"/>
      <c r="NXJ4" s="157"/>
      <c r="NXK4" s="157"/>
      <c r="NXL4" s="157"/>
      <c r="NXM4" s="157"/>
      <c r="NXN4" s="157"/>
      <c r="NXO4" s="157"/>
      <c r="NXP4" s="157"/>
      <c r="NXQ4" s="157"/>
      <c r="NXR4" s="157"/>
      <c r="NXS4" s="157"/>
      <c r="NXT4" s="157"/>
      <c r="NXU4" s="450"/>
      <c r="NXV4" s="157"/>
      <c r="NXW4" s="157"/>
      <c r="NXX4" s="157"/>
      <c r="NXY4" s="157"/>
      <c r="NXZ4" s="157"/>
      <c r="NYA4" s="157"/>
      <c r="NYB4" s="157"/>
      <c r="NYC4" s="157"/>
      <c r="NYD4" s="157"/>
      <c r="NYE4" s="157"/>
      <c r="NYF4" s="157"/>
      <c r="NYG4" s="157"/>
      <c r="NYH4" s="157"/>
      <c r="NYI4" s="450"/>
      <c r="NYJ4" s="157"/>
      <c r="NYK4" s="157"/>
      <c r="NYL4" s="157"/>
      <c r="NYM4" s="157"/>
      <c r="NYN4" s="157"/>
      <c r="NYO4" s="157"/>
      <c r="NYP4" s="157"/>
      <c r="NYQ4" s="157"/>
      <c r="NYR4" s="157"/>
      <c r="NYS4" s="157"/>
      <c r="NYT4" s="157"/>
      <c r="NYU4" s="157"/>
      <c r="NYV4" s="157"/>
      <c r="NYW4" s="450"/>
      <c r="NYX4" s="157"/>
      <c r="NYY4" s="157"/>
      <c r="NYZ4" s="157"/>
      <c r="NZA4" s="157"/>
      <c r="NZB4" s="157"/>
      <c r="NZC4" s="157"/>
      <c r="NZD4" s="157"/>
      <c r="NZE4" s="157"/>
      <c r="NZF4" s="157"/>
      <c r="NZG4" s="157"/>
      <c r="NZH4" s="157"/>
      <c r="NZI4" s="157"/>
      <c r="NZJ4" s="157"/>
      <c r="NZK4" s="450"/>
      <c r="NZL4" s="157"/>
      <c r="NZM4" s="157"/>
      <c r="NZN4" s="157"/>
      <c r="NZO4" s="157"/>
      <c r="NZP4" s="157"/>
      <c r="NZQ4" s="157"/>
      <c r="NZR4" s="157"/>
      <c r="NZS4" s="157"/>
      <c r="NZT4" s="157"/>
      <c r="NZU4" s="157"/>
      <c r="NZV4" s="157"/>
      <c r="NZW4" s="157"/>
      <c r="NZX4" s="157"/>
      <c r="NZY4" s="450"/>
      <c r="NZZ4" s="157"/>
      <c r="OAA4" s="157"/>
      <c r="OAB4" s="157"/>
      <c r="OAC4" s="157"/>
      <c r="OAD4" s="157"/>
      <c r="OAE4" s="157"/>
      <c r="OAF4" s="157"/>
      <c r="OAG4" s="157"/>
      <c r="OAH4" s="157"/>
      <c r="OAI4" s="157"/>
      <c r="OAJ4" s="157"/>
      <c r="OAK4" s="157"/>
      <c r="OAL4" s="157"/>
      <c r="OAM4" s="450"/>
      <c r="OAN4" s="157"/>
      <c r="OAO4" s="157"/>
      <c r="OAP4" s="157"/>
      <c r="OAQ4" s="157"/>
      <c r="OAR4" s="157"/>
      <c r="OAS4" s="157"/>
      <c r="OAT4" s="157"/>
      <c r="OAU4" s="157"/>
      <c r="OAV4" s="157"/>
      <c r="OAW4" s="157"/>
      <c r="OAX4" s="157"/>
      <c r="OAY4" s="157"/>
      <c r="OAZ4" s="157"/>
      <c r="OBA4" s="450"/>
      <c r="OBB4" s="157"/>
      <c r="OBC4" s="157"/>
      <c r="OBD4" s="157"/>
      <c r="OBE4" s="157"/>
      <c r="OBF4" s="157"/>
      <c r="OBG4" s="157"/>
      <c r="OBH4" s="157"/>
      <c r="OBI4" s="157"/>
      <c r="OBJ4" s="157"/>
      <c r="OBK4" s="157"/>
      <c r="OBL4" s="157"/>
      <c r="OBM4" s="157"/>
      <c r="OBN4" s="157"/>
      <c r="OBO4" s="450"/>
      <c r="OBP4" s="157"/>
      <c r="OBQ4" s="157"/>
      <c r="OBR4" s="157"/>
      <c r="OBS4" s="157"/>
      <c r="OBT4" s="157"/>
      <c r="OBU4" s="157"/>
      <c r="OBV4" s="157"/>
      <c r="OBW4" s="157"/>
      <c r="OBX4" s="157"/>
      <c r="OBY4" s="157"/>
      <c r="OBZ4" s="157"/>
      <c r="OCA4" s="157"/>
      <c r="OCB4" s="157"/>
      <c r="OCC4" s="450"/>
      <c r="OCD4" s="157"/>
      <c r="OCE4" s="157"/>
      <c r="OCF4" s="157"/>
      <c r="OCG4" s="157"/>
      <c r="OCH4" s="157"/>
      <c r="OCI4" s="157"/>
      <c r="OCJ4" s="157"/>
      <c r="OCK4" s="157"/>
      <c r="OCL4" s="157"/>
      <c r="OCM4" s="157"/>
      <c r="OCN4" s="157"/>
      <c r="OCO4" s="157"/>
      <c r="OCP4" s="157"/>
      <c r="OCQ4" s="450"/>
      <c r="OCR4" s="157"/>
      <c r="OCS4" s="157"/>
      <c r="OCT4" s="157"/>
      <c r="OCU4" s="157"/>
      <c r="OCV4" s="157"/>
      <c r="OCW4" s="157"/>
      <c r="OCX4" s="157"/>
      <c r="OCY4" s="157"/>
      <c r="OCZ4" s="157"/>
      <c r="ODA4" s="157"/>
      <c r="ODB4" s="157"/>
      <c r="ODC4" s="157"/>
      <c r="ODD4" s="157"/>
      <c r="ODE4" s="450"/>
      <c r="ODF4" s="157"/>
      <c r="ODG4" s="157"/>
      <c r="ODH4" s="157"/>
      <c r="ODI4" s="157"/>
      <c r="ODJ4" s="157"/>
      <c r="ODK4" s="157"/>
      <c r="ODL4" s="157"/>
      <c r="ODM4" s="157"/>
      <c r="ODN4" s="157"/>
      <c r="ODO4" s="157"/>
      <c r="ODP4" s="157"/>
      <c r="ODQ4" s="157"/>
      <c r="ODR4" s="157"/>
      <c r="ODS4" s="450"/>
      <c r="ODT4" s="157"/>
      <c r="ODU4" s="157"/>
      <c r="ODV4" s="157"/>
      <c r="ODW4" s="157"/>
      <c r="ODX4" s="157"/>
      <c r="ODY4" s="157"/>
      <c r="ODZ4" s="157"/>
      <c r="OEA4" s="157"/>
      <c r="OEB4" s="157"/>
      <c r="OEC4" s="157"/>
      <c r="OED4" s="157"/>
      <c r="OEE4" s="157"/>
      <c r="OEF4" s="157"/>
      <c r="OEG4" s="450"/>
      <c r="OEH4" s="157"/>
      <c r="OEI4" s="157"/>
      <c r="OEJ4" s="157"/>
      <c r="OEK4" s="157"/>
      <c r="OEL4" s="157"/>
      <c r="OEM4" s="157"/>
      <c r="OEN4" s="157"/>
      <c r="OEO4" s="157"/>
      <c r="OEP4" s="157"/>
      <c r="OEQ4" s="157"/>
      <c r="OER4" s="157"/>
      <c r="OES4" s="157"/>
      <c r="OET4" s="157"/>
      <c r="OEU4" s="450"/>
      <c r="OEV4" s="157"/>
      <c r="OEW4" s="157"/>
      <c r="OEX4" s="157"/>
      <c r="OEY4" s="157"/>
      <c r="OEZ4" s="157"/>
      <c r="OFA4" s="157"/>
      <c r="OFB4" s="157"/>
      <c r="OFC4" s="157"/>
      <c r="OFD4" s="157"/>
      <c r="OFE4" s="157"/>
      <c r="OFF4" s="157"/>
      <c r="OFG4" s="157"/>
      <c r="OFH4" s="157"/>
      <c r="OFI4" s="450"/>
      <c r="OFJ4" s="157"/>
      <c r="OFK4" s="157"/>
      <c r="OFL4" s="157"/>
      <c r="OFM4" s="157"/>
      <c r="OFN4" s="157"/>
      <c r="OFO4" s="157"/>
      <c r="OFP4" s="157"/>
      <c r="OFQ4" s="157"/>
      <c r="OFR4" s="157"/>
      <c r="OFS4" s="157"/>
      <c r="OFT4" s="157"/>
      <c r="OFU4" s="157"/>
      <c r="OFV4" s="157"/>
      <c r="OFW4" s="450"/>
      <c r="OFX4" s="157"/>
      <c r="OFY4" s="157"/>
      <c r="OFZ4" s="157"/>
      <c r="OGA4" s="157"/>
      <c r="OGB4" s="157"/>
      <c r="OGC4" s="157"/>
      <c r="OGD4" s="157"/>
      <c r="OGE4" s="157"/>
      <c r="OGF4" s="157"/>
      <c r="OGG4" s="157"/>
      <c r="OGH4" s="157"/>
      <c r="OGI4" s="157"/>
      <c r="OGJ4" s="157"/>
      <c r="OGK4" s="450"/>
      <c r="OGL4" s="157"/>
      <c r="OGM4" s="157"/>
      <c r="OGN4" s="157"/>
      <c r="OGO4" s="157"/>
      <c r="OGP4" s="157"/>
      <c r="OGQ4" s="157"/>
      <c r="OGR4" s="157"/>
      <c r="OGS4" s="157"/>
      <c r="OGT4" s="157"/>
      <c r="OGU4" s="157"/>
      <c r="OGV4" s="157"/>
      <c r="OGW4" s="157"/>
      <c r="OGX4" s="157"/>
      <c r="OGY4" s="450"/>
      <c r="OGZ4" s="157"/>
      <c r="OHA4" s="157"/>
      <c r="OHB4" s="157"/>
      <c r="OHC4" s="157"/>
      <c r="OHD4" s="157"/>
      <c r="OHE4" s="157"/>
      <c r="OHF4" s="157"/>
      <c r="OHG4" s="157"/>
      <c r="OHH4" s="157"/>
      <c r="OHI4" s="157"/>
      <c r="OHJ4" s="157"/>
      <c r="OHK4" s="157"/>
      <c r="OHL4" s="157"/>
      <c r="OHM4" s="450"/>
      <c r="OHN4" s="157"/>
      <c r="OHO4" s="157"/>
      <c r="OHP4" s="157"/>
      <c r="OHQ4" s="157"/>
      <c r="OHR4" s="157"/>
      <c r="OHS4" s="157"/>
      <c r="OHT4" s="157"/>
      <c r="OHU4" s="157"/>
      <c r="OHV4" s="157"/>
      <c r="OHW4" s="157"/>
      <c r="OHX4" s="157"/>
      <c r="OHY4" s="157"/>
      <c r="OHZ4" s="157"/>
      <c r="OIA4" s="450"/>
      <c r="OIB4" s="157"/>
      <c r="OIC4" s="157"/>
      <c r="OID4" s="157"/>
      <c r="OIE4" s="157"/>
      <c r="OIF4" s="157"/>
      <c r="OIG4" s="157"/>
      <c r="OIH4" s="157"/>
      <c r="OII4" s="157"/>
      <c r="OIJ4" s="157"/>
      <c r="OIK4" s="157"/>
      <c r="OIL4" s="157"/>
      <c r="OIM4" s="157"/>
      <c r="OIN4" s="157"/>
      <c r="OIO4" s="450"/>
      <c r="OIP4" s="157"/>
      <c r="OIQ4" s="157"/>
      <c r="OIR4" s="157"/>
      <c r="OIS4" s="157"/>
      <c r="OIT4" s="157"/>
      <c r="OIU4" s="157"/>
      <c r="OIV4" s="157"/>
      <c r="OIW4" s="157"/>
      <c r="OIX4" s="157"/>
      <c r="OIY4" s="157"/>
      <c r="OIZ4" s="157"/>
      <c r="OJA4" s="157"/>
      <c r="OJB4" s="157"/>
      <c r="OJC4" s="450"/>
      <c r="OJD4" s="157"/>
      <c r="OJE4" s="157"/>
      <c r="OJF4" s="157"/>
      <c r="OJG4" s="157"/>
      <c r="OJH4" s="157"/>
      <c r="OJI4" s="157"/>
      <c r="OJJ4" s="157"/>
      <c r="OJK4" s="157"/>
      <c r="OJL4" s="157"/>
      <c r="OJM4" s="157"/>
      <c r="OJN4" s="157"/>
      <c r="OJO4" s="157"/>
      <c r="OJP4" s="157"/>
      <c r="OJQ4" s="450"/>
      <c r="OJR4" s="157"/>
      <c r="OJS4" s="157"/>
      <c r="OJT4" s="157"/>
      <c r="OJU4" s="157"/>
      <c r="OJV4" s="157"/>
      <c r="OJW4" s="157"/>
      <c r="OJX4" s="157"/>
      <c r="OJY4" s="157"/>
      <c r="OJZ4" s="157"/>
      <c r="OKA4" s="157"/>
      <c r="OKB4" s="157"/>
      <c r="OKC4" s="157"/>
      <c r="OKD4" s="157"/>
      <c r="OKE4" s="450"/>
      <c r="OKF4" s="157"/>
      <c r="OKG4" s="157"/>
      <c r="OKH4" s="157"/>
      <c r="OKI4" s="157"/>
      <c r="OKJ4" s="157"/>
      <c r="OKK4" s="157"/>
      <c r="OKL4" s="157"/>
      <c r="OKM4" s="157"/>
      <c r="OKN4" s="157"/>
      <c r="OKO4" s="157"/>
      <c r="OKP4" s="157"/>
      <c r="OKQ4" s="157"/>
      <c r="OKR4" s="157"/>
      <c r="OKS4" s="450"/>
      <c r="OKT4" s="157"/>
      <c r="OKU4" s="157"/>
      <c r="OKV4" s="157"/>
      <c r="OKW4" s="157"/>
      <c r="OKX4" s="157"/>
      <c r="OKY4" s="157"/>
      <c r="OKZ4" s="157"/>
      <c r="OLA4" s="157"/>
      <c r="OLB4" s="157"/>
      <c r="OLC4" s="157"/>
      <c r="OLD4" s="157"/>
      <c r="OLE4" s="157"/>
      <c r="OLF4" s="157"/>
      <c r="OLG4" s="450"/>
      <c r="OLH4" s="157"/>
      <c r="OLI4" s="157"/>
      <c r="OLJ4" s="157"/>
      <c r="OLK4" s="157"/>
      <c r="OLL4" s="157"/>
      <c r="OLM4" s="157"/>
      <c r="OLN4" s="157"/>
      <c r="OLO4" s="157"/>
      <c r="OLP4" s="157"/>
      <c r="OLQ4" s="157"/>
      <c r="OLR4" s="157"/>
      <c r="OLS4" s="157"/>
      <c r="OLT4" s="157"/>
      <c r="OLU4" s="450"/>
      <c r="OLV4" s="157"/>
      <c r="OLW4" s="157"/>
      <c r="OLX4" s="157"/>
      <c r="OLY4" s="157"/>
      <c r="OLZ4" s="157"/>
      <c r="OMA4" s="157"/>
      <c r="OMB4" s="157"/>
      <c r="OMC4" s="157"/>
      <c r="OMD4" s="157"/>
      <c r="OME4" s="157"/>
      <c r="OMF4" s="157"/>
      <c r="OMG4" s="157"/>
      <c r="OMH4" s="157"/>
      <c r="OMI4" s="450"/>
      <c r="OMJ4" s="157"/>
      <c r="OMK4" s="157"/>
      <c r="OML4" s="157"/>
      <c r="OMM4" s="157"/>
      <c r="OMN4" s="157"/>
      <c r="OMO4" s="157"/>
      <c r="OMP4" s="157"/>
      <c r="OMQ4" s="157"/>
      <c r="OMR4" s="157"/>
      <c r="OMS4" s="157"/>
      <c r="OMT4" s="157"/>
      <c r="OMU4" s="157"/>
      <c r="OMV4" s="157"/>
      <c r="OMW4" s="450"/>
      <c r="OMX4" s="157"/>
      <c r="OMY4" s="157"/>
      <c r="OMZ4" s="157"/>
      <c r="ONA4" s="157"/>
      <c r="ONB4" s="157"/>
      <c r="ONC4" s="157"/>
      <c r="OND4" s="157"/>
      <c r="ONE4" s="157"/>
      <c r="ONF4" s="157"/>
      <c r="ONG4" s="157"/>
      <c r="ONH4" s="157"/>
      <c r="ONI4" s="157"/>
      <c r="ONJ4" s="157"/>
      <c r="ONK4" s="450"/>
      <c r="ONL4" s="157"/>
      <c r="ONM4" s="157"/>
      <c r="ONN4" s="157"/>
      <c r="ONO4" s="157"/>
      <c r="ONP4" s="157"/>
      <c r="ONQ4" s="157"/>
      <c r="ONR4" s="157"/>
      <c r="ONS4" s="157"/>
      <c r="ONT4" s="157"/>
      <c r="ONU4" s="157"/>
      <c r="ONV4" s="157"/>
      <c r="ONW4" s="157"/>
      <c r="ONX4" s="157"/>
      <c r="ONY4" s="450"/>
      <c r="ONZ4" s="157"/>
      <c r="OOA4" s="157"/>
      <c r="OOB4" s="157"/>
      <c r="OOC4" s="157"/>
      <c r="OOD4" s="157"/>
      <c r="OOE4" s="157"/>
      <c r="OOF4" s="157"/>
      <c r="OOG4" s="157"/>
      <c r="OOH4" s="157"/>
      <c r="OOI4" s="157"/>
      <c r="OOJ4" s="157"/>
      <c r="OOK4" s="157"/>
      <c r="OOL4" s="157"/>
      <c r="OOM4" s="450"/>
      <c r="OON4" s="157"/>
      <c r="OOO4" s="157"/>
      <c r="OOP4" s="157"/>
      <c r="OOQ4" s="157"/>
      <c r="OOR4" s="157"/>
      <c r="OOS4" s="157"/>
      <c r="OOT4" s="157"/>
      <c r="OOU4" s="157"/>
      <c r="OOV4" s="157"/>
      <c r="OOW4" s="157"/>
      <c r="OOX4" s="157"/>
      <c r="OOY4" s="157"/>
      <c r="OOZ4" s="157"/>
      <c r="OPA4" s="450"/>
      <c r="OPB4" s="157"/>
      <c r="OPC4" s="157"/>
      <c r="OPD4" s="157"/>
      <c r="OPE4" s="157"/>
      <c r="OPF4" s="157"/>
      <c r="OPG4" s="157"/>
      <c r="OPH4" s="157"/>
      <c r="OPI4" s="157"/>
      <c r="OPJ4" s="157"/>
      <c r="OPK4" s="157"/>
      <c r="OPL4" s="157"/>
      <c r="OPM4" s="157"/>
      <c r="OPN4" s="157"/>
      <c r="OPO4" s="450"/>
      <c r="OPP4" s="157"/>
      <c r="OPQ4" s="157"/>
      <c r="OPR4" s="157"/>
      <c r="OPS4" s="157"/>
      <c r="OPT4" s="157"/>
      <c r="OPU4" s="157"/>
      <c r="OPV4" s="157"/>
      <c r="OPW4" s="157"/>
      <c r="OPX4" s="157"/>
      <c r="OPY4" s="157"/>
      <c r="OPZ4" s="157"/>
      <c r="OQA4" s="157"/>
      <c r="OQB4" s="157"/>
      <c r="OQC4" s="450"/>
      <c r="OQD4" s="157"/>
      <c r="OQE4" s="157"/>
      <c r="OQF4" s="157"/>
      <c r="OQG4" s="157"/>
      <c r="OQH4" s="157"/>
      <c r="OQI4" s="157"/>
      <c r="OQJ4" s="157"/>
      <c r="OQK4" s="157"/>
      <c r="OQL4" s="157"/>
      <c r="OQM4" s="157"/>
      <c r="OQN4" s="157"/>
      <c r="OQO4" s="157"/>
      <c r="OQP4" s="157"/>
      <c r="OQQ4" s="450"/>
      <c r="OQR4" s="157"/>
      <c r="OQS4" s="157"/>
      <c r="OQT4" s="157"/>
      <c r="OQU4" s="157"/>
      <c r="OQV4" s="157"/>
      <c r="OQW4" s="157"/>
      <c r="OQX4" s="157"/>
      <c r="OQY4" s="157"/>
      <c r="OQZ4" s="157"/>
      <c r="ORA4" s="157"/>
      <c r="ORB4" s="157"/>
      <c r="ORC4" s="157"/>
      <c r="ORD4" s="157"/>
      <c r="ORE4" s="450"/>
      <c r="ORF4" s="157"/>
      <c r="ORG4" s="157"/>
      <c r="ORH4" s="157"/>
      <c r="ORI4" s="157"/>
      <c r="ORJ4" s="157"/>
      <c r="ORK4" s="157"/>
      <c r="ORL4" s="157"/>
      <c r="ORM4" s="157"/>
      <c r="ORN4" s="157"/>
      <c r="ORO4" s="157"/>
      <c r="ORP4" s="157"/>
      <c r="ORQ4" s="157"/>
      <c r="ORR4" s="157"/>
      <c r="ORS4" s="450"/>
      <c r="ORT4" s="157"/>
      <c r="ORU4" s="157"/>
      <c r="ORV4" s="157"/>
      <c r="ORW4" s="157"/>
      <c r="ORX4" s="157"/>
      <c r="ORY4" s="157"/>
      <c r="ORZ4" s="157"/>
      <c r="OSA4" s="157"/>
      <c r="OSB4" s="157"/>
      <c r="OSC4" s="157"/>
      <c r="OSD4" s="157"/>
      <c r="OSE4" s="157"/>
      <c r="OSF4" s="157"/>
      <c r="OSG4" s="450"/>
      <c r="OSH4" s="157"/>
      <c r="OSI4" s="157"/>
      <c r="OSJ4" s="157"/>
      <c r="OSK4" s="157"/>
      <c r="OSL4" s="157"/>
      <c r="OSM4" s="157"/>
      <c r="OSN4" s="157"/>
      <c r="OSO4" s="157"/>
      <c r="OSP4" s="157"/>
      <c r="OSQ4" s="157"/>
      <c r="OSR4" s="157"/>
      <c r="OSS4" s="157"/>
      <c r="OST4" s="157"/>
      <c r="OSU4" s="450"/>
      <c r="OSV4" s="157"/>
      <c r="OSW4" s="157"/>
      <c r="OSX4" s="157"/>
      <c r="OSY4" s="157"/>
      <c r="OSZ4" s="157"/>
      <c r="OTA4" s="157"/>
      <c r="OTB4" s="157"/>
      <c r="OTC4" s="157"/>
      <c r="OTD4" s="157"/>
      <c r="OTE4" s="157"/>
      <c r="OTF4" s="157"/>
      <c r="OTG4" s="157"/>
      <c r="OTH4" s="157"/>
      <c r="OTI4" s="450"/>
      <c r="OTJ4" s="157"/>
      <c r="OTK4" s="157"/>
      <c r="OTL4" s="157"/>
      <c r="OTM4" s="157"/>
      <c r="OTN4" s="157"/>
      <c r="OTO4" s="157"/>
      <c r="OTP4" s="157"/>
      <c r="OTQ4" s="157"/>
      <c r="OTR4" s="157"/>
      <c r="OTS4" s="157"/>
      <c r="OTT4" s="157"/>
      <c r="OTU4" s="157"/>
      <c r="OTV4" s="157"/>
      <c r="OTW4" s="450"/>
      <c r="OTX4" s="157"/>
      <c r="OTY4" s="157"/>
      <c r="OTZ4" s="157"/>
      <c r="OUA4" s="157"/>
      <c r="OUB4" s="157"/>
      <c r="OUC4" s="157"/>
      <c r="OUD4" s="157"/>
      <c r="OUE4" s="157"/>
      <c r="OUF4" s="157"/>
      <c r="OUG4" s="157"/>
      <c r="OUH4" s="157"/>
      <c r="OUI4" s="157"/>
      <c r="OUJ4" s="157"/>
      <c r="OUK4" s="450"/>
      <c r="OUL4" s="157"/>
      <c r="OUM4" s="157"/>
      <c r="OUN4" s="157"/>
      <c r="OUO4" s="157"/>
      <c r="OUP4" s="157"/>
      <c r="OUQ4" s="157"/>
      <c r="OUR4" s="157"/>
      <c r="OUS4" s="157"/>
      <c r="OUT4" s="157"/>
      <c r="OUU4" s="157"/>
      <c r="OUV4" s="157"/>
      <c r="OUW4" s="157"/>
      <c r="OUX4" s="157"/>
      <c r="OUY4" s="450"/>
      <c r="OUZ4" s="157"/>
      <c r="OVA4" s="157"/>
      <c r="OVB4" s="157"/>
      <c r="OVC4" s="157"/>
      <c r="OVD4" s="157"/>
      <c r="OVE4" s="157"/>
      <c r="OVF4" s="157"/>
      <c r="OVG4" s="157"/>
      <c r="OVH4" s="157"/>
      <c r="OVI4" s="157"/>
      <c r="OVJ4" s="157"/>
      <c r="OVK4" s="157"/>
      <c r="OVL4" s="157"/>
      <c r="OVM4" s="450"/>
      <c r="OVN4" s="157"/>
      <c r="OVO4" s="157"/>
      <c r="OVP4" s="157"/>
      <c r="OVQ4" s="157"/>
      <c r="OVR4" s="157"/>
      <c r="OVS4" s="157"/>
      <c r="OVT4" s="157"/>
      <c r="OVU4" s="157"/>
      <c r="OVV4" s="157"/>
      <c r="OVW4" s="157"/>
      <c r="OVX4" s="157"/>
      <c r="OVY4" s="157"/>
      <c r="OVZ4" s="157"/>
      <c r="OWA4" s="450"/>
      <c r="OWB4" s="157"/>
      <c r="OWC4" s="157"/>
      <c r="OWD4" s="157"/>
      <c r="OWE4" s="157"/>
      <c r="OWF4" s="157"/>
      <c r="OWG4" s="157"/>
      <c r="OWH4" s="157"/>
      <c r="OWI4" s="157"/>
      <c r="OWJ4" s="157"/>
      <c r="OWK4" s="157"/>
      <c r="OWL4" s="157"/>
      <c r="OWM4" s="157"/>
      <c r="OWN4" s="157"/>
      <c r="OWO4" s="450"/>
      <c r="OWP4" s="157"/>
      <c r="OWQ4" s="157"/>
      <c r="OWR4" s="157"/>
      <c r="OWS4" s="157"/>
      <c r="OWT4" s="157"/>
      <c r="OWU4" s="157"/>
      <c r="OWV4" s="157"/>
      <c r="OWW4" s="157"/>
      <c r="OWX4" s="157"/>
      <c r="OWY4" s="157"/>
      <c r="OWZ4" s="157"/>
      <c r="OXA4" s="157"/>
      <c r="OXB4" s="157"/>
      <c r="OXC4" s="450"/>
      <c r="OXD4" s="157"/>
      <c r="OXE4" s="157"/>
      <c r="OXF4" s="157"/>
      <c r="OXG4" s="157"/>
      <c r="OXH4" s="157"/>
      <c r="OXI4" s="157"/>
      <c r="OXJ4" s="157"/>
      <c r="OXK4" s="157"/>
      <c r="OXL4" s="157"/>
      <c r="OXM4" s="157"/>
      <c r="OXN4" s="157"/>
      <c r="OXO4" s="157"/>
      <c r="OXP4" s="157"/>
      <c r="OXQ4" s="450"/>
      <c r="OXR4" s="157"/>
      <c r="OXS4" s="157"/>
      <c r="OXT4" s="157"/>
      <c r="OXU4" s="157"/>
      <c r="OXV4" s="157"/>
      <c r="OXW4" s="157"/>
      <c r="OXX4" s="157"/>
      <c r="OXY4" s="157"/>
      <c r="OXZ4" s="157"/>
      <c r="OYA4" s="157"/>
      <c r="OYB4" s="157"/>
      <c r="OYC4" s="157"/>
      <c r="OYD4" s="157"/>
      <c r="OYE4" s="450"/>
      <c r="OYF4" s="157"/>
      <c r="OYG4" s="157"/>
      <c r="OYH4" s="157"/>
      <c r="OYI4" s="157"/>
      <c r="OYJ4" s="157"/>
      <c r="OYK4" s="157"/>
      <c r="OYL4" s="157"/>
      <c r="OYM4" s="157"/>
      <c r="OYN4" s="157"/>
      <c r="OYO4" s="157"/>
      <c r="OYP4" s="157"/>
      <c r="OYQ4" s="157"/>
      <c r="OYR4" s="157"/>
      <c r="OYS4" s="450"/>
      <c r="OYT4" s="157"/>
      <c r="OYU4" s="157"/>
      <c r="OYV4" s="157"/>
      <c r="OYW4" s="157"/>
      <c r="OYX4" s="157"/>
      <c r="OYY4" s="157"/>
      <c r="OYZ4" s="157"/>
      <c r="OZA4" s="157"/>
      <c r="OZB4" s="157"/>
      <c r="OZC4" s="157"/>
      <c r="OZD4" s="157"/>
      <c r="OZE4" s="157"/>
      <c r="OZF4" s="157"/>
      <c r="OZG4" s="450"/>
      <c r="OZH4" s="157"/>
      <c r="OZI4" s="157"/>
      <c r="OZJ4" s="157"/>
      <c r="OZK4" s="157"/>
      <c r="OZL4" s="157"/>
      <c r="OZM4" s="157"/>
      <c r="OZN4" s="157"/>
      <c r="OZO4" s="157"/>
      <c r="OZP4" s="157"/>
      <c r="OZQ4" s="157"/>
      <c r="OZR4" s="157"/>
      <c r="OZS4" s="157"/>
      <c r="OZT4" s="157"/>
      <c r="OZU4" s="450"/>
      <c r="OZV4" s="157"/>
      <c r="OZW4" s="157"/>
      <c r="OZX4" s="157"/>
      <c r="OZY4" s="157"/>
      <c r="OZZ4" s="157"/>
      <c r="PAA4" s="157"/>
      <c r="PAB4" s="157"/>
      <c r="PAC4" s="157"/>
      <c r="PAD4" s="157"/>
      <c r="PAE4" s="157"/>
      <c r="PAF4" s="157"/>
      <c r="PAG4" s="157"/>
      <c r="PAH4" s="157"/>
      <c r="PAI4" s="450"/>
      <c r="PAJ4" s="157"/>
      <c r="PAK4" s="157"/>
      <c r="PAL4" s="157"/>
      <c r="PAM4" s="157"/>
      <c r="PAN4" s="157"/>
      <c r="PAO4" s="157"/>
      <c r="PAP4" s="157"/>
      <c r="PAQ4" s="157"/>
      <c r="PAR4" s="157"/>
      <c r="PAS4" s="157"/>
      <c r="PAT4" s="157"/>
      <c r="PAU4" s="157"/>
      <c r="PAV4" s="157"/>
      <c r="PAW4" s="450"/>
      <c r="PAX4" s="157"/>
      <c r="PAY4" s="157"/>
      <c r="PAZ4" s="157"/>
      <c r="PBA4" s="157"/>
      <c r="PBB4" s="157"/>
      <c r="PBC4" s="157"/>
      <c r="PBD4" s="157"/>
      <c r="PBE4" s="157"/>
      <c r="PBF4" s="157"/>
      <c r="PBG4" s="157"/>
      <c r="PBH4" s="157"/>
      <c r="PBI4" s="157"/>
      <c r="PBJ4" s="157"/>
      <c r="PBK4" s="450"/>
      <c r="PBL4" s="157"/>
      <c r="PBM4" s="157"/>
      <c r="PBN4" s="157"/>
      <c r="PBO4" s="157"/>
      <c r="PBP4" s="157"/>
      <c r="PBQ4" s="157"/>
      <c r="PBR4" s="157"/>
      <c r="PBS4" s="157"/>
      <c r="PBT4" s="157"/>
      <c r="PBU4" s="157"/>
      <c r="PBV4" s="157"/>
      <c r="PBW4" s="157"/>
      <c r="PBX4" s="157"/>
      <c r="PBY4" s="450"/>
      <c r="PBZ4" s="157"/>
      <c r="PCA4" s="157"/>
      <c r="PCB4" s="157"/>
      <c r="PCC4" s="157"/>
      <c r="PCD4" s="157"/>
      <c r="PCE4" s="157"/>
      <c r="PCF4" s="157"/>
      <c r="PCG4" s="157"/>
      <c r="PCH4" s="157"/>
      <c r="PCI4" s="157"/>
      <c r="PCJ4" s="157"/>
      <c r="PCK4" s="157"/>
      <c r="PCL4" s="157"/>
      <c r="PCM4" s="450"/>
      <c r="PCN4" s="157"/>
      <c r="PCO4" s="157"/>
      <c r="PCP4" s="157"/>
      <c r="PCQ4" s="157"/>
      <c r="PCR4" s="157"/>
      <c r="PCS4" s="157"/>
      <c r="PCT4" s="157"/>
      <c r="PCU4" s="157"/>
      <c r="PCV4" s="157"/>
      <c r="PCW4" s="157"/>
      <c r="PCX4" s="157"/>
      <c r="PCY4" s="157"/>
      <c r="PCZ4" s="157"/>
      <c r="PDA4" s="450"/>
      <c r="PDB4" s="157"/>
      <c r="PDC4" s="157"/>
      <c r="PDD4" s="157"/>
      <c r="PDE4" s="157"/>
      <c r="PDF4" s="157"/>
      <c r="PDG4" s="157"/>
      <c r="PDH4" s="157"/>
      <c r="PDI4" s="157"/>
      <c r="PDJ4" s="157"/>
      <c r="PDK4" s="157"/>
      <c r="PDL4" s="157"/>
      <c r="PDM4" s="157"/>
      <c r="PDN4" s="157"/>
      <c r="PDO4" s="450"/>
      <c r="PDP4" s="157"/>
      <c r="PDQ4" s="157"/>
      <c r="PDR4" s="157"/>
      <c r="PDS4" s="157"/>
      <c r="PDT4" s="157"/>
      <c r="PDU4" s="157"/>
      <c r="PDV4" s="157"/>
      <c r="PDW4" s="157"/>
      <c r="PDX4" s="157"/>
      <c r="PDY4" s="157"/>
      <c r="PDZ4" s="157"/>
      <c r="PEA4" s="157"/>
      <c r="PEB4" s="157"/>
      <c r="PEC4" s="450"/>
      <c r="PED4" s="157"/>
      <c r="PEE4" s="157"/>
      <c r="PEF4" s="157"/>
      <c r="PEG4" s="157"/>
      <c r="PEH4" s="157"/>
      <c r="PEI4" s="157"/>
      <c r="PEJ4" s="157"/>
      <c r="PEK4" s="157"/>
      <c r="PEL4" s="157"/>
      <c r="PEM4" s="157"/>
      <c r="PEN4" s="157"/>
      <c r="PEO4" s="157"/>
      <c r="PEP4" s="157"/>
      <c r="PEQ4" s="450"/>
      <c r="PER4" s="157"/>
      <c r="PES4" s="157"/>
      <c r="PET4" s="157"/>
      <c r="PEU4" s="157"/>
      <c r="PEV4" s="157"/>
      <c r="PEW4" s="157"/>
      <c r="PEX4" s="157"/>
      <c r="PEY4" s="157"/>
      <c r="PEZ4" s="157"/>
      <c r="PFA4" s="157"/>
      <c r="PFB4" s="157"/>
      <c r="PFC4" s="157"/>
      <c r="PFD4" s="157"/>
      <c r="PFE4" s="450"/>
      <c r="PFF4" s="157"/>
      <c r="PFG4" s="157"/>
      <c r="PFH4" s="157"/>
      <c r="PFI4" s="157"/>
      <c r="PFJ4" s="157"/>
      <c r="PFK4" s="157"/>
      <c r="PFL4" s="157"/>
      <c r="PFM4" s="157"/>
      <c r="PFN4" s="157"/>
      <c r="PFO4" s="157"/>
      <c r="PFP4" s="157"/>
      <c r="PFQ4" s="157"/>
      <c r="PFR4" s="157"/>
      <c r="PFS4" s="450"/>
      <c r="PFT4" s="157"/>
      <c r="PFU4" s="157"/>
      <c r="PFV4" s="157"/>
      <c r="PFW4" s="157"/>
      <c r="PFX4" s="157"/>
      <c r="PFY4" s="157"/>
      <c r="PFZ4" s="157"/>
      <c r="PGA4" s="157"/>
      <c r="PGB4" s="157"/>
      <c r="PGC4" s="157"/>
      <c r="PGD4" s="157"/>
      <c r="PGE4" s="157"/>
      <c r="PGF4" s="157"/>
      <c r="PGG4" s="450"/>
      <c r="PGH4" s="157"/>
      <c r="PGI4" s="157"/>
      <c r="PGJ4" s="157"/>
      <c r="PGK4" s="157"/>
      <c r="PGL4" s="157"/>
      <c r="PGM4" s="157"/>
      <c r="PGN4" s="157"/>
      <c r="PGO4" s="157"/>
      <c r="PGP4" s="157"/>
      <c r="PGQ4" s="157"/>
      <c r="PGR4" s="157"/>
      <c r="PGS4" s="157"/>
      <c r="PGT4" s="157"/>
      <c r="PGU4" s="450"/>
      <c r="PGV4" s="157"/>
      <c r="PGW4" s="157"/>
      <c r="PGX4" s="157"/>
      <c r="PGY4" s="157"/>
      <c r="PGZ4" s="157"/>
      <c r="PHA4" s="157"/>
      <c r="PHB4" s="157"/>
      <c r="PHC4" s="157"/>
      <c r="PHD4" s="157"/>
      <c r="PHE4" s="157"/>
      <c r="PHF4" s="157"/>
      <c r="PHG4" s="157"/>
      <c r="PHH4" s="157"/>
      <c r="PHI4" s="450"/>
      <c r="PHJ4" s="157"/>
      <c r="PHK4" s="157"/>
      <c r="PHL4" s="157"/>
      <c r="PHM4" s="157"/>
      <c r="PHN4" s="157"/>
      <c r="PHO4" s="157"/>
      <c r="PHP4" s="157"/>
      <c r="PHQ4" s="157"/>
      <c r="PHR4" s="157"/>
      <c r="PHS4" s="157"/>
      <c r="PHT4" s="157"/>
      <c r="PHU4" s="157"/>
      <c r="PHV4" s="157"/>
      <c r="PHW4" s="450"/>
      <c r="PHX4" s="157"/>
      <c r="PHY4" s="157"/>
      <c r="PHZ4" s="157"/>
      <c r="PIA4" s="157"/>
      <c r="PIB4" s="157"/>
      <c r="PIC4" s="157"/>
      <c r="PID4" s="157"/>
      <c r="PIE4" s="157"/>
      <c r="PIF4" s="157"/>
      <c r="PIG4" s="157"/>
      <c r="PIH4" s="157"/>
      <c r="PII4" s="157"/>
      <c r="PIJ4" s="157"/>
      <c r="PIK4" s="450"/>
      <c r="PIL4" s="157"/>
      <c r="PIM4" s="157"/>
      <c r="PIN4" s="157"/>
      <c r="PIO4" s="157"/>
      <c r="PIP4" s="157"/>
      <c r="PIQ4" s="157"/>
      <c r="PIR4" s="157"/>
      <c r="PIS4" s="157"/>
      <c r="PIT4" s="157"/>
      <c r="PIU4" s="157"/>
      <c r="PIV4" s="157"/>
      <c r="PIW4" s="157"/>
      <c r="PIX4" s="157"/>
      <c r="PIY4" s="450"/>
      <c r="PIZ4" s="157"/>
      <c r="PJA4" s="157"/>
      <c r="PJB4" s="157"/>
      <c r="PJC4" s="157"/>
      <c r="PJD4" s="157"/>
      <c r="PJE4" s="157"/>
      <c r="PJF4" s="157"/>
      <c r="PJG4" s="157"/>
      <c r="PJH4" s="157"/>
      <c r="PJI4" s="157"/>
      <c r="PJJ4" s="157"/>
      <c r="PJK4" s="157"/>
      <c r="PJL4" s="157"/>
      <c r="PJM4" s="450"/>
      <c r="PJN4" s="157"/>
      <c r="PJO4" s="157"/>
      <c r="PJP4" s="157"/>
      <c r="PJQ4" s="157"/>
      <c r="PJR4" s="157"/>
      <c r="PJS4" s="157"/>
      <c r="PJT4" s="157"/>
      <c r="PJU4" s="157"/>
      <c r="PJV4" s="157"/>
      <c r="PJW4" s="157"/>
      <c r="PJX4" s="157"/>
      <c r="PJY4" s="157"/>
      <c r="PJZ4" s="157"/>
      <c r="PKA4" s="450"/>
      <c r="PKB4" s="157"/>
      <c r="PKC4" s="157"/>
      <c r="PKD4" s="157"/>
      <c r="PKE4" s="157"/>
      <c r="PKF4" s="157"/>
      <c r="PKG4" s="157"/>
      <c r="PKH4" s="157"/>
      <c r="PKI4" s="157"/>
      <c r="PKJ4" s="157"/>
      <c r="PKK4" s="157"/>
      <c r="PKL4" s="157"/>
      <c r="PKM4" s="157"/>
      <c r="PKN4" s="157"/>
      <c r="PKO4" s="450"/>
      <c r="PKP4" s="157"/>
      <c r="PKQ4" s="157"/>
      <c r="PKR4" s="157"/>
      <c r="PKS4" s="157"/>
      <c r="PKT4" s="157"/>
      <c r="PKU4" s="157"/>
      <c r="PKV4" s="157"/>
      <c r="PKW4" s="157"/>
      <c r="PKX4" s="157"/>
      <c r="PKY4" s="157"/>
      <c r="PKZ4" s="157"/>
      <c r="PLA4" s="157"/>
      <c r="PLB4" s="157"/>
      <c r="PLC4" s="450"/>
      <c r="PLD4" s="157"/>
      <c r="PLE4" s="157"/>
      <c r="PLF4" s="157"/>
      <c r="PLG4" s="157"/>
      <c r="PLH4" s="157"/>
      <c r="PLI4" s="157"/>
      <c r="PLJ4" s="157"/>
      <c r="PLK4" s="157"/>
      <c r="PLL4" s="157"/>
      <c r="PLM4" s="157"/>
      <c r="PLN4" s="157"/>
      <c r="PLO4" s="157"/>
      <c r="PLP4" s="157"/>
      <c r="PLQ4" s="450"/>
      <c r="PLR4" s="157"/>
      <c r="PLS4" s="157"/>
      <c r="PLT4" s="157"/>
      <c r="PLU4" s="157"/>
      <c r="PLV4" s="157"/>
      <c r="PLW4" s="157"/>
      <c r="PLX4" s="157"/>
      <c r="PLY4" s="157"/>
      <c r="PLZ4" s="157"/>
      <c r="PMA4" s="157"/>
      <c r="PMB4" s="157"/>
      <c r="PMC4" s="157"/>
      <c r="PMD4" s="157"/>
      <c r="PME4" s="450"/>
      <c r="PMF4" s="157"/>
      <c r="PMG4" s="157"/>
      <c r="PMH4" s="157"/>
      <c r="PMI4" s="157"/>
      <c r="PMJ4" s="157"/>
      <c r="PMK4" s="157"/>
      <c r="PML4" s="157"/>
      <c r="PMM4" s="157"/>
      <c r="PMN4" s="157"/>
      <c r="PMO4" s="157"/>
      <c r="PMP4" s="157"/>
      <c r="PMQ4" s="157"/>
      <c r="PMR4" s="157"/>
      <c r="PMS4" s="450"/>
      <c r="PMT4" s="157"/>
      <c r="PMU4" s="157"/>
      <c r="PMV4" s="157"/>
      <c r="PMW4" s="157"/>
      <c r="PMX4" s="157"/>
      <c r="PMY4" s="157"/>
      <c r="PMZ4" s="157"/>
      <c r="PNA4" s="157"/>
      <c r="PNB4" s="157"/>
      <c r="PNC4" s="157"/>
      <c r="PND4" s="157"/>
      <c r="PNE4" s="157"/>
      <c r="PNF4" s="157"/>
      <c r="PNG4" s="450"/>
      <c r="PNH4" s="157"/>
      <c r="PNI4" s="157"/>
      <c r="PNJ4" s="157"/>
      <c r="PNK4" s="157"/>
      <c r="PNL4" s="157"/>
      <c r="PNM4" s="157"/>
      <c r="PNN4" s="157"/>
      <c r="PNO4" s="157"/>
      <c r="PNP4" s="157"/>
      <c r="PNQ4" s="157"/>
      <c r="PNR4" s="157"/>
      <c r="PNS4" s="157"/>
      <c r="PNT4" s="157"/>
      <c r="PNU4" s="450"/>
      <c r="PNV4" s="157"/>
      <c r="PNW4" s="157"/>
      <c r="PNX4" s="157"/>
      <c r="PNY4" s="157"/>
      <c r="PNZ4" s="157"/>
      <c r="POA4" s="157"/>
      <c r="POB4" s="157"/>
      <c r="POC4" s="157"/>
      <c r="POD4" s="157"/>
      <c r="POE4" s="157"/>
      <c r="POF4" s="157"/>
      <c r="POG4" s="157"/>
      <c r="POH4" s="157"/>
      <c r="POI4" s="450"/>
      <c r="POJ4" s="157"/>
      <c r="POK4" s="157"/>
      <c r="POL4" s="157"/>
      <c r="POM4" s="157"/>
      <c r="PON4" s="157"/>
      <c r="POO4" s="157"/>
      <c r="POP4" s="157"/>
      <c r="POQ4" s="157"/>
      <c r="POR4" s="157"/>
      <c r="POS4" s="157"/>
      <c r="POT4" s="157"/>
      <c r="POU4" s="157"/>
      <c r="POV4" s="157"/>
      <c r="POW4" s="450"/>
      <c r="POX4" s="157"/>
      <c r="POY4" s="157"/>
      <c r="POZ4" s="157"/>
      <c r="PPA4" s="157"/>
      <c r="PPB4" s="157"/>
      <c r="PPC4" s="157"/>
      <c r="PPD4" s="157"/>
      <c r="PPE4" s="157"/>
      <c r="PPF4" s="157"/>
      <c r="PPG4" s="157"/>
      <c r="PPH4" s="157"/>
      <c r="PPI4" s="157"/>
      <c r="PPJ4" s="157"/>
      <c r="PPK4" s="450"/>
      <c r="PPL4" s="157"/>
      <c r="PPM4" s="157"/>
      <c r="PPN4" s="157"/>
      <c r="PPO4" s="157"/>
      <c r="PPP4" s="157"/>
      <c r="PPQ4" s="157"/>
      <c r="PPR4" s="157"/>
      <c r="PPS4" s="157"/>
      <c r="PPT4" s="157"/>
      <c r="PPU4" s="157"/>
      <c r="PPV4" s="157"/>
      <c r="PPW4" s="157"/>
      <c r="PPX4" s="157"/>
      <c r="PPY4" s="450"/>
      <c r="PPZ4" s="157"/>
      <c r="PQA4" s="157"/>
      <c r="PQB4" s="157"/>
      <c r="PQC4" s="157"/>
      <c r="PQD4" s="157"/>
      <c r="PQE4" s="157"/>
      <c r="PQF4" s="157"/>
      <c r="PQG4" s="157"/>
      <c r="PQH4" s="157"/>
      <c r="PQI4" s="157"/>
      <c r="PQJ4" s="157"/>
      <c r="PQK4" s="157"/>
      <c r="PQL4" s="157"/>
      <c r="PQM4" s="450"/>
      <c r="PQN4" s="157"/>
      <c r="PQO4" s="157"/>
      <c r="PQP4" s="157"/>
      <c r="PQQ4" s="157"/>
      <c r="PQR4" s="157"/>
      <c r="PQS4" s="157"/>
      <c r="PQT4" s="157"/>
      <c r="PQU4" s="157"/>
      <c r="PQV4" s="157"/>
      <c r="PQW4" s="157"/>
      <c r="PQX4" s="157"/>
      <c r="PQY4" s="157"/>
      <c r="PQZ4" s="157"/>
      <c r="PRA4" s="450"/>
      <c r="PRB4" s="157"/>
      <c r="PRC4" s="157"/>
      <c r="PRD4" s="157"/>
      <c r="PRE4" s="157"/>
      <c r="PRF4" s="157"/>
      <c r="PRG4" s="157"/>
      <c r="PRH4" s="157"/>
      <c r="PRI4" s="157"/>
      <c r="PRJ4" s="157"/>
      <c r="PRK4" s="157"/>
      <c r="PRL4" s="157"/>
      <c r="PRM4" s="157"/>
      <c r="PRN4" s="157"/>
      <c r="PRO4" s="450"/>
      <c r="PRP4" s="157"/>
      <c r="PRQ4" s="157"/>
      <c r="PRR4" s="157"/>
      <c r="PRS4" s="157"/>
      <c r="PRT4" s="157"/>
      <c r="PRU4" s="157"/>
      <c r="PRV4" s="157"/>
      <c r="PRW4" s="157"/>
      <c r="PRX4" s="157"/>
      <c r="PRY4" s="157"/>
      <c r="PRZ4" s="157"/>
      <c r="PSA4" s="157"/>
      <c r="PSB4" s="157"/>
      <c r="PSC4" s="450"/>
      <c r="PSD4" s="157"/>
      <c r="PSE4" s="157"/>
      <c r="PSF4" s="157"/>
      <c r="PSG4" s="157"/>
      <c r="PSH4" s="157"/>
      <c r="PSI4" s="157"/>
      <c r="PSJ4" s="157"/>
      <c r="PSK4" s="157"/>
      <c r="PSL4" s="157"/>
      <c r="PSM4" s="157"/>
      <c r="PSN4" s="157"/>
      <c r="PSO4" s="157"/>
      <c r="PSP4" s="157"/>
      <c r="PSQ4" s="450"/>
      <c r="PSR4" s="157"/>
      <c r="PSS4" s="157"/>
      <c r="PST4" s="157"/>
      <c r="PSU4" s="157"/>
      <c r="PSV4" s="157"/>
      <c r="PSW4" s="157"/>
      <c r="PSX4" s="157"/>
      <c r="PSY4" s="157"/>
      <c r="PSZ4" s="157"/>
      <c r="PTA4" s="157"/>
      <c r="PTB4" s="157"/>
      <c r="PTC4" s="157"/>
      <c r="PTD4" s="157"/>
      <c r="PTE4" s="450"/>
      <c r="PTF4" s="157"/>
      <c r="PTG4" s="157"/>
      <c r="PTH4" s="157"/>
      <c r="PTI4" s="157"/>
      <c r="PTJ4" s="157"/>
      <c r="PTK4" s="157"/>
      <c r="PTL4" s="157"/>
      <c r="PTM4" s="157"/>
      <c r="PTN4" s="157"/>
      <c r="PTO4" s="157"/>
      <c r="PTP4" s="157"/>
      <c r="PTQ4" s="157"/>
      <c r="PTR4" s="157"/>
      <c r="PTS4" s="450"/>
      <c r="PTT4" s="157"/>
      <c r="PTU4" s="157"/>
      <c r="PTV4" s="157"/>
      <c r="PTW4" s="157"/>
      <c r="PTX4" s="157"/>
      <c r="PTY4" s="157"/>
      <c r="PTZ4" s="157"/>
      <c r="PUA4" s="157"/>
      <c r="PUB4" s="157"/>
      <c r="PUC4" s="157"/>
      <c r="PUD4" s="157"/>
      <c r="PUE4" s="157"/>
      <c r="PUF4" s="157"/>
      <c r="PUG4" s="450"/>
      <c r="PUH4" s="157"/>
      <c r="PUI4" s="157"/>
      <c r="PUJ4" s="157"/>
      <c r="PUK4" s="157"/>
      <c r="PUL4" s="157"/>
      <c r="PUM4" s="157"/>
      <c r="PUN4" s="157"/>
      <c r="PUO4" s="157"/>
      <c r="PUP4" s="157"/>
      <c r="PUQ4" s="157"/>
      <c r="PUR4" s="157"/>
      <c r="PUS4" s="157"/>
      <c r="PUT4" s="157"/>
      <c r="PUU4" s="450"/>
      <c r="PUV4" s="157"/>
      <c r="PUW4" s="157"/>
      <c r="PUX4" s="157"/>
      <c r="PUY4" s="157"/>
      <c r="PUZ4" s="157"/>
      <c r="PVA4" s="157"/>
      <c r="PVB4" s="157"/>
      <c r="PVC4" s="157"/>
      <c r="PVD4" s="157"/>
      <c r="PVE4" s="157"/>
      <c r="PVF4" s="157"/>
      <c r="PVG4" s="157"/>
      <c r="PVH4" s="157"/>
      <c r="PVI4" s="450"/>
      <c r="PVJ4" s="157"/>
      <c r="PVK4" s="157"/>
      <c r="PVL4" s="157"/>
      <c r="PVM4" s="157"/>
      <c r="PVN4" s="157"/>
      <c r="PVO4" s="157"/>
      <c r="PVP4" s="157"/>
      <c r="PVQ4" s="157"/>
      <c r="PVR4" s="157"/>
      <c r="PVS4" s="157"/>
      <c r="PVT4" s="157"/>
      <c r="PVU4" s="157"/>
      <c r="PVV4" s="157"/>
      <c r="PVW4" s="450"/>
      <c r="PVX4" s="157"/>
      <c r="PVY4" s="157"/>
      <c r="PVZ4" s="157"/>
      <c r="PWA4" s="157"/>
      <c r="PWB4" s="157"/>
      <c r="PWC4" s="157"/>
      <c r="PWD4" s="157"/>
      <c r="PWE4" s="157"/>
      <c r="PWF4" s="157"/>
      <c r="PWG4" s="157"/>
      <c r="PWH4" s="157"/>
      <c r="PWI4" s="157"/>
      <c r="PWJ4" s="157"/>
      <c r="PWK4" s="450"/>
      <c r="PWL4" s="157"/>
      <c r="PWM4" s="157"/>
      <c r="PWN4" s="157"/>
      <c r="PWO4" s="157"/>
      <c r="PWP4" s="157"/>
      <c r="PWQ4" s="157"/>
      <c r="PWR4" s="157"/>
      <c r="PWS4" s="157"/>
      <c r="PWT4" s="157"/>
      <c r="PWU4" s="157"/>
      <c r="PWV4" s="157"/>
      <c r="PWW4" s="157"/>
      <c r="PWX4" s="157"/>
      <c r="PWY4" s="450"/>
      <c r="PWZ4" s="157"/>
      <c r="PXA4" s="157"/>
      <c r="PXB4" s="157"/>
      <c r="PXC4" s="157"/>
      <c r="PXD4" s="157"/>
      <c r="PXE4" s="157"/>
      <c r="PXF4" s="157"/>
      <c r="PXG4" s="157"/>
      <c r="PXH4" s="157"/>
      <c r="PXI4" s="157"/>
      <c r="PXJ4" s="157"/>
      <c r="PXK4" s="157"/>
      <c r="PXL4" s="157"/>
      <c r="PXM4" s="450"/>
      <c r="PXN4" s="157"/>
      <c r="PXO4" s="157"/>
      <c r="PXP4" s="157"/>
      <c r="PXQ4" s="157"/>
      <c r="PXR4" s="157"/>
      <c r="PXS4" s="157"/>
      <c r="PXT4" s="157"/>
      <c r="PXU4" s="157"/>
      <c r="PXV4" s="157"/>
      <c r="PXW4" s="157"/>
      <c r="PXX4" s="157"/>
      <c r="PXY4" s="157"/>
      <c r="PXZ4" s="157"/>
      <c r="PYA4" s="450"/>
      <c r="PYB4" s="157"/>
      <c r="PYC4" s="157"/>
      <c r="PYD4" s="157"/>
      <c r="PYE4" s="157"/>
      <c r="PYF4" s="157"/>
      <c r="PYG4" s="157"/>
      <c r="PYH4" s="157"/>
      <c r="PYI4" s="157"/>
      <c r="PYJ4" s="157"/>
      <c r="PYK4" s="157"/>
      <c r="PYL4" s="157"/>
      <c r="PYM4" s="157"/>
      <c r="PYN4" s="157"/>
      <c r="PYO4" s="450"/>
      <c r="PYP4" s="157"/>
      <c r="PYQ4" s="157"/>
      <c r="PYR4" s="157"/>
      <c r="PYS4" s="157"/>
      <c r="PYT4" s="157"/>
      <c r="PYU4" s="157"/>
      <c r="PYV4" s="157"/>
      <c r="PYW4" s="157"/>
      <c r="PYX4" s="157"/>
      <c r="PYY4" s="157"/>
      <c r="PYZ4" s="157"/>
      <c r="PZA4" s="157"/>
      <c r="PZB4" s="157"/>
      <c r="PZC4" s="450"/>
      <c r="PZD4" s="157"/>
      <c r="PZE4" s="157"/>
      <c r="PZF4" s="157"/>
      <c r="PZG4" s="157"/>
      <c r="PZH4" s="157"/>
      <c r="PZI4" s="157"/>
      <c r="PZJ4" s="157"/>
      <c r="PZK4" s="157"/>
      <c r="PZL4" s="157"/>
      <c r="PZM4" s="157"/>
      <c r="PZN4" s="157"/>
      <c r="PZO4" s="157"/>
      <c r="PZP4" s="157"/>
      <c r="PZQ4" s="450"/>
      <c r="PZR4" s="157"/>
      <c r="PZS4" s="157"/>
      <c r="PZT4" s="157"/>
      <c r="PZU4" s="157"/>
      <c r="PZV4" s="157"/>
      <c r="PZW4" s="157"/>
      <c r="PZX4" s="157"/>
      <c r="PZY4" s="157"/>
      <c r="PZZ4" s="157"/>
      <c r="QAA4" s="157"/>
      <c r="QAB4" s="157"/>
      <c r="QAC4" s="157"/>
      <c r="QAD4" s="157"/>
      <c r="QAE4" s="450"/>
      <c r="QAF4" s="157"/>
      <c r="QAG4" s="157"/>
      <c r="QAH4" s="157"/>
      <c r="QAI4" s="157"/>
      <c r="QAJ4" s="157"/>
      <c r="QAK4" s="157"/>
      <c r="QAL4" s="157"/>
      <c r="QAM4" s="157"/>
      <c r="QAN4" s="157"/>
      <c r="QAO4" s="157"/>
      <c r="QAP4" s="157"/>
      <c r="QAQ4" s="157"/>
      <c r="QAR4" s="157"/>
      <c r="QAS4" s="450"/>
      <c r="QAT4" s="157"/>
      <c r="QAU4" s="157"/>
      <c r="QAV4" s="157"/>
      <c r="QAW4" s="157"/>
      <c r="QAX4" s="157"/>
      <c r="QAY4" s="157"/>
      <c r="QAZ4" s="157"/>
      <c r="QBA4" s="157"/>
      <c r="QBB4" s="157"/>
      <c r="QBC4" s="157"/>
      <c r="QBD4" s="157"/>
      <c r="QBE4" s="157"/>
      <c r="QBF4" s="157"/>
      <c r="QBG4" s="450"/>
      <c r="QBH4" s="157"/>
      <c r="QBI4" s="157"/>
      <c r="QBJ4" s="157"/>
      <c r="QBK4" s="157"/>
      <c r="QBL4" s="157"/>
      <c r="QBM4" s="157"/>
      <c r="QBN4" s="157"/>
      <c r="QBO4" s="157"/>
      <c r="QBP4" s="157"/>
      <c r="QBQ4" s="157"/>
      <c r="QBR4" s="157"/>
      <c r="QBS4" s="157"/>
      <c r="QBT4" s="157"/>
      <c r="QBU4" s="450"/>
      <c r="QBV4" s="157"/>
      <c r="QBW4" s="157"/>
      <c r="QBX4" s="157"/>
      <c r="QBY4" s="157"/>
      <c r="QBZ4" s="157"/>
      <c r="QCA4" s="157"/>
      <c r="QCB4" s="157"/>
      <c r="QCC4" s="157"/>
      <c r="QCD4" s="157"/>
      <c r="QCE4" s="157"/>
      <c r="QCF4" s="157"/>
      <c r="QCG4" s="157"/>
      <c r="QCH4" s="157"/>
      <c r="QCI4" s="450"/>
      <c r="QCJ4" s="157"/>
      <c r="QCK4" s="157"/>
      <c r="QCL4" s="157"/>
      <c r="QCM4" s="157"/>
      <c r="QCN4" s="157"/>
      <c r="QCO4" s="157"/>
      <c r="QCP4" s="157"/>
      <c r="QCQ4" s="157"/>
      <c r="QCR4" s="157"/>
      <c r="QCS4" s="157"/>
      <c r="QCT4" s="157"/>
      <c r="QCU4" s="157"/>
      <c r="QCV4" s="157"/>
      <c r="QCW4" s="450"/>
      <c r="QCX4" s="157"/>
      <c r="QCY4" s="157"/>
      <c r="QCZ4" s="157"/>
      <c r="QDA4" s="157"/>
      <c r="QDB4" s="157"/>
      <c r="QDC4" s="157"/>
      <c r="QDD4" s="157"/>
      <c r="QDE4" s="157"/>
      <c r="QDF4" s="157"/>
      <c r="QDG4" s="157"/>
      <c r="QDH4" s="157"/>
      <c r="QDI4" s="157"/>
      <c r="QDJ4" s="157"/>
      <c r="QDK4" s="450"/>
      <c r="QDL4" s="157"/>
      <c r="QDM4" s="157"/>
      <c r="QDN4" s="157"/>
      <c r="QDO4" s="157"/>
      <c r="QDP4" s="157"/>
      <c r="QDQ4" s="157"/>
      <c r="QDR4" s="157"/>
      <c r="QDS4" s="157"/>
      <c r="QDT4" s="157"/>
      <c r="QDU4" s="157"/>
      <c r="QDV4" s="157"/>
      <c r="QDW4" s="157"/>
      <c r="QDX4" s="157"/>
      <c r="QDY4" s="450"/>
      <c r="QDZ4" s="157"/>
      <c r="QEA4" s="157"/>
      <c r="QEB4" s="157"/>
      <c r="QEC4" s="157"/>
      <c r="QED4" s="157"/>
      <c r="QEE4" s="157"/>
      <c r="QEF4" s="157"/>
      <c r="QEG4" s="157"/>
      <c r="QEH4" s="157"/>
      <c r="QEI4" s="157"/>
      <c r="QEJ4" s="157"/>
      <c r="QEK4" s="157"/>
      <c r="QEL4" s="157"/>
      <c r="QEM4" s="450"/>
      <c r="QEN4" s="157"/>
      <c r="QEO4" s="157"/>
      <c r="QEP4" s="157"/>
      <c r="QEQ4" s="157"/>
      <c r="QER4" s="157"/>
      <c r="QES4" s="157"/>
      <c r="QET4" s="157"/>
      <c r="QEU4" s="157"/>
      <c r="QEV4" s="157"/>
      <c r="QEW4" s="157"/>
      <c r="QEX4" s="157"/>
      <c r="QEY4" s="157"/>
      <c r="QEZ4" s="157"/>
      <c r="QFA4" s="450"/>
      <c r="QFB4" s="157"/>
      <c r="QFC4" s="157"/>
      <c r="QFD4" s="157"/>
      <c r="QFE4" s="157"/>
      <c r="QFF4" s="157"/>
      <c r="QFG4" s="157"/>
      <c r="QFH4" s="157"/>
      <c r="QFI4" s="157"/>
      <c r="QFJ4" s="157"/>
      <c r="QFK4" s="157"/>
      <c r="QFL4" s="157"/>
      <c r="QFM4" s="157"/>
      <c r="QFN4" s="157"/>
      <c r="QFO4" s="450"/>
      <c r="QFP4" s="157"/>
      <c r="QFQ4" s="157"/>
      <c r="QFR4" s="157"/>
      <c r="QFS4" s="157"/>
      <c r="QFT4" s="157"/>
      <c r="QFU4" s="157"/>
      <c r="QFV4" s="157"/>
      <c r="QFW4" s="157"/>
      <c r="QFX4" s="157"/>
      <c r="QFY4" s="157"/>
      <c r="QFZ4" s="157"/>
      <c r="QGA4" s="157"/>
      <c r="QGB4" s="157"/>
      <c r="QGC4" s="450"/>
      <c r="QGD4" s="157"/>
      <c r="QGE4" s="157"/>
      <c r="QGF4" s="157"/>
      <c r="QGG4" s="157"/>
      <c r="QGH4" s="157"/>
      <c r="QGI4" s="157"/>
      <c r="QGJ4" s="157"/>
      <c r="QGK4" s="157"/>
      <c r="QGL4" s="157"/>
      <c r="QGM4" s="157"/>
      <c r="QGN4" s="157"/>
      <c r="QGO4" s="157"/>
      <c r="QGP4" s="157"/>
      <c r="QGQ4" s="450"/>
      <c r="QGR4" s="157"/>
      <c r="QGS4" s="157"/>
      <c r="QGT4" s="157"/>
      <c r="QGU4" s="157"/>
      <c r="QGV4" s="157"/>
      <c r="QGW4" s="157"/>
      <c r="QGX4" s="157"/>
      <c r="QGY4" s="157"/>
      <c r="QGZ4" s="157"/>
      <c r="QHA4" s="157"/>
      <c r="QHB4" s="157"/>
      <c r="QHC4" s="157"/>
      <c r="QHD4" s="157"/>
      <c r="QHE4" s="450"/>
      <c r="QHF4" s="157"/>
      <c r="QHG4" s="157"/>
      <c r="QHH4" s="157"/>
      <c r="QHI4" s="157"/>
      <c r="QHJ4" s="157"/>
      <c r="QHK4" s="157"/>
      <c r="QHL4" s="157"/>
      <c r="QHM4" s="157"/>
      <c r="QHN4" s="157"/>
      <c r="QHO4" s="157"/>
      <c r="QHP4" s="157"/>
      <c r="QHQ4" s="157"/>
      <c r="QHR4" s="157"/>
      <c r="QHS4" s="450"/>
      <c r="QHT4" s="157"/>
      <c r="QHU4" s="157"/>
      <c r="QHV4" s="157"/>
      <c r="QHW4" s="157"/>
      <c r="QHX4" s="157"/>
      <c r="QHY4" s="157"/>
      <c r="QHZ4" s="157"/>
      <c r="QIA4" s="157"/>
      <c r="QIB4" s="157"/>
      <c r="QIC4" s="157"/>
      <c r="QID4" s="157"/>
      <c r="QIE4" s="157"/>
      <c r="QIF4" s="157"/>
      <c r="QIG4" s="450"/>
      <c r="QIH4" s="157"/>
      <c r="QII4" s="157"/>
      <c r="QIJ4" s="157"/>
      <c r="QIK4" s="157"/>
      <c r="QIL4" s="157"/>
      <c r="QIM4" s="157"/>
      <c r="QIN4" s="157"/>
      <c r="QIO4" s="157"/>
      <c r="QIP4" s="157"/>
      <c r="QIQ4" s="157"/>
      <c r="QIR4" s="157"/>
      <c r="QIS4" s="157"/>
      <c r="QIT4" s="157"/>
      <c r="QIU4" s="450"/>
      <c r="QIV4" s="157"/>
      <c r="QIW4" s="157"/>
      <c r="QIX4" s="157"/>
      <c r="QIY4" s="157"/>
      <c r="QIZ4" s="157"/>
      <c r="QJA4" s="157"/>
      <c r="QJB4" s="157"/>
      <c r="QJC4" s="157"/>
      <c r="QJD4" s="157"/>
      <c r="QJE4" s="157"/>
      <c r="QJF4" s="157"/>
      <c r="QJG4" s="157"/>
      <c r="QJH4" s="157"/>
      <c r="QJI4" s="450"/>
      <c r="QJJ4" s="157"/>
      <c r="QJK4" s="157"/>
      <c r="QJL4" s="157"/>
      <c r="QJM4" s="157"/>
      <c r="QJN4" s="157"/>
      <c r="QJO4" s="157"/>
      <c r="QJP4" s="157"/>
      <c r="QJQ4" s="157"/>
      <c r="QJR4" s="157"/>
      <c r="QJS4" s="157"/>
      <c r="QJT4" s="157"/>
      <c r="QJU4" s="157"/>
      <c r="QJV4" s="157"/>
      <c r="QJW4" s="450"/>
      <c r="QJX4" s="157"/>
      <c r="QJY4" s="157"/>
      <c r="QJZ4" s="157"/>
      <c r="QKA4" s="157"/>
      <c r="QKB4" s="157"/>
      <c r="QKC4" s="157"/>
      <c r="QKD4" s="157"/>
      <c r="QKE4" s="157"/>
      <c r="QKF4" s="157"/>
      <c r="QKG4" s="157"/>
      <c r="QKH4" s="157"/>
      <c r="QKI4" s="157"/>
      <c r="QKJ4" s="157"/>
      <c r="QKK4" s="450"/>
      <c r="QKL4" s="157"/>
      <c r="QKM4" s="157"/>
      <c r="QKN4" s="157"/>
      <c r="QKO4" s="157"/>
      <c r="QKP4" s="157"/>
      <c r="QKQ4" s="157"/>
      <c r="QKR4" s="157"/>
      <c r="QKS4" s="157"/>
      <c r="QKT4" s="157"/>
      <c r="QKU4" s="157"/>
      <c r="QKV4" s="157"/>
      <c r="QKW4" s="157"/>
      <c r="QKX4" s="157"/>
      <c r="QKY4" s="450"/>
      <c r="QKZ4" s="157"/>
      <c r="QLA4" s="157"/>
      <c r="QLB4" s="157"/>
      <c r="QLC4" s="157"/>
      <c r="QLD4" s="157"/>
      <c r="QLE4" s="157"/>
      <c r="QLF4" s="157"/>
      <c r="QLG4" s="157"/>
      <c r="QLH4" s="157"/>
      <c r="QLI4" s="157"/>
      <c r="QLJ4" s="157"/>
      <c r="QLK4" s="157"/>
      <c r="QLL4" s="157"/>
      <c r="QLM4" s="450"/>
      <c r="QLN4" s="157"/>
      <c r="QLO4" s="157"/>
      <c r="QLP4" s="157"/>
      <c r="QLQ4" s="157"/>
      <c r="QLR4" s="157"/>
      <c r="QLS4" s="157"/>
      <c r="QLT4" s="157"/>
      <c r="QLU4" s="157"/>
      <c r="QLV4" s="157"/>
      <c r="QLW4" s="157"/>
      <c r="QLX4" s="157"/>
      <c r="QLY4" s="157"/>
      <c r="QLZ4" s="157"/>
      <c r="QMA4" s="450"/>
      <c r="QMB4" s="157"/>
      <c r="QMC4" s="157"/>
      <c r="QMD4" s="157"/>
      <c r="QME4" s="157"/>
      <c r="QMF4" s="157"/>
      <c r="QMG4" s="157"/>
      <c r="QMH4" s="157"/>
      <c r="QMI4" s="157"/>
      <c r="QMJ4" s="157"/>
      <c r="QMK4" s="157"/>
      <c r="QML4" s="157"/>
      <c r="QMM4" s="157"/>
      <c r="QMN4" s="157"/>
      <c r="QMO4" s="450"/>
      <c r="QMP4" s="157"/>
      <c r="QMQ4" s="157"/>
      <c r="QMR4" s="157"/>
      <c r="QMS4" s="157"/>
      <c r="QMT4" s="157"/>
      <c r="QMU4" s="157"/>
      <c r="QMV4" s="157"/>
      <c r="QMW4" s="157"/>
      <c r="QMX4" s="157"/>
      <c r="QMY4" s="157"/>
      <c r="QMZ4" s="157"/>
      <c r="QNA4" s="157"/>
      <c r="QNB4" s="157"/>
      <c r="QNC4" s="450"/>
      <c r="QND4" s="157"/>
      <c r="QNE4" s="157"/>
      <c r="QNF4" s="157"/>
      <c r="QNG4" s="157"/>
      <c r="QNH4" s="157"/>
      <c r="QNI4" s="157"/>
      <c r="QNJ4" s="157"/>
      <c r="QNK4" s="157"/>
      <c r="QNL4" s="157"/>
      <c r="QNM4" s="157"/>
      <c r="QNN4" s="157"/>
      <c r="QNO4" s="157"/>
      <c r="QNP4" s="157"/>
      <c r="QNQ4" s="450"/>
      <c r="QNR4" s="157"/>
      <c r="QNS4" s="157"/>
      <c r="QNT4" s="157"/>
      <c r="QNU4" s="157"/>
      <c r="QNV4" s="157"/>
      <c r="QNW4" s="157"/>
      <c r="QNX4" s="157"/>
      <c r="QNY4" s="157"/>
      <c r="QNZ4" s="157"/>
      <c r="QOA4" s="157"/>
      <c r="QOB4" s="157"/>
      <c r="QOC4" s="157"/>
      <c r="QOD4" s="157"/>
      <c r="QOE4" s="450"/>
      <c r="QOF4" s="157"/>
      <c r="QOG4" s="157"/>
      <c r="QOH4" s="157"/>
      <c r="QOI4" s="157"/>
      <c r="QOJ4" s="157"/>
      <c r="QOK4" s="157"/>
      <c r="QOL4" s="157"/>
      <c r="QOM4" s="157"/>
      <c r="QON4" s="157"/>
      <c r="QOO4" s="157"/>
      <c r="QOP4" s="157"/>
      <c r="QOQ4" s="157"/>
      <c r="QOR4" s="157"/>
      <c r="QOS4" s="450"/>
      <c r="QOT4" s="157"/>
      <c r="QOU4" s="157"/>
      <c r="QOV4" s="157"/>
      <c r="QOW4" s="157"/>
      <c r="QOX4" s="157"/>
      <c r="QOY4" s="157"/>
      <c r="QOZ4" s="157"/>
      <c r="QPA4" s="157"/>
      <c r="QPB4" s="157"/>
      <c r="QPC4" s="157"/>
      <c r="QPD4" s="157"/>
      <c r="QPE4" s="157"/>
      <c r="QPF4" s="157"/>
      <c r="QPG4" s="450"/>
      <c r="QPH4" s="157"/>
      <c r="QPI4" s="157"/>
      <c r="QPJ4" s="157"/>
      <c r="QPK4" s="157"/>
      <c r="QPL4" s="157"/>
      <c r="QPM4" s="157"/>
      <c r="QPN4" s="157"/>
      <c r="QPO4" s="157"/>
      <c r="QPP4" s="157"/>
      <c r="QPQ4" s="157"/>
      <c r="QPR4" s="157"/>
      <c r="QPS4" s="157"/>
      <c r="QPT4" s="157"/>
      <c r="QPU4" s="450"/>
      <c r="QPV4" s="157"/>
      <c r="QPW4" s="157"/>
      <c r="QPX4" s="157"/>
      <c r="QPY4" s="157"/>
      <c r="QPZ4" s="157"/>
      <c r="QQA4" s="157"/>
      <c r="QQB4" s="157"/>
      <c r="QQC4" s="157"/>
      <c r="QQD4" s="157"/>
      <c r="QQE4" s="157"/>
      <c r="QQF4" s="157"/>
      <c r="QQG4" s="157"/>
      <c r="QQH4" s="157"/>
      <c r="QQI4" s="450"/>
      <c r="QQJ4" s="157"/>
      <c r="QQK4" s="157"/>
      <c r="QQL4" s="157"/>
      <c r="QQM4" s="157"/>
      <c r="QQN4" s="157"/>
      <c r="QQO4" s="157"/>
      <c r="QQP4" s="157"/>
      <c r="QQQ4" s="157"/>
      <c r="QQR4" s="157"/>
      <c r="QQS4" s="157"/>
      <c r="QQT4" s="157"/>
      <c r="QQU4" s="157"/>
      <c r="QQV4" s="157"/>
      <c r="QQW4" s="450"/>
      <c r="QQX4" s="157"/>
      <c r="QQY4" s="157"/>
      <c r="QQZ4" s="157"/>
      <c r="QRA4" s="157"/>
      <c r="QRB4" s="157"/>
      <c r="QRC4" s="157"/>
      <c r="QRD4" s="157"/>
      <c r="QRE4" s="157"/>
      <c r="QRF4" s="157"/>
      <c r="QRG4" s="157"/>
      <c r="QRH4" s="157"/>
      <c r="QRI4" s="157"/>
      <c r="QRJ4" s="157"/>
      <c r="QRK4" s="450"/>
      <c r="QRL4" s="157"/>
      <c r="QRM4" s="157"/>
      <c r="QRN4" s="157"/>
      <c r="QRO4" s="157"/>
      <c r="QRP4" s="157"/>
      <c r="QRQ4" s="157"/>
      <c r="QRR4" s="157"/>
      <c r="QRS4" s="157"/>
      <c r="QRT4" s="157"/>
      <c r="QRU4" s="157"/>
      <c r="QRV4" s="157"/>
      <c r="QRW4" s="157"/>
      <c r="QRX4" s="157"/>
      <c r="QRY4" s="450"/>
      <c r="QRZ4" s="157"/>
      <c r="QSA4" s="157"/>
      <c r="QSB4" s="157"/>
      <c r="QSC4" s="157"/>
      <c r="QSD4" s="157"/>
      <c r="QSE4" s="157"/>
      <c r="QSF4" s="157"/>
      <c r="QSG4" s="157"/>
      <c r="QSH4" s="157"/>
      <c r="QSI4" s="157"/>
      <c r="QSJ4" s="157"/>
      <c r="QSK4" s="157"/>
      <c r="QSL4" s="157"/>
      <c r="QSM4" s="450"/>
      <c r="QSN4" s="157"/>
      <c r="QSO4" s="157"/>
      <c r="QSP4" s="157"/>
      <c r="QSQ4" s="157"/>
      <c r="QSR4" s="157"/>
      <c r="QSS4" s="157"/>
      <c r="QST4" s="157"/>
      <c r="QSU4" s="157"/>
      <c r="QSV4" s="157"/>
      <c r="QSW4" s="157"/>
      <c r="QSX4" s="157"/>
      <c r="QSY4" s="157"/>
      <c r="QSZ4" s="157"/>
      <c r="QTA4" s="450"/>
      <c r="QTB4" s="157"/>
      <c r="QTC4" s="157"/>
      <c r="QTD4" s="157"/>
      <c r="QTE4" s="157"/>
      <c r="QTF4" s="157"/>
      <c r="QTG4" s="157"/>
      <c r="QTH4" s="157"/>
      <c r="QTI4" s="157"/>
      <c r="QTJ4" s="157"/>
      <c r="QTK4" s="157"/>
      <c r="QTL4" s="157"/>
      <c r="QTM4" s="157"/>
      <c r="QTN4" s="157"/>
      <c r="QTO4" s="450"/>
      <c r="QTP4" s="157"/>
      <c r="QTQ4" s="157"/>
      <c r="QTR4" s="157"/>
      <c r="QTS4" s="157"/>
      <c r="QTT4" s="157"/>
      <c r="QTU4" s="157"/>
      <c r="QTV4" s="157"/>
      <c r="QTW4" s="157"/>
      <c r="QTX4" s="157"/>
      <c r="QTY4" s="157"/>
      <c r="QTZ4" s="157"/>
      <c r="QUA4" s="157"/>
      <c r="QUB4" s="157"/>
      <c r="QUC4" s="450"/>
      <c r="QUD4" s="157"/>
      <c r="QUE4" s="157"/>
      <c r="QUF4" s="157"/>
      <c r="QUG4" s="157"/>
      <c r="QUH4" s="157"/>
      <c r="QUI4" s="157"/>
      <c r="QUJ4" s="157"/>
      <c r="QUK4" s="157"/>
      <c r="QUL4" s="157"/>
      <c r="QUM4" s="157"/>
      <c r="QUN4" s="157"/>
      <c r="QUO4" s="157"/>
      <c r="QUP4" s="157"/>
      <c r="QUQ4" s="450"/>
      <c r="QUR4" s="157"/>
      <c r="QUS4" s="157"/>
      <c r="QUT4" s="157"/>
      <c r="QUU4" s="157"/>
      <c r="QUV4" s="157"/>
      <c r="QUW4" s="157"/>
      <c r="QUX4" s="157"/>
      <c r="QUY4" s="157"/>
      <c r="QUZ4" s="157"/>
      <c r="QVA4" s="157"/>
      <c r="QVB4" s="157"/>
      <c r="QVC4" s="157"/>
      <c r="QVD4" s="157"/>
      <c r="QVE4" s="450"/>
      <c r="QVF4" s="157"/>
      <c r="QVG4" s="157"/>
      <c r="QVH4" s="157"/>
      <c r="QVI4" s="157"/>
      <c r="QVJ4" s="157"/>
      <c r="QVK4" s="157"/>
      <c r="QVL4" s="157"/>
      <c r="QVM4" s="157"/>
      <c r="QVN4" s="157"/>
      <c r="QVO4" s="157"/>
      <c r="QVP4" s="157"/>
      <c r="QVQ4" s="157"/>
      <c r="QVR4" s="157"/>
      <c r="QVS4" s="450"/>
      <c r="QVT4" s="157"/>
      <c r="QVU4" s="157"/>
      <c r="QVV4" s="157"/>
      <c r="QVW4" s="157"/>
      <c r="QVX4" s="157"/>
      <c r="QVY4" s="157"/>
      <c r="QVZ4" s="157"/>
      <c r="QWA4" s="157"/>
      <c r="QWB4" s="157"/>
      <c r="QWC4" s="157"/>
      <c r="QWD4" s="157"/>
      <c r="QWE4" s="157"/>
      <c r="QWF4" s="157"/>
      <c r="QWG4" s="450"/>
      <c r="QWH4" s="157"/>
      <c r="QWI4" s="157"/>
      <c r="QWJ4" s="157"/>
      <c r="QWK4" s="157"/>
      <c r="QWL4" s="157"/>
      <c r="QWM4" s="157"/>
      <c r="QWN4" s="157"/>
      <c r="QWO4" s="157"/>
      <c r="QWP4" s="157"/>
      <c r="QWQ4" s="157"/>
      <c r="QWR4" s="157"/>
      <c r="QWS4" s="157"/>
      <c r="QWT4" s="157"/>
      <c r="QWU4" s="450"/>
      <c r="QWV4" s="157"/>
      <c r="QWW4" s="157"/>
      <c r="QWX4" s="157"/>
      <c r="QWY4" s="157"/>
      <c r="QWZ4" s="157"/>
      <c r="QXA4" s="157"/>
      <c r="QXB4" s="157"/>
      <c r="QXC4" s="157"/>
      <c r="QXD4" s="157"/>
      <c r="QXE4" s="157"/>
      <c r="QXF4" s="157"/>
      <c r="QXG4" s="157"/>
      <c r="QXH4" s="157"/>
      <c r="QXI4" s="450"/>
      <c r="QXJ4" s="157"/>
      <c r="QXK4" s="157"/>
      <c r="QXL4" s="157"/>
      <c r="QXM4" s="157"/>
      <c r="QXN4" s="157"/>
      <c r="QXO4" s="157"/>
      <c r="QXP4" s="157"/>
      <c r="QXQ4" s="157"/>
      <c r="QXR4" s="157"/>
      <c r="QXS4" s="157"/>
      <c r="QXT4" s="157"/>
      <c r="QXU4" s="157"/>
      <c r="QXV4" s="157"/>
      <c r="QXW4" s="450"/>
      <c r="QXX4" s="157"/>
      <c r="QXY4" s="157"/>
      <c r="QXZ4" s="157"/>
      <c r="QYA4" s="157"/>
      <c r="QYB4" s="157"/>
      <c r="QYC4" s="157"/>
      <c r="QYD4" s="157"/>
      <c r="QYE4" s="157"/>
      <c r="QYF4" s="157"/>
      <c r="QYG4" s="157"/>
      <c r="QYH4" s="157"/>
      <c r="QYI4" s="157"/>
      <c r="QYJ4" s="157"/>
      <c r="QYK4" s="450"/>
      <c r="QYL4" s="157"/>
      <c r="QYM4" s="157"/>
      <c r="QYN4" s="157"/>
      <c r="QYO4" s="157"/>
      <c r="QYP4" s="157"/>
      <c r="QYQ4" s="157"/>
      <c r="QYR4" s="157"/>
      <c r="QYS4" s="157"/>
      <c r="QYT4" s="157"/>
      <c r="QYU4" s="157"/>
      <c r="QYV4" s="157"/>
      <c r="QYW4" s="157"/>
      <c r="QYX4" s="157"/>
      <c r="QYY4" s="450"/>
      <c r="QYZ4" s="157"/>
      <c r="QZA4" s="157"/>
      <c r="QZB4" s="157"/>
      <c r="QZC4" s="157"/>
      <c r="QZD4" s="157"/>
      <c r="QZE4" s="157"/>
      <c r="QZF4" s="157"/>
      <c r="QZG4" s="157"/>
      <c r="QZH4" s="157"/>
      <c r="QZI4" s="157"/>
      <c r="QZJ4" s="157"/>
      <c r="QZK4" s="157"/>
      <c r="QZL4" s="157"/>
      <c r="QZM4" s="450"/>
      <c r="QZN4" s="157"/>
      <c r="QZO4" s="157"/>
      <c r="QZP4" s="157"/>
      <c r="QZQ4" s="157"/>
      <c r="QZR4" s="157"/>
      <c r="QZS4" s="157"/>
      <c r="QZT4" s="157"/>
      <c r="QZU4" s="157"/>
      <c r="QZV4" s="157"/>
      <c r="QZW4" s="157"/>
      <c r="QZX4" s="157"/>
      <c r="QZY4" s="157"/>
      <c r="QZZ4" s="157"/>
      <c r="RAA4" s="450"/>
      <c r="RAB4" s="157"/>
      <c r="RAC4" s="157"/>
      <c r="RAD4" s="157"/>
      <c r="RAE4" s="157"/>
      <c r="RAF4" s="157"/>
      <c r="RAG4" s="157"/>
      <c r="RAH4" s="157"/>
      <c r="RAI4" s="157"/>
      <c r="RAJ4" s="157"/>
      <c r="RAK4" s="157"/>
      <c r="RAL4" s="157"/>
      <c r="RAM4" s="157"/>
      <c r="RAN4" s="157"/>
      <c r="RAO4" s="450"/>
      <c r="RAP4" s="157"/>
      <c r="RAQ4" s="157"/>
      <c r="RAR4" s="157"/>
      <c r="RAS4" s="157"/>
      <c r="RAT4" s="157"/>
      <c r="RAU4" s="157"/>
      <c r="RAV4" s="157"/>
      <c r="RAW4" s="157"/>
      <c r="RAX4" s="157"/>
      <c r="RAY4" s="157"/>
      <c r="RAZ4" s="157"/>
      <c r="RBA4" s="157"/>
      <c r="RBB4" s="157"/>
      <c r="RBC4" s="450"/>
      <c r="RBD4" s="157"/>
      <c r="RBE4" s="157"/>
      <c r="RBF4" s="157"/>
      <c r="RBG4" s="157"/>
      <c r="RBH4" s="157"/>
      <c r="RBI4" s="157"/>
      <c r="RBJ4" s="157"/>
      <c r="RBK4" s="157"/>
      <c r="RBL4" s="157"/>
      <c r="RBM4" s="157"/>
      <c r="RBN4" s="157"/>
      <c r="RBO4" s="157"/>
      <c r="RBP4" s="157"/>
      <c r="RBQ4" s="450"/>
      <c r="RBR4" s="157"/>
      <c r="RBS4" s="157"/>
      <c r="RBT4" s="157"/>
      <c r="RBU4" s="157"/>
      <c r="RBV4" s="157"/>
      <c r="RBW4" s="157"/>
      <c r="RBX4" s="157"/>
      <c r="RBY4" s="157"/>
      <c r="RBZ4" s="157"/>
      <c r="RCA4" s="157"/>
      <c r="RCB4" s="157"/>
      <c r="RCC4" s="157"/>
      <c r="RCD4" s="157"/>
      <c r="RCE4" s="450"/>
      <c r="RCF4" s="157"/>
      <c r="RCG4" s="157"/>
      <c r="RCH4" s="157"/>
      <c r="RCI4" s="157"/>
      <c r="RCJ4" s="157"/>
      <c r="RCK4" s="157"/>
      <c r="RCL4" s="157"/>
      <c r="RCM4" s="157"/>
      <c r="RCN4" s="157"/>
      <c r="RCO4" s="157"/>
      <c r="RCP4" s="157"/>
      <c r="RCQ4" s="157"/>
      <c r="RCR4" s="157"/>
      <c r="RCS4" s="450"/>
      <c r="RCT4" s="157"/>
      <c r="RCU4" s="157"/>
      <c r="RCV4" s="157"/>
      <c r="RCW4" s="157"/>
      <c r="RCX4" s="157"/>
      <c r="RCY4" s="157"/>
      <c r="RCZ4" s="157"/>
      <c r="RDA4" s="157"/>
      <c r="RDB4" s="157"/>
      <c r="RDC4" s="157"/>
      <c r="RDD4" s="157"/>
      <c r="RDE4" s="157"/>
      <c r="RDF4" s="157"/>
      <c r="RDG4" s="450"/>
      <c r="RDH4" s="157"/>
      <c r="RDI4" s="157"/>
      <c r="RDJ4" s="157"/>
      <c r="RDK4" s="157"/>
      <c r="RDL4" s="157"/>
      <c r="RDM4" s="157"/>
      <c r="RDN4" s="157"/>
      <c r="RDO4" s="157"/>
      <c r="RDP4" s="157"/>
      <c r="RDQ4" s="157"/>
      <c r="RDR4" s="157"/>
      <c r="RDS4" s="157"/>
      <c r="RDT4" s="157"/>
      <c r="RDU4" s="450"/>
      <c r="RDV4" s="157"/>
      <c r="RDW4" s="157"/>
      <c r="RDX4" s="157"/>
      <c r="RDY4" s="157"/>
      <c r="RDZ4" s="157"/>
      <c r="REA4" s="157"/>
      <c r="REB4" s="157"/>
      <c r="REC4" s="157"/>
      <c r="RED4" s="157"/>
      <c r="REE4" s="157"/>
      <c r="REF4" s="157"/>
      <c r="REG4" s="157"/>
      <c r="REH4" s="157"/>
      <c r="REI4" s="450"/>
      <c r="REJ4" s="157"/>
      <c r="REK4" s="157"/>
      <c r="REL4" s="157"/>
      <c r="REM4" s="157"/>
      <c r="REN4" s="157"/>
      <c r="REO4" s="157"/>
      <c r="REP4" s="157"/>
      <c r="REQ4" s="157"/>
      <c r="RER4" s="157"/>
      <c r="RES4" s="157"/>
      <c r="RET4" s="157"/>
      <c r="REU4" s="157"/>
      <c r="REV4" s="157"/>
      <c r="REW4" s="450"/>
      <c r="REX4" s="157"/>
      <c r="REY4" s="157"/>
      <c r="REZ4" s="157"/>
      <c r="RFA4" s="157"/>
      <c r="RFB4" s="157"/>
      <c r="RFC4" s="157"/>
      <c r="RFD4" s="157"/>
      <c r="RFE4" s="157"/>
      <c r="RFF4" s="157"/>
      <c r="RFG4" s="157"/>
      <c r="RFH4" s="157"/>
      <c r="RFI4" s="157"/>
      <c r="RFJ4" s="157"/>
      <c r="RFK4" s="450"/>
      <c r="RFL4" s="157"/>
      <c r="RFM4" s="157"/>
      <c r="RFN4" s="157"/>
      <c r="RFO4" s="157"/>
      <c r="RFP4" s="157"/>
      <c r="RFQ4" s="157"/>
      <c r="RFR4" s="157"/>
      <c r="RFS4" s="157"/>
      <c r="RFT4" s="157"/>
      <c r="RFU4" s="157"/>
      <c r="RFV4" s="157"/>
      <c r="RFW4" s="157"/>
      <c r="RFX4" s="157"/>
      <c r="RFY4" s="450"/>
      <c r="RFZ4" s="157"/>
      <c r="RGA4" s="157"/>
      <c r="RGB4" s="157"/>
      <c r="RGC4" s="157"/>
      <c r="RGD4" s="157"/>
      <c r="RGE4" s="157"/>
      <c r="RGF4" s="157"/>
      <c r="RGG4" s="157"/>
      <c r="RGH4" s="157"/>
      <c r="RGI4" s="157"/>
      <c r="RGJ4" s="157"/>
      <c r="RGK4" s="157"/>
      <c r="RGL4" s="157"/>
      <c r="RGM4" s="450"/>
      <c r="RGN4" s="157"/>
      <c r="RGO4" s="157"/>
      <c r="RGP4" s="157"/>
      <c r="RGQ4" s="157"/>
      <c r="RGR4" s="157"/>
      <c r="RGS4" s="157"/>
      <c r="RGT4" s="157"/>
      <c r="RGU4" s="157"/>
      <c r="RGV4" s="157"/>
      <c r="RGW4" s="157"/>
      <c r="RGX4" s="157"/>
      <c r="RGY4" s="157"/>
      <c r="RGZ4" s="157"/>
      <c r="RHA4" s="450"/>
      <c r="RHB4" s="157"/>
      <c r="RHC4" s="157"/>
      <c r="RHD4" s="157"/>
      <c r="RHE4" s="157"/>
      <c r="RHF4" s="157"/>
      <c r="RHG4" s="157"/>
      <c r="RHH4" s="157"/>
      <c r="RHI4" s="157"/>
      <c r="RHJ4" s="157"/>
      <c r="RHK4" s="157"/>
      <c r="RHL4" s="157"/>
      <c r="RHM4" s="157"/>
      <c r="RHN4" s="157"/>
      <c r="RHO4" s="450"/>
      <c r="RHP4" s="157"/>
      <c r="RHQ4" s="157"/>
      <c r="RHR4" s="157"/>
      <c r="RHS4" s="157"/>
      <c r="RHT4" s="157"/>
      <c r="RHU4" s="157"/>
      <c r="RHV4" s="157"/>
      <c r="RHW4" s="157"/>
      <c r="RHX4" s="157"/>
      <c r="RHY4" s="157"/>
      <c r="RHZ4" s="157"/>
      <c r="RIA4" s="157"/>
      <c r="RIB4" s="157"/>
      <c r="RIC4" s="450"/>
      <c r="RID4" s="157"/>
      <c r="RIE4" s="157"/>
      <c r="RIF4" s="157"/>
      <c r="RIG4" s="157"/>
      <c r="RIH4" s="157"/>
      <c r="RII4" s="157"/>
      <c r="RIJ4" s="157"/>
      <c r="RIK4" s="157"/>
      <c r="RIL4" s="157"/>
      <c r="RIM4" s="157"/>
      <c r="RIN4" s="157"/>
      <c r="RIO4" s="157"/>
      <c r="RIP4" s="157"/>
      <c r="RIQ4" s="450"/>
      <c r="RIR4" s="157"/>
      <c r="RIS4" s="157"/>
      <c r="RIT4" s="157"/>
      <c r="RIU4" s="157"/>
      <c r="RIV4" s="157"/>
      <c r="RIW4" s="157"/>
      <c r="RIX4" s="157"/>
      <c r="RIY4" s="157"/>
      <c r="RIZ4" s="157"/>
      <c r="RJA4" s="157"/>
      <c r="RJB4" s="157"/>
      <c r="RJC4" s="157"/>
      <c r="RJD4" s="157"/>
      <c r="RJE4" s="450"/>
      <c r="RJF4" s="157"/>
      <c r="RJG4" s="157"/>
      <c r="RJH4" s="157"/>
      <c r="RJI4" s="157"/>
      <c r="RJJ4" s="157"/>
      <c r="RJK4" s="157"/>
      <c r="RJL4" s="157"/>
      <c r="RJM4" s="157"/>
      <c r="RJN4" s="157"/>
      <c r="RJO4" s="157"/>
      <c r="RJP4" s="157"/>
      <c r="RJQ4" s="157"/>
      <c r="RJR4" s="157"/>
      <c r="RJS4" s="450"/>
      <c r="RJT4" s="157"/>
      <c r="RJU4" s="157"/>
      <c r="RJV4" s="157"/>
      <c r="RJW4" s="157"/>
      <c r="RJX4" s="157"/>
      <c r="RJY4" s="157"/>
      <c r="RJZ4" s="157"/>
      <c r="RKA4" s="157"/>
      <c r="RKB4" s="157"/>
      <c r="RKC4" s="157"/>
      <c r="RKD4" s="157"/>
      <c r="RKE4" s="157"/>
      <c r="RKF4" s="157"/>
      <c r="RKG4" s="450"/>
      <c r="RKH4" s="157"/>
      <c r="RKI4" s="157"/>
      <c r="RKJ4" s="157"/>
      <c r="RKK4" s="157"/>
      <c r="RKL4" s="157"/>
      <c r="RKM4" s="157"/>
      <c r="RKN4" s="157"/>
      <c r="RKO4" s="157"/>
      <c r="RKP4" s="157"/>
      <c r="RKQ4" s="157"/>
      <c r="RKR4" s="157"/>
      <c r="RKS4" s="157"/>
      <c r="RKT4" s="157"/>
      <c r="RKU4" s="450"/>
      <c r="RKV4" s="157"/>
      <c r="RKW4" s="157"/>
      <c r="RKX4" s="157"/>
      <c r="RKY4" s="157"/>
      <c r="RKZ4" s="157"/>
      <c r="RLA4" s="157"/>
      <c r="RLB4" s="157"/>
      <c r="RLC4" s="157"/>
      <c r="RLD4" s="157"/>
      <c r="RLE4" s="157"/>
      <c r="RLF4" s="157"/>
      <c r="RLG4" s="157"/>
      <c r="RLH4" s="157"/>
      <c r="RLI4" s="450"/>
      <c r="RLJ4" s="157"/>
      <c r="RLK4" s="157"/>
      <c r="RLL4" s="157"/>
      <c r="RLM4" s="157"/>
      <c r="RLN4" s="157"/>
      <c r="RLO4" s="157"/>
      <c r="RLP4" s="157"/>
      <c r="RLQ4" s="157"/>
      <c r="RLR4" s="157"/>
      <c r="RLS4" s="157"/>
      <c r="RLT4" s="157"/>
      <c r="RLU4" s="157"/>
      <c r="RLV4" s="157"/>
      <c r="RLW4" s="450"/>
      <c r="RLX4" s="157"/>
      <c r="RLY4" s="157"/>
      <c r="RLZ4" s="157"/>
      <c r="RMA4" s="157"/>
      <c r="RMB4" s="157"/>
      <c r="RMC4" s="157"/>
      <c r="RMD4" s="157"/>
      <c r="RME4" s="157"/>
      <c r="RMF4" s="157"/>
      <c r="RMG4" s="157"/>
      <c r="RMH4" s="157"/>
      <c r="RMI4" s="157"/>
      <c r="RMJ4" s="157"/>
      <c r="RMK4" s="450"/>
      <c r="RML4" s="157"/>
      <c r="RMM4" s="157"/>
      <c r="RMN4" s="157"/>
      <c r="RMO4" s="157"/>
      <c r="RMP4" s="157"/>
      <c r="RMQ4" s="157"/>
      <c r="RMR4" s="157"/>
      <c r="RMS4" s="157"/>
      <c r="RMT4" s="157"/>
      <c r="RMU4" s="157"/>
      <c r="RMV4" s="157"/>
      <c r="RMW4" s="157"/>
      <c r="RMX4" s="157"/>
      <c r="RMY4" s="450"/>
      <c r="RMZ4" s="157"/>
      <c r="RNA4" s="157"/>
      <c r="RNB4" s="157"/>
      <c r="RNC4" s="157"/>
      <c r="RND4" s="157"/>
      <c r="RNE4" s="157"/>
      <c r="RNF4" s="157"/>
      <c r="RNG4" s="157"/>
      <c r="RNH4" s="157"/>
      <c r="RNI4" s="157"/>
      <c r="RNJ4" s="157"/>
      <c r="RNK4" s="157"/>
      <c r="RNL4" s="157"/>
      <c r="RNM4" s="450"/>
      <c r="RNN4" s="157"/>
      <c r="RNO4" s="157"/>
      <c r="RNP4" s="157"/>
      <c r="RNQ4" s="157"/>
      <c r="RNR4" s="157"/>
      <c r="RNS4" s="157"/>
      <c r="RNT4" s="157"/>
      <c r="RNU4" s="157"/>
      <c r="RNV4" s="157"/>
      <c r="RNW4" s="157"/>
      <c r="RNX4" s="157"/>
      <c r="RNY4" s="157"/>
      <c r="RNZ4" s="157"/>
      <c r="ROA4" s="450"/>
      <c r="ROB4" s="157"/>
      <c r="ROC4" s="157"/>
      <c r="ROD4" s="157"/>
      <c r="ROE4" s="157"/>
      <c r="ROF4" s="157"/>
      <c r="ROG4" s="157"/>
      <c r="ROH4" s="157"/>
      <c r="ROI4" s="157"/>
      <c r="ROJ4" s="157"/>
      <c r="ROK4" s="157"/>
      <c r="ROL4" s="157"/>
      <c r="ROM4" s="157"/>
      <c r="RON4" s="157"/>
      <c r="ROO4" s="450"/>
      <c r="ROP4" s="157"/>
      <c r="ROQ4" s="157"/>
      <c r="ROR4" s="157"/>
      <c r="ROS4" s="157"/>
      <c r="ROT4" s="157"/>
      <c r="ROU4" s="157"/>
      <c r="ROV4" s="157"/>
      <c r="ROW4" s="157"/>
      <c r="ROX4" s="157"/>
      <c r="ROY4" s="157"/>
      <c r="ROZ4" s="157"/>
      <c r="RPA4" s="157"/>
      <c r="RPB4" s="157"/>
      <c r="RPC4" s="450"/>
      <c r="RPD4" s="157"/>
      <c r="RPE4" s="157"/>
      <c r="RPF4" s="157"/>
      <c r="RPG4" s="157"/>
      <c r="RPH4" s="157"/>
      <c r="RPI4" s="157"/>
      <c r="RPJ4" s="157"/>
      <c r="RPK4" s="157"/>
      <c r="RPL4" s="157"/>
      <c r="RPM4" s="157"/>
      <c r="RPN4" s="157"/>
      <c r="RPO4" s="157"/>
      <c r="RPP4" s="157"/>
      <c r="RPQ4" s="450"/>
      <c r="RPR4" s="157"/>
      <c r="RPS4" s="157"/>
      <c r="RPT4" s="157"/>
      <c r="RPU4" s="157"/>
      <c r="RPV4" s="157"/>
      <c r="RPW4" s="157"/>
      <c r="RPX4" s="157"/>
      <c r="RPY4" s="157"/>
      <c r="RPZ4" s="157"/>
      <c r="RQA4" s="157"/>
      <c r="RQB4" s="157"/>
      <c r="RQC4" s="157"/>
      <c r="RQD4" s="157"/>
      <c r="RQE4" s="450"/>
      <c r="RQF4" s="157"/>
      <c r="RQG4" s="157"/>
      <c r="RQH4" s="157"/>
      <c r="RQI4" s="157"/>
      <c r="RQJ4" s="157"/>
      <c r="RQK4" s="157"/>
      <c r="RQL4" s="157"/>
      <c r="RQM4" s="157"/>
      <c r="RQN4" s="157"/>
      <c r="RQO4" s="157"/>
      <c r="RQP4" s="157"/>
      <c r="RQQ4" s="157"/>
      <c r="RQR4" s="157"/>
      <c r="RQS4" s="450"/>
      <c r="RQT4" s="157"/>
      <c r="RQU4" s="157"/>
      <c r="RQV4" s="157"/>
      <c r="RQW4" s="157"/>
      <c r="RQX4" s="157"/>
      <c r="RQY4" s="157"/>
      <c r="RQZ4" s="157"/>
      <c r="RRA4" s="157"/>
      <c r="RRB4" s="157"/>
      <c r="RRC4" s="157"/>
      <c r="RRD4" s="157"/>
      <c r="RRE4" s="157"/>
      <c r="RRF4" s="157"/>
      <c r="RRG4" s="450"/>
      <c r="RRH4" s="157"/>
      <c r="RRI4" s="157"/>
      <c r="RRJ4" s="157"/>
      <c r="RRK4" s="157"/>
      <c r="RRL4" s="157"/>
      <c r="RRM4" s="157"/>
      <c r="RRN4" s="157"/>
      <c r="RRO4" s="157"/>
      <c r="RRP4" s="157"/>
      <c r="RRQ4" s="157"/>
      <c r="RRR4" s="157"/>
      <c r="RRS4" s="157"/>
      <c r="RRT4" s="157"/>
      <c r="RRU4" s="450"/>
      <c r="RRV4" s="157"/>
      <c r="RRW4" s="157"/>
      <c r="RRX4" s="157"/>
      <c r="RRY4" s="157"/>
      <c r="RRZ4" s="157"/>
      <c r="RSA4" s="157"/>
      <c r="RSB4" s="157"/>
      <c r="RSC4" s="157"/>
      <c r="RSD4" s="157"/>
      <c r="RSE4" s="157"/>
      <c r="RSF4" s="157"/>
      <c r="RSG4" s="157"/>
      <c r="RSH4" s="157"/>
      <c r="RSI4" s="450"/>
      <c r="RSJ4" s="157"/>
      <c r="RSK4" s="157"/>
      <c r="RSL4" s="157"/>
      <c r="RSM4" s="157"/>
      <c r="RSN4" s="157"/>
      <c r="RSO4" s="157"/>
      <c r="RSP4" s="157"/>
      <c r="RSQ4" s="157"/>
      <c r="RSR4" s="157"/>
      <c r="RSS4" s="157"/>
      <c r="RST4" s="157"/>
      <c r="RSU4" s="157"/>
      <c r="RSV4" s="157"/>
      <c r="RSW4" s="450"/>
      <c r="RSX4" s="157"/>
      <c r="RSY4" s="157"/>
      <c r="RSZ4" s="157"/>
      <c r="RTA4" s="157"/>
      <c r="RTB4" s="157"/>
      <c r="RTC4" s="157"/>
      <c r="RTD4" s="157"/>
      <c r="RTE4" s="157"/>
      <c r="RTF4" s="157"/>
      <c r="RTG4" s="157"/>
      <c r="RTH4" s="157"/>
      <c r="RTI4" s="157"/>
      <c r="RTJ4" s="157"/>
      <c r="RTK4" s="450"/>
      <c r="RTL4" s="157"/>
      <c r="RTM4" s="157"/>
      <c r="RTN4" s="157"/>
      <c r="RTO4" s="157"/>
      <c r="RTP4" s="157"/>
      <c r="RTQ4" s="157"/>
      <c r="RTR4" s="157"/>
      <c r="RTS4" s="157"/>
      <c r="RTT4" s="157"/>
      <c r="RTU4" s="157"/>
      <c r="RTV4" s="157"/>
      <c r="RTW4" s="157"/>
      <c r="RTX4" s="157"/>
      <c r="RTY4" s="450"/>
      <c r="RTZ4" s="157"/>
      <c r="RUA4" s="157"/>
      <c r="RUB4" s="157"/>
      <c r="RUC4" s="157"/>
      <c r="RUD4" s="157"/>
      <c r="RUE4" s="157"/>
      <c r="RUF4" s="157"/>
      <c r="RUG4" s="157"/>
      <c r="RUH4" s="157"/>
      <c r="RUI4" s="157"/>
      <c r="RUJ4" s="157"/>
      <c r="RUK4" s="157"/>
      <c r="RUL4" s="157"/>
      <c r="RUM4" s="450"/>
      <c r="RUN4" s="157"/>
      <c r="RUO4" s="157"/>
      <c r="RUP4" s="157"/>
      <c r="RUQ4" s="157"/>
      <c r="RUR4" s="157"/>
      <c r="RUS4" s="157"/>
      <c r="RUT4" s="157"/>
      <c r="RUU4" s="157"/>
      <c r="RUV4" s="157"/>
      <c r="RUW4" s="157"/>
      <c r="RUX4" s="157"/>
      <c r="RUY4" s="157"/>
      <c r="RUZ4" s="157"/>
      <c r="RVA4" s="450"/>
      <c r="RVB4" s="157"/>
      <c r="RVC4" s="157"/>
      <c r="RVD4" s="157"/>
      <c r="RVE4" s="157"/>
      <c r="RVF4" s="157"/>
      <c r="RVG4" s="157"/>
      <c r="RVH4" s="157"/>
      <c r="RVI4" s="157"/>
      <c r="RVJ4" s="157"/>
      <c r="RVK4" s="157"/>
      <c r="RVL4" s="157"/>
      <c r="RVM4" s="157"/>
      <c r="RVN4" s="157"/>
      <c r="RVO4" s="450"/>
      <c r="RVP4" s="157"/>
      <c r="RVQ4" s="157"/>
      <c r="RVR4" s="157"/>
      <c r="RVS4" s="157"/>
      <c r="RVT4" s="157"/>
      <c r="RVU4" s="157"/>
      <c r="RVV4" s="157"/>
      <c r="RVW4" s="157"/>
      <c r="RVX4" s="157"/>
      <c r="RVY4" s="157"/>
      <c r="RVZ4" s="157"/>
      <c r="RWA4" s="157"/>
      <c r="RWB4" s="157"/>
      <c r="RWC4" s="450"/>
      <c r="RWD4" s="157"/>
      <c r="RWE4" s="157"/>
      <c r="RWF4" s="157"/>
      <c r="RWG4" s="157"/>
      <c r="RWH4" s="157"/>
      <c r="RWI4" s="157"/>
      <c r="RWJ4" s="157"/>
      <c r="RWK4" s="157"/>
      <c r="RWL4" s="157"/>
      <c r="RWM4" s="157"/>
      <c r="RWN4" s="157"/>
      <c r="RWO4" s="157"/>
      <c r="RWP4" s="157"/>
      <c r="RWQ4" s="450"/>
      <c r="RWR4" s="157"/>
      <c r="RWS4" s="157"/>
      <c r="RWT4" s="157"/>
      <c r="RWU4" s="157"/>
      <c r="RWV4" s="157"/>
      <c r="RWW4" s="157"/>
      <c r="RWX4" s="157"/>
      <c r="RWY4" s="157"/>
      <c r="RWZ4" s="157"/>
      <c r="RXA4" s="157"/>
      <c r="RXB4" s="157"/>
      <c r="RXC4" s="157"/>
      <c r="RXD4" s="157"/>
      <c r="RXE4" s="450"/>
      <c r="RXF4" s="157"/>
      <c r="RXG4" s="157"/>
      <c r="RXH4" s="157"/>
      <c r="RXI4" s="157"/>
      <c r="RXJ4" s="157"/>
      <c r="RXK4" s="157"/>
      <c r="RXL4" s="157"/>
      <c r="RXM4" s="157"/>
      <c r="RXN4" s="157"/>
      <c r="RXO4" s="157"/>
      <c r="RXP4" s="157"/>
      <c r="RXQ4" s="157"/>
      <c r="RXR4" s="157"/>
      <c r="RXS4" s="450"/>
      <c r="RXT4" s="157"/>
      <c r="RXU4" s="157"/>
      <c r="RXV4" s="157"/>
      <c r="RXW4" s="157"/>
      <c r="RXX4" s="157"/>
      <c r="RXY4" s="157"/>
      <c r="RXZ4" s="157"/>
      <c r="RYA4" s="157"/>
      <c r="RYB4" s="157"/>
      <c r="RYC4" s="157"/>
      <c r="RYD4" s="157"/>
      <c r="RYE4" s="157"/>
      <c r="RYF4" s="157"/>
      <c r="RYG4" s="450"/>
      <c r="RYH4" s="157"/>
      <c r="RYI4" s="157"/>
      <c r="RYJ4" s="157"/>
      <c r="RYK4" s="157"/>
      <c r="RYL4" s="157"/>
      <c r="RYM4" s="157"/>
      <c r="RYN4" s="157"/>
      <c r="RYO4" s="157"/>
      <c r="RYP4" s="157"/>
      <c r="RYQ4" s="157"/>
      <c r="RYR4" s="157"/>
      <c r="RYS4" s="157"/>
      <c r="RYT4" s="157"/>
      <c r="RYU4" s="450"/>
      <c r="RYV4" s="157"/>
      <c r="RYW4" s="157"/>
      <c r="RYX4" s="157"/>
      <c r="RYY4" s="157"/>
      <c r="RYZ4" s="157"/>
      <c r="RZA4" s="157"/>
      <c r="RZB4" s="157"/>
      <c r="RZC4" s="157"/>
      <c r="RZD4" s="157"/>
      <c r="RZE4" s="157"/>
      <c r="RZF4" s="157"/>
      <c r="RZG4" s="157"/>
      <c r="RZH4" s="157"/>
      <c r="RZI4" s="450"/>
      <c r="RZJ4" s="157"/>
      <c r="RZK4" s="157"/>
      <c r="RZL4" s="157"/>
      <c r="RZM4" s="157"/>
      <c r="RZN4" s="157"/>
      <c r="RZO4" s="157"/>
      <c r="RZP4" s="157"/>
      <c r="RZQ4" s="157"/>
      <c r="RZR4" s="157"/>
      <c r="RZS4" s="157"/>
      <c r="RZT4" s="157"/>
      <c r="RZU4" s="157"/>
      <c r="RZV4" s="157"/>
      <c r="RZW4" s="450"/>
      <c r="RZX4" s="157"/>
      <c r="RZY4" s="157"/>
      <c r="RZZ4" s="157"/>
      <c r="SAA4" s="157"/>
      <c r="SAB4" s="157"/>
      <c r="SAC4" s="157"/>
      <c r="SAD4" s="157"/>
      <c r="SAE4" s="157"/>
      <c r="SAF4" s="157"/>
      <c r="SAG4" s="157"/>
      <c r="SAH4" s="157"/>
      <c r="SAI4" s="157"/>
      <c r="SAJ4" s="157"/>
      <c r="SAK4" s="450"/>
      <c r="SAL4" s="157"/>
      <c r="SAM4" s="157"/>
      <c r="SAN4" s="157"/>
      <c r="SAO4" s="157"/>
      <c r="SAP4" s="157"/>
      <c r="SAQ4" s="157"/>
      <c r="SAR4" s="157"/>
      <c r="SAS4" s="157"/>
      <c r="SAT4" s="157"/>
      <c r="SAU4" s="157"/>
      <c r="SAV4" s="157"/>
      <c r="SAW4" s="157"/>
      <c r="SAX4" s="157"/>
      <c r="SAY4" s="450"/>
      <c r="SAZ4" s="157"/>
      <c r="SBA4" s="157"/>
      <c r="SBB4" s="157"/>
      <c r="SBC4" s="157"/>
      <c r="SBD4" s="157"/>
      <c r="SBE4" s="157"/>
      <c r="SBF4" s="157"/>
      <c r="SBG4" s="157"/>
      <c r="SBH4" s="157"/>
      <c r="SBI4" s="157"/>
      <c r="SBJ4" s="157"/>
      <c r="SBK4" s="157"/>
      <c r="SBL4" s="157"/>
      <c r="SBM4" s="450"/>
      <c r="SBN4" s="157"/>
      <c r="SBO4" s="157"/>
      <c r="SBP4" s="157"/>
      <c r="SBQ4" s="157"/>
      <c r="SBR4" s="157"/>
      <c r="SBS4" s="157"/>
      <c r="SBT4" s="157"/>
      <c r="SBU4" s="157"/>
      <c r="SBV4" s="157"/>
      <c r="SBW4" s="157"/>
      <c r="SBX4" s="157"/>
      <c r="SBY4" s="157"/>
      <c r="SBZ4" s="157"/>
      <c r="SCA4" s="450"/>
      <c r="SCB4" s="157"/>
      <c r="SCC4" s="157"/>
      <c r="SCD4" s="157"/>
      <c r="SCE4" s="157"/>
      <c r="SCF4" s="157"/>
      <c r="SCG4" s="157"/>
      <c r="SCH4" s="157"/>
      <c r="SCI4" s="157"/>
      <c r="SCJ4" s="157"/>
      <c r="SCK4" s="157"/>
      <c r="SCL4" s="157"/>
      <c r="SCM4" s="157"/>
      <c r="SCN4" s="157"/>
      <c r="SCO4" s="450"/>
      <c r="SCP4" s="157"/>
      <c r="SCQ4" s="157"/>
      <c r="SCR4" s="157"/>
      <c r="SCS4" s="157"/>
      <c r="SCT4" s="157"/>
      <c r="SCU4" s="157"/>
      <c r="SCV4" s="157"/>
      <c r="SCW4" s="157"/>
      <c r="SCX4" s="157"/>
      <c r="SCY4" s="157"/>
      <c r="SCZ4" s="157"/>
      <c r="SDA4" s="157"/>
      <c r="SDB4" s="157"/>
      <c r="SDC4" s="450"/>
      <c r="SDD4" s="157"/>
      <c r="SDE4" s="157"/>
      <c r="SDF4" s="157"/>
      <c r="SDG4" s="157"/>
      <c r="SDH4" s="157"/>
      <c r="SDI4" s="157"/>
      <c r="SDJ4" s="157"/>
      <c r="SDK4" s="157"/>
      <c r="SDL4" s="157"/>
      <c r="SDM4" s="157"/>
      <c r="SDN4" s="157"/>
      <c r="SDO4" s="157"/>
      <c r="SDP4" s="157"/>
      <c r="SDQ4" s="450"/>
      <c r="SDR4" s="157"/>
      <c r="SDS4" s="157"/>
      <c r="SDT4" s="157"/>
      <c r="SDU4" s="157"/>
      <c r="SDV4" s="157"/>
      <c r="SDW4" s="157"/>
      <c r="SDX4" s="157"/>
      <c r="SDY4" s="157"/>
      <c r="SDZ4" s="157"/>
      <c r="SEA4" s="157"/>
      <c r="SEB4" s="157"/>
      <c r="SEC4" s="157"/>
      <c r="SED4" s="157"/>
      <c r="SEE4" s="450"/>
      <c r="SEF4" s="157"/>
      <c r="SEG4" s="157"/>
      <c r="SEH4" s="157"/>
      <c r="SEI4" s="157"/>
      <c r="SEJ4" s="157"/>
      <c r="SEK4" s="157"/>
      <c r="SEL4" s="157"/>
      <c r="SEM4" s="157"/>
      <c r="SEN4" s="157"/>
      <c r="SEO4" s="157"/>
      <c r="SEP4" s="157"/>
      <c r="SEQ4" s="157"/>
      <c r="SER4" s="157"/>
      <c r="SES4" s="450"/>
      <c r="SET4" s="157"/>
      <c r="SEU4" s="157"/>
      <c r="SEV4" s="157"/>
      <c r="SEW4" s="157"/>
      <c r="SEX4" s="157"/>
      <c r="SEY4" s="157"/>
      <c r="SEZ4" s="157"/>
      <c r="SFA4" s="157"/>
      <c r="SFB4" s="157"/>
      <c r="SFC4" s="157"/>
      <c r="SFD4" s="157"/>
      <c r="SFE4" s="157"/>
      <c r="SFF4" s="157"/>
      <c r="SFG4" s="450"/>
      <c r="SFH4" s="157"/>
      <c r="SFI4" s="157"/>
      <c r="SFJ4" s="157"/>
      <c r="SFK4" s="157"/>
      <c r="SFL4" s="157"/>
      <c r="SFM4" s="157"/>
      <c r="SFN4" s="157"/>
      <c r="SFO4" s="157"/>
      <c r="SFP4" s="157"/>
      <c r="SFQ4" s="157"/>
      <c r="SFR4" s="157"/>
      <c r="SFS4" s="157"/>
      <c r="SFT4" s="157"/>
      <c r="SFU4" s="450"/>
      <c r="SFV4" s="157"/>
      <c r="SFW4" s="157"/>
      <c r="SFX4" s="157"/>
      <c r="SFY4" s="157"/>
      <c r="SFZ4" s="157"/>
      <c r="SGA4" s="157"/>
      <c r="SGB4" s="157"/>
      <c r="SGC4" s="157"/>
      <c r="SGD4" s="157"/>
      <c r="SGE4" s="157"/>
      <c r="SGF4" s="157"/>
      <c r="SGG4" s="157"/>
      <c r="SGH4" s="157"/>
      <c r="SGI4" s="450"/>
      <c r="SGJ4" s="157"/>
      <c r="SGK4" s="157"/>
      <c r="SGL4" s="157"/>
      <c r="SGM4" s="157"/>
      <c r="SGN4" s="157"/>
      <c r="SGO4" s="157"/>
      <c r="SGP4" s="157"/>
      <c r="SGQ4" s="157"/>
      <c r="SGR4" s="157"/>
      <c r="SGS4" s="157"/>
      <c r="SGT4" s="157"/>
      <c r="SGU4" s="157"/>
      <c r="SGV4" s="157"/>
      <c r="SGW4" s="450"/>
      <c r="SGX4" s="157"/>
      <c r="SGY4" s="157"/>
      <c r="SGZ4" s="157"/>
      <c r="SHA4" s="157"/>
      <c r="SHB4" s="157"/>
      <c r="SHC4" s="157"/>
      <c r="SHD4" s="157"/>
      <c r="SHE4" s="157"/>
      <c r="SHF4" s="157"/>
      <c r="SHG4" s="157"/>
      <c r="SHH4" s="157"/>
      <c r="SHI4" s="157"/>
      <c r="SHJ4" s="157"/>
      <c r="SHK4" s="450"/>
      <c r="SHL4" s="157"/>
      <c r="SHM4" s="157"/>
      <c r="SHN4" s="157"/>
      <c r="SHO4" s="157"/>
      <c r="SHP4" s="157"/>
      <c r="SHQ4" s="157"/>
      <c r="SHR4" s="157"/>
      <c r="SHS4" s="157"/>
      <c r="SHT4" s="157"/>
      <c r="SHU4" s="157"/>
      <c r="SHV4" s="157"/>
      <c r="SHW4" s="157"/>
      <c r="SHX4" s="157"/>
      <c r="SHY4" s="450"/>
      <c r="SHZ4" s="157"/>
      <c r="SIA4" s="157"/>
      <c r="SIB4" s="157"/>
      <c r="SIC4" s="157"/>
      <c r="SID4" s="157"/>
      <c r="SIE4" s="157"/>
      <c r="SIF4" s="157"/>
      <c r="SIG4" s="157"/>
      <c r="SIH4" s="157"/>
      <c r="SII4" s="157"/>
      <c r="SIJ4" s="157"/>
      <c r="SIK4" s="157"/>
      <c r="SIL4" s="157"/>
      <c r="SIM4" s="450"/>
      <c r="SIN4" s="157"/>
      <c r="SIO4" s="157"/>
      <c r="SIP4" s="157"/>
      <c r="SIQ4" s="157"/>
      <c r="SIR4" s="157"/>
      <c r="SIS4" s="157"/>
      <c r="SIT4" s="157"/>
      <c r="SIU4" s="157"/>
      <c r="SIV4" s="157"/>
      <c r="SIW4" s="157"/>
      <c r="SIX4" s="157"/>
      <c r="SIY4" s="157"/>
      <c r="SIZ4" s="157"/>
      <c r="SJA4" s="450"/>
      <c r="SJB4" s="157"/>
      <c r="SJC4" s="157"/>
      <c r="SJD4" s="157"/>
      <c r="SJE4" s="157"/>
      <c r="SJF4" s="157"/>
      <c r="SJG4" s="157"/>
      <c r="SJH4" s="157"/>
      <c r="SJI4" s="157"/>
      <c r="SJJ4" s="157"/>
      <c r="SJK4" s="157"/>
      <c r="SJL4" s="157"/>
      <c r="SJM4" s="157"/>
      <c r="SJN4" s="157"/>
      <c r="SJO4" s="450"/>
      <c r="SJP4" s="157"/>
      <c r="SJQ4" s="157"/>
      <c r="SJR4" s="157"/>
      <c r="SJS4" s="157"/>
      <c r="SJT4" s="157"/>
      <c r="SJU4" s="157"/>
      <c r="SJV4" s="157"/>
      <c r="SJW4" s="157"/>
      <c r="SJX4" s="157"/>
      <c r="SJY4" s="157"/>
      <c r="SJZ4" s="157"/>
      <c r="SKA4" s="157"/>
      <c r="SKB4" s="157"/>
      <c r="SKC4" s="450"/>
      <c r="SKD4" s="157"/>
      <c r="SKE4" s="157"/>
      <c r="SKF4" s="157"/>
      <c r="SKG4" s="157"/>
      <c r="SKH4" s="157"/>
      <c r="SKI4" s="157"/>
      <c r="SKJ4" s="157"/>
      <c r="SKK4" s="157"/>
      <c r="SKL4" s="157"/>
      <c r="SKM4" s="157"/>
      <c r="SKN4" s="157"/>
      <c r="SKO4" s="157"/>
      <c r="SKP4" s="157"/>
      <c r="SKQ4" s="450"/>
      <c r="SKR4" s="157"/>
      <c r="SKS4" s="157"/>
      <c r="SKT4" s="157"/>
      <c r="SKU4" s="157"/>
      <c r="SKV4" s="157"/>
      <c r="SKW4" s="157"/>
      <c r="SKX4" s="157"/>
      <c r="SKY4" s="157"/>
      <c r="SKZ4" s="157"/>
      <c r="SLA4" s="157"/>
      <c r="SLB4" s="157"/>
      <c r="SLC4" s="157"/>
      <c r="SLD4" s="157"/>
      <c r="SLE4" s="450"/>
      <c r="SLF4" s="157"/>
      <c r="SLG4" s="157"/>
      <c r="SLH4" s="157"/>
      <c r="SLI4" s="157"/>
      <c r="SLJ4" s="157"/>
      <c r="SLK4" s="157"/>
      <c r="SLL4" s="157"/>
      <c r="SLM4" s="157"/>
      <c r="SLN4" s="157"/>
      <c r="SLO4" s="157"/>
      <c r="SLP4" s="157"/>
      <c r="SLQ4" s="157"/>
      <c r="SLR4" s="157"/>
      <c r="SLS4" s="450"/>
      <c r="SLT4" s="157"/>
      <c r="SLU4" s="157"/>
      <c r="SLV4" s="157"/>
      <c r="SLW4" s="157"/>
      <c r="SLX4" s="157"/>
      <c r="SLY4" s="157"/>
      <c r="SLZ4" s="157"/>
      <c r="SMA4" s="157"/>
      <c r="SMB4" s="157"/>
      <c r="SMC4" s="157"/>
      <c r="SMD4" s="157"/>
      <c r="SME4" s="157"/>
      <c r="SMF4" s="157"/>
      <c r="SMG4" s="450"/>
      <c r="SMH4" s="157"/>
      <c r="SMI4" s="157"/>
      <c r="SMJ4" s="157"/>
      <c r="SMK4" s="157"/>
      <c r="SML4" s="157"/>
      <c r="SMM4" s="157"/>
      <c r="SMN4" s="157"/>
      <c r="SMO4" s="157"/>
      <c r="SMP4" s="157"/>
      <c r="SMQ4" s="157"/>
      <c r="SMR4" s="157"/>
      <c r="SMS4" s="157"/>
      <c r="SMT4" s="157"/>
      <c r="SMU4" s="450"/>
      <c r="SMV4" s="157"/>
      <c r="SMW4" s="157"/>
      <c r="SMX4" s="157"/>
      <c r="SMY4" s="157"/>
      <c r="SMZ4" s="157"/>
      <c r="SNA4" s="157"/>
      <c r="SNB4" s="157"/>
      <c r="SNC4" s="157"/>
      <c r="SND4" s="157"/>
      <c r="SNE4" s="157"/>
      <c r="SNF4" s="157"/>
      <c r="SNG4" s="157"/>
      <c r="SNH4" s="157"/>
      <c r="SNI4" s="450"/>
      <c r="SNJ4" s="157"/>
      <c r="SNK4" s="157"/>
      <c r="SNL4" s="157"/>
      <c r="SNM4" s="157"/>
      <c r="SNN4" s="157"/>
      <c r="SNO4" s="157"/>
      <c r="SNP4" s="157"/>
      <c r="SNQ4" s="157"/>
      <c r="SNR4" s="157"/>
      <c r="SNS4" s="157"/>
      <c r="SNT4" s="157"/>
      <c r="SNU4" s="157"/>
      <c r="SNV4" s="157"/>
      <c r="SNW4" s="450"/>
      <c r="SNX4" s="157"/>
      <c r="SNY4" s="157"/>
      <c r="SNZ4" s="157"/>
      <c r="SOA4" s="157"/>
      <c r="SOB4" s="157"/>
      <c r="SOC4" s="157"/>
      <c r="SOD4" s="157"/>
      <c r="SOE4" s="157"/>
      <c r="SOF4" s="157"/>
      <c r="SOG4" s="157"/>
      <c r="SOH4" s="157"/>
      <c r="SOI4" s="157"/>
      <c r="SOJ4" s="157"/>
      <c r="SOK4" s="450"/>
      <c r="SOL4" s="157"/>
      <c r="SOM4" s="157"/>
      <c r="SON4" s="157"/>
      <c r="SOO4" s="157"/>
      <c r="SOP4" s="157"/>
      <c r="SOQ4" s="157"/>
      <c r="SOR4" s="157"/>
      <c r="SOS4" s="157"/>
      <c r="SOT4" s="157"/>
      <c r="SOU4" s="157"/>
      <c r="SOV4" s="157"/>
      <c r="SOW4" s="157"/>
      <c r="SOX4" s="157"/>
      <c r="SOY4" s="450"/>
      <c r="SOZ4" s="157"/>
      <c r="SPA4" s="157"/>
      <c r="SPB4" s="157"/>
      <c r="SPC4" s="157"/>
      <c r="SPD4" s="157"/>
      <c r="SPE4" s="157"/>
      <c r="SPF4" s="157"/>
      <c r="SPG4" s="157"/>
      <c r="SPH4" s="157"/>
      <c r="SPI4" s="157"/>
      <c r="SPJ4" s="157"/>
      <c r="SPK4" s="157"/>
      <c r="SPL4" s="157"/>
      <c r="SPM4" s="450"/>
      <c r="SPN4" s="157"/>
      <c r="SPO4" s="157"/>
      <c r="SPP4" s="157"/>
      <c r="SPQ4" s="157"/>
      <c r="SPR4" s="157"/>
      <c r="SPS4" s="157"/>
      <c r="SPT4" s="157"/>
      <c r="SPU4" s="157"/>
      <c r="SPV4" s="157"/>
      <c r="SPW4" s="157"/>
      <c r="SPX4" s="157"/>
      <c r="SPY4" s="157"/>
      <c r="SPZ4" s="157"/>
      <c r="SQA4" s="450"/>
      <c r="SQB4" s="157"/>
      <c r="SQC4" s="157"/>
      <c r="SQD4" s="157"/>
      <c r="SQE4" s="157"/>
      <c r="SQF4" s="157"/>
      <c r="SQG4" s="157"/>
      <c r="SQH4" s="157"/>
      <c r="SQI4" s="157"/>
      <c r="SQJ4" s="157"/>
      <c r="SQK4" s="157"/>
      <c r="SQL4" s="157"/>
      <c r="SQM4" s="157"/>
      <c r="SQN4" s="157"/>
      <c r="SQO4" s="450"/>
      <c r="SQP4" s="157"/>
      <c r="SQQ4" s="157"/>
      <c r="SQR4" s="157"/>
      <c r="SQS4" s="157"/>
      <c r="SQT4" s="157"/>
      <c r="SQU4" s="157"/>
      <c r="SQV4" s="157"/>
      <c r="SQW4" s="157"/>
      <c r="SQX4" s="157"/>
      <c r="SQY4" s="157"/>
      <c r="SQZ4" s="157"/>
      <c r="SRA4" s="157"/>
      <c r="SRB4" s="157"/>
      <c r="SRC4" s="450"/>
      <c r="SRD4" s="157"/>
      <c r="SRE4" s="157"/>
      <c r="SRF4" s="157"/>
      <c r="SRG4" s="157"/>
      <c r="SRH4" s="157"/>
      <c r="SRI4" s="157"/>
      <c r="SRJ4" s="157"/>
      <c r="SRK4" s="157"/>
      <c r="SRL4" s="157"/>
      <c r="SRM4" s="157"/>
      <c r="SRN4" s="157"/>
      <c r="SRO4" s="157"/>
      <c r="SRP4" s="157"/>
      <c r="SRQ4" s="450"/>
      <c r="SRR4" s="157"/>
      <c r="SRS4" s="157"/>
      <c r="SRT4" s="157"/>
      <c r="SRU4" s="157"/>
      <c r="SRV4" s="157"/>
      <c r="SRW4" s="157"/>
      <c r="SRX4" s="157"/>
      <c r="SRY4" s="157"/>
      <c r="SRZ4" s="157"/>
      <c r="SSA4" s="157"/>
      <c r="SSB4" s="157"/>
      <c r="SSC4" s="157"/>
      <c r="SSD4" s="157"/>
      <c r="SSE4" s="450"/>
      <c r="SSF4" s="157"/>
      <c r="SSG4" s="157"/>
      <c r="SSH4" s="157"/>
      <c r="SSI4" s="157"/>
      <c r="SSJ4" s="157"/>
      <c r="SSK4" s="157"/>
      <c r="SSL4" s="157"/>
      <c r="SSM4" s="157"/>
      <c r="SSN4" s="157"/>
      <c r="SSO4" s="157"/>
      <c r="SSP4" s="157"/>
      <c r="SSQ4" s="157"/>
      <c r="SSR4" s="157"/>
      <c r="SSS4" s="450"/>
      <c r="SST4" s="157"/>
      <c r="SSU4" s="157"/>
      <c r="SSV4" s="157"/>
      <c r="SSW4" s="157"/>
      <c r="SSX4" s="157"/>
      <c r="SSY4" s="157"/>
      <c r="SSZ4" s="157"/>
      <c r="STA4" s="157"/>
      <c r="STB4" s="157"/>
      <c r="STC4" s="157"/>
      <c r="STD4" s="157"/>
      <c r="STE4" s="157"/>
      <c r="STF4" s="157"/>
      <c r="STG4" s="450"/>
      <c r="STH4" s="157"/>
      <c r="STI4" s="157"/>
      <c r="STJ4" s="157"/>
      <c r="STK4" s="157"/>
      <c r="STL4" s="157"/>
      <c r="STM4" s="157"/>
      <c r="STN4" s="157"/>
      <c r="STO4" s="157"/>
      <c r="STP4" s="157"/>
      <c r="STQ4" s="157"/>
      <c r="STR4" s="157"/>
      <c r="STS4" s="157"/>
      <c r="STT4" s="157"/>
      <c r="STU4" s="450"/>
      <c r="STV4" s="157"/>
      <c r="STW4" s="157"/>
      <c r="STX4" s="157"/>
      <c r="STY4" s="157"/>
      <c r="STZ4" s="157"/>
      <c r="SUA4" s="157"/>
      <c r="SUB4" s="157"/>
      <c r="SUC4" s="157"/>
      <c r="SUD4" s="157"/>
      <c r="SUE4" s="157"/>
      <c r="SUF4" s="157"/>
      <c r="SUG4" s="157"/>
      <c r="SUH4" s="157"/>
      <c r="SUI4" s="450"/>
      <c r="SUJ4" s="157"/>
      <c r="SUK4" s="157"/>
      <c r="SUL4" s="157"/>
      <c r="SUM4" s="157"/>
      <c r="SUN4" s="157"/>
      <c r="SUO4" s="157"/>
      <c r="SUP4" s="157"/>
      <c r="SUQ4" s="157"/>
      <c r="SUR4" s="157"/>
      <c r="SUS4" s="157"/>
      <c r="SUT4" s="157"/>
      <c r="SUU4" s="157"/>
      <c r="SUV4" s="157"/>
      <c r="SUW4" s="450"/>
      <c r="SUX4" s="157"/>
      <c r="SUY4" s="157"/>
      <c r="SUZ4" s="157"/>
      <c r="SVA4" s="157"/>
      <c r="SVB4" s="157"/>
      <c r="SVC4" s="157"/>
      <c r="SVD4" s="157"/>
      <c r="SVE4" s="157"/>
      <c r="SVF4" s="157"/>
      <c r="SVG4" s="157"/>
      <c r="SVH4" s="157"/>
      <c r="SVI4" s="157"/>
      <c r="SVJ4" s="157"/>
      <c r="SVK4" s="450"/>
      <c r="SVL4" s="157"/>
      <c r="SVM4" s="157"/>
      <c r="SVN4" s="157"/>
      <c r="SVO4" s="157"/>
      <c r="SVP4" s="157"/>
      <c r="SVQ4" s="157"/>
      <c r="SVR4" s="157"/>
      <c r="SVS4" s="157"/>
      <c r="SVT4" s="157"/>
      <c r="SVU4" s="157"/>
      <c r="SVV4" s="157"/>
      <c r="SVW4" s="157"/>
      <c r="SVX4" s="157"/>
      <c r="SVY4" s="450"/>
      <c r="SVZ4" s="157"/>
      <c r="SWA4" s="157"/>
      <c r="SWB4" s="157"/>
      <c r="SWC4" s="157"/>
      <c r="SWD4" s="157"/>
      <c r="SWE4" s="157"/>
      <c r="SWF4" s="157"/>
      <c r="SWG4" s="157"/>
      <c r="SWH4" s="157"/>
      <c r="SWI4" s="157"/>
      <c r="SWJ4" s="157"/>
      <c r="SWK4" s="157"/>
      <c r="SWL4" s="157"/>
      <c r="SWM4" s="450"/>
      <c r="SWN4" s="157"/>
      <c r="SWO4" s="157"/>
      <c r="SWP4" s="157"/>
      <c r="SWQ4" s="157"/>
      <c r="SWR4" s="157"/>
      <c r="SWS4" s="157"/>
      <c r="SWT4" s="157"/>
      <c r="SWU4" s="157"/>
      <c r="SWV4" s="157"/>
      <c r="SWW4" s="157"/>
      <c r="SWX4" s="157"/>
      <c r="SWY4" s="157"/>
      <c r="SWZ4" s="157"/>
      <c r="SXA4" s="450"/>
      <c r="SXB4" s="157"/>
      <c r="SXC4" s="157"/>
      <c r="SXD4" s="157"/>
      <c r="SXE4" s="157"/>
      <c r="SXF4" s="157"/>
      <c r="SXG4" s="157"/>
      <c r="SXH4" s="157"/>
      <c r="SXI4" s="157"/>
      <c r="SXJ4" s="157"/>
      <c r="SXK4" s="157"/>
      <c r="SXL4" s="157"/>
      <c r="SXM4" s="157"/>
      <c r="SXN4" s="157"/>
      <c r="SXO4" s="450"/>
      <c r="SXP4" s="157"/>
      <c r="SXQ4" s="157"/>
      <c r="SXR4" s="157"/>
      <c r="SXS4" s="157"/>
      <c r="SXT4" s="157"/>
      <c r="SXU4" s="157"/>
      <c r="SXV4" s="157"/>
      <c r="SXW4" s="157"/>
      <c r="SXX4" s="157"/>
      <c r="SXY4" s="157"/>
      <c r="SXZ4" s="157"/>
      <c r="SYA4" s="157"/>
      <c r="SYB4" s="157"/>
      <c r="SYC4" s="450"/>
      <c r="SYD4" s="157"/>
      <c r="SYE4" s="157"/>
      <c r="SYF4" s="157"/>
      <c r="SYG4" s="157"/>
      <c r="SYH4" s="157"/>
      <c r="SYI4" s="157"/>
      <c r="SYJ4" s="157"/>
      <c r="SYK4" s="157"/>
      <c r="SYL4" s="157"/>
      <c r="SYM4" s="157"/>
      <c r="SYN4" s="157"/>
      <c r="SYO4" s="157"/>
      <c r="SYP4" s="157"/>
      <c r="SYQ4" s="450"/>
      <c r="SYR4" s="157"/>
      <c r="SYS4" s="157"/>
      <c r="SYT4" s="157"/>
      <c r="SYU4" s="157"/>
      <c r="SYV4" s="157"/>
      <c r="SYW4" s="157"/>
      <c r="SYX4" s="157"/>
      <c r="SYY4" s="157"/>
      <c r="SYZ4" s="157"/>
      <c r="SZA4" s="157"/>
      <c r="SZB4" s="157"/>
      <c r="SZC4" s="157"/>
      <c r="SZD4" s="157"/>
      <c r="SZE4" s="450"/>
      <c r="SZF4" s="157"/>
      <c r="SZG4" s="157"/>
      <c r="SZH4" s="157"/>
      <c r="SZI4" s="157"/>
      <c r="SZJ4" s="157"/>
      <c r="SZK4" s="157"/>
      <c r="SZL4" s="157"/>
      <c r="SZM4" s="157"/>
      <c r="SZN4" s="157"/>
      <c r="SZO4" s="157"/>
      <c r="SZP4" s="157"/>
      <c r="SZQ4" s="157"/>
      <c r="SZR4" s="157"/>
      <c r="SZS4" s="450"/>
      <c r="SZT4" s="157"/>
      <c r="SZU4" s="157"/>
      <c r="SZV4" s="157"/>
      <c r="SZW4" s="157"/>
      <c r="SZX4" s="157"/>
      <c r="SZY4" s="157"/>
      <c r="SZZ4" s="157"/>
      <c r="TAA4" s="157"/>
      <c r="TAB4" s="157"/>
      <c r="TAC4" s="157"/>
      <c r="TAD4" s="157"/>
      <c r="TAE4" s="157"/>
      <c r="TAF4" s="157"/>
      <c r="TAG4" s="450"/>
      <c r="TAH4" s="157"/>
      <c r="TAI4" s="157"/>
      <c r="TAJ4" s="157"/>
      <c r="TAK4" s="157"/>
      <c r="TAL4" s="157"/>
      <c r="TAM4" s="157"/>
      <c r="TAN4" s="157"/>
      <c r="TAO4" s="157"/>
      <c r="TAP4" s="157"/>
      <c r="TAQ4" s="157"/>
      <c r="TAR4" s="157"/>
      <c r="TAS4" s="157"/>
      <c r="TAT4" s="157"/>
      <c r="TAU4" s="450"/>
      <c r="TAV4" s="157"/>
      <c r="TAW4" s="157"/>
      <c r="TAX4" s="157"/>
      <c r="TAY4" s="157"/>
      <c r="TAZ4" s="157"/>
      <c r="TBA4" s="157"/>
      <c r="TBB4" s="157"/>
      <c r="TBC4" s="157"/>
      <c r="TBD4" s="157"/>
      <c r="TBE4" s="157"/>
      <c r="TBF4" s="157"/>
      <c r="TBG4" s="157"/>
      <c r="TBH4" s="157"/>
      <c r="TBI4" s="450"/>
      <c r="TBJ4" s="157"/>
      <c r="TBK4" s="157"/>
      <c r="TBL4" s="157"/>
      <c r="TBM4" s="157"/>
      <c r="TBN4" s="157"/>
      <c r="TBO4" s="157"/>
      <c r="TBP4" s="157"/>
      <c r="TBQ4" s="157"/>
      <c r="TBR4" s="157"/>
      <c r="TBS4" s="157"/>
      <c r="TBT4" s="157"/>
      <c r="TBU4" s="157"/>
      <c r="TBV4" s="157"/>
      <c r="TBW4" s="450"/>
      <c r="TBX4" s="157"/>
      <c r="TBY4" s="157"/>
      <c r="TBZ4" s="157"/>
      <c r="TCA4" s="157"/>
      <c r="TCB4" s="157"/>
      <c r="TCC4" s="157"/>
      <c r="TCD4" s="157"/>
      <c r="TCE4" s="157"/>
      <c r="TCF4" s="157"/>
      <c r="TCG4" s="157"/>
      <c r="TCH4" s="157"/>
      <c r="TCI4" s="157"/>
      <c r="TCJ4" s="157"/>
      <c r="TCK4" s="450"/>
      <c r="TCL4" s="157"/>
      <c r="TCM4" s="157"/>
      <c r="TCN4" s="157"/>
      <c r="TCO4" s="157"/>
      <c r="TCP4" s="157"/>
      <c r="TCQ4" s="157"/>
      <c r="TCR4" s="157"/>
      <c r="TCS4" s="157"/>
      <c r="TCT4" s="157"/>
      <c r="TCU4" s="157"/>
      <c r="TCV4" s="157"/>
      <c r="TCW4" s="157"/>
      <c r="TCX4" s="157"/>
      <c r="TCY4" s="450"/>
      <c r="TCZ4" s="157"/>
      <c r="TDA4" s="157"/>
      <c r="TDB4" s="157"/>
      <c r="TDC4" s="157"/>
      <c r="TDD4" s="157"/>
      <c r="TDE4" s="157"/>
      <c r="TDF4" s="157"/>
      <c r="TDG4" s="157"/>
      <c r="TDH4" s="157"/>
      <c r="TDI4" s="157"/>
      <c r="TDJ4" s="157"/>
      <c r="TDK4" s="157"/>
      <c r="TDL4" s="157"/>
      <c r="TDM4" s="450"/>
      <c r="TDN4" s="157"/>
      <c r="TDO4" s="157"/>
      <c r="TDP4" s="157"/>
      <c r="TDQ4" s="157"/>
      <c r="TDR4" s="157"/>
      <c r="TDS4" s="157"/>
      <c r="TDT4" s="157"/>
      <c r="TDU4" s="157"/>
      <c r="TDV4" s="157"/>
      <c r="TDW4" s="157"/>
      <c r="TDX4" s="157"/>
      <c r="TDY4" s="157"/>
      <c r="TDZ4" s="157"/>
      <c r="TEA4" s="450"/>
      <c r="TEB4" s="157"/>
      <c r="TEC4" s="157"/>
      <c r="TED4" s="157"/>
      <c r="TEE4" s="157"/>
      <c r="TEF4" s="157"/>
      <c r="TEG4" s="157"/>
      <c r="TEH4" s="157"/>
      <c r="TEI4" s="157"/>
      <c r="TEJ4" s="157"/>
      <c r="TEK4" s="157"/>
      <c r="TEL4" s="157"/>
      <c r="TEM4" s="157"/>
      <c r="TEN4" s="157"/>
      <c r="TEO4" s="450"/>
      <c r="TEP4" s="157"/>
      <c r="TEQ4" s="157"/>
      <c r="TER4" s="157"/>
      <c r="TES4" s="157"/>
      <c r="TET4" s="157"/>
      <c r="TEU4" s="157"/>
      <c r="TEV4" s="157"/>
      <c r="TEW4" s="157"/>
      <c r="TEX4" s="157"/>
      <c r="TEY4" s="157"/>
      <c r="TEZ4" s="157"/>
      <c r="TFA4" s="157"/>
      <c r="TFB4" s="157"/>
      <c r="TFC4" s="450"/>
      <c r="TFD4" s="157"/>
      <c r="TFE4" s="157"/>
      <c r="TFF4" s="157"/>
      <c r="TFG4" s="157"/>
      <c r="TFH4" s="157"/>
      <c r="TFI4" s="157"/>
      <c r="TFJ4" s="157"/>
      <c r="TFK4" s="157"/>
      <c r="TFL4" s="157"/>
      <c r="TFM4" s="157"/>
      <c r="TFN4" s="157"/>
      <c r="TFO4" s="157"/>
      <c r="TFP4" s="157"/>
      <c r="TFQ4" s="450"/>
      <c r="TFR4" s="157"/>
      <c r="TFS4" s="157"/>
      <c r="TFT4" s="157"/>
      <c r="TFU4" s="157"/>
      <c r="TFV4" s="157"/>
      <c r="TFW4" s="157"/>
      <c r="TFX4" s="157"/>
      <c r="TFY4" s="157"/>
      <c r="TFZ4" s="157"/>
      <c r="TGA4" s="157"/>
      <c r="TGB4" s="157"/>
      <c r="TGC4" s="157"/>
      <c r="TGD4" s="157"/>
      <c r="TGE4" s="450"/>
      <c r="TGF4" s="157"/>
      <c r="TGG4" s="157"/>
      <c r="TGH4" s="157"/>
      <c r="TGI4" s="157"/>
      <c r="TGJ4" s="157"/>
      <c r="TGK4" s="157"/>
      <c r="TGL4" s="157"/>
      <c r="TGM4" s="157"/>
      <c r="TGN4" s="157"/>
      <c r="TGO4" s="157"/>
      <c r="TGP4" s="157"/>
      <c r="TGQ4" s="157"/>
      <c r="TGR4" s="157"/>
      <c r="TGS4" s="450"/>
      <c r="TGT4" s="157"/>
      <c r="TGU4" s="157"/>
      <c r="TGV4" s="157"/>
      <c r="TGW4" s="157"/>
      <c r="TGX4" s="157"/>
      <c r="TGY4" s="157"/>
      <c r="TGZ4" s="157"/>
      <c r="THA4" s="157"/>
      <c r="THB4" s="157"/>
      <c r="THC4" s="157"/>
      <c r="THD4" s="157"/>
      <c r="THE4" s="157"/>
      <c r="THF4" s="157"/>
      <c r="THG4" s="450"/>
      <c r="THH4" s="157"/>
      <c r="THI4" s="157"/>
      <c r="THJ4" s="157"/>
      <c r="THK4" s="157"/>
      <c r="THL4" s="157"/>
      <c r="THM4" s="157"/>
      <c r="THN4" s="157"/>
      <c r="THO4" s="157"/>
      <c r="THP4" s="157"/>
      <c r="THQ4" s="157"/>
      <c r="THR4" s="157"/>
      <c r="THS4" s="157"/>
      <c r="THT4" s="157"/>
      <c r="THU4" s="450"/>
      <c r="THV4" s="157"/>
      <c r="THW4" s="157"/>
      <c r="THX4" s="157"/>
      <c r="THY4" s="157"/>
      <c r="THZ4" s="157"/>
      <c r="TIA4" s="157"/>
      <c r="TIB4" s="157"/>
      <c r="TIC4" s="157"/>
      <c r="TID4" s="157"/>
      <c r="TIE4" s="157"/>
      <c r="TIF4" s="157"/>
      <c r="TIG4" s="157"/>
      <c r="TIH4" s="157"/>
      <c r="TII4" s="450"/>
      <c r="TIJ4" s="157"/>
      <c r="TIK4" s="157"/>
      <c r="TIL4" s="157"/>
      <c r="TIM4" s="157"/>
      <c r="TIN4" s="157"/>
      <c r="TIO4" s="157"/>
      <c r="TIP4" s="157"/>
      <c r="TIQ4" s="157"/>
      <c r="TIR4" s="157"/>
      <c r="TIS4" s="157"/>
      <c r="TIT4" s="157"/>
      <c r="TIU4" s="157"/>
      <c r="TIV4" s="157"/>
      <c r="TIW4" s="450"/>
      <c r="TIX4" s="157"/>
      <c r="TIY4" s="157"/>
      <c r="TIZ4" s="157"/>
      <c r="TJA4" s="157"/>
      <c r="TJB4" s="157"/>
      <c r="TJC4" s="157"/>
      <c r="TJD4" s="157"/>
      <c r="TJE4" s="157"/>
      <c r="TJF4" s="157"/>
      <c r="TJG4" s="157"/>
      <c r="TJH4" s="157"/>
      <c r="TJI4" s="157"/>
      <c r="TJJ4" s="157"/>
      <c r="TJK4" s="450"/>
      <c r="TJL4" s="157"/>
      <c r="TJM4" s="157"/>
      <c r="TJN4" s="157"/>
      <c r="TJO4" s="157"/>
      <c r="TJP4" s="157"/>
      <c r="TJQ4" s="157"/>
      <c r="TJR4" s="157"/>
      <c r="TJS4" s="157"/>
      <c r="TJT4" s="157"/>
      <c r="TJU4" s="157"/>
      <c r="TJV4" s="157"/>
      <c r="TJW4" s="157"/>
      <c r="TJX4" s="157"/>
      <c r="TJY4" s="450"/>
      <c r="TJZ4" s="157"/>
      <c r="TKA4" s="157"/>
      <c r="TKB4" s="157"/>
      <c r="TKC4" s="157"/>
      <c r="TKD4" s="157"/>
      <c r="TKE4" s="157"/>
      <c r="TKF4" s="157"/>
      <c r="TKG4" s="157"/>
      <c r="TKH4" s="157"/>
      <c r="TKI4" s="157"/>
      <c r="TKJ4" s="157"/>
      <c r="TKK4" s="157"/>
      <c r="TKL4" s="157"/>
      <c r="TKM4" s="450"/>
      <c r="TKN4" s="157"/>
      <c r="TKO4" s="157"/>
      <c r="TKP4" s="157"/>
      <c r="TKQ4" s="157"/>
      <c r="TKR4" s="157"/>
      <c r="TKS4" s="157"/>
      <c r="TKT4" s="157"/>
      <c r="TKU4" s="157"/>
      <c r="TKV4" s="157"/>
      <c r="TKW4" s="157"/>
      <c r="TKX4" s="157"/>
      <c r="TKY4" s="157"/>
      <c r="TKZ4" s="157"/>
      <c r="TLA4" s="450"/>
      <c r="TLB4" s="157"/>
      <c r="TLC4" s="157"/>
      <c r="TLD4" s="157"/>
      <c r="TLE4" s="157"/>
      <c r="TLF4" s="157"/>
      <c r="TLG4" s="157"/>
      <c r="TLH4" s="157"/>
      <c r="TLI4" s="157"/>
      <c r="TLJ4" s="157"/>
      <c r="TLK4" s="157"/>
      <c r="TLL4" s="157"/>
      <c r="TLM4" s="157"/>
      <c r="TLN4" s="157"/>
      <c r="TLO4" s="450"/>
      <c r="TLP4" s="157"/>
      <c r="TLQ4" s="157"/>
      <c r="TLR4" s="157"/>
      <c r="TLS4" s="157"/>
      <c r="TLT4" s="157"/>
      <c r="TLU4" s="157"/>
      <c r="TLV4" s="157"/>
      <c r="TLW4" s="157"/>
      <c r="TLX4" s="157"/>
      <c r="TLY4" s="157"/>
      <c r="TLZ4" s="157"/>
      <c r="TMA4" s="157"/>
      <c r="TMB4" s="157"/>
      <c r="TMC4" s="450"/>
      <c r="TMD4" s="157"/>
      <c r="TME4" s="157"/>
      <c r="TMF4" s="157"/>
      <c r="TMG4" s="157"/>
      <c r="TMH4" s="157"/>
      <c r="TMI4" s="157"/>
      <c r="TMJ4" s="157"/>
      <c r="TMK4" s="157"/>
      <c r="TML4" s="157"/>
      <c r="TMM4" s="157"/>
      <c r="TMN4" s="157"/>
      <c r="TMO4" s="157"/>
      <c r="TMP4" s="157"/>
      <c r="TMQ4" s="450"/>
      <c r="TMR4" s="157"/>
      <c r="TMS4" s="157"/>
      <c r="TMT4" s="157"/>
      <c r="TMU4" s="157"/>
      <c r="TMV4" s="157"/>
      <c r="TMW4" s="157"/>
      <c r="TMX4" s="157"/>
      <c r="TMY4" s="157"/>
      <c r="TMZ4" s="157"/>
      <c r="TNA4" s="157"/>
      <c r="TNB4" s="157"/>
      <c r="TNC4" s="157"/>
      <c r="TND4" s="157"/>
      <c r="TNE4" s="450"/>
      <c r="TNF4" s="157"/>
      <c r="TNG4" s="157"/>
      <c r="TNH4" s="157"/>
      <c r="TNI4" s="157"/>
      <c r="TNJ4" s="157"/>
      <c r="TNK4" s="157"/>
      <c r="TNL4" s="157"/>
      <c r="TNM4" s="157"/>
      <c r="TNN4" s="157"/>
      <c r="TNO4" s="157"/>
      <c r="TNP4" s="157"/>
      <c r="TNQ4" s="157"/>
      <c r="TNR4" s="157"/>
      <c r="TNS4" s="450"/>
      <c r="TNT4" s="157"/>
      <c r="TNU4" s="157"/>
      <c r="TNV4" s="157"/>
      <c r="TNW4" s="157"/>
      <c r="TNX4" s="157"/>
      <c r="TNY4" s="157"/>
      <c r="TNZ4" s="157"/>
      <c r="TOA4" s="157"/>
      <c r="TOB4" s="157"/>
      <c r="TOC4" s="157"/>
      <c r="TOD4" s="157"/>
      <c r="TOE4" s="157"/>
      <c r="TOF4" s="157"/>
      <c r="TOG4" s="450"/>
      <c r="TOH4" s="157"/>
      <c r="TOI4" s="157"/>
      <c r="TOJ4" s="157"/>
      <c r="TOK4" s="157"/>
      <c r="TOL4" s="157"/>
      <c r="TOM4" s="157"/>
      <c r="TON4" s="157"/>
      <c r="TOO4" s="157"/>
      <c r="TOP4" s="157"/>
      <c r="TOQ4" s="157"/>
      <c r="TOR4" s="157"/>
      <c r="TOS4" s="157"/>
      <c r="TOT4" s="157"/>
      <c r="TOU4" s="450"/>
      <c r="TOV4" s="157"/>
      <c r="TOW4" s="157"/>
      <c r="TOX4" s="157"/>
      <c r="TOY4" s="157"/>
      <c r="TOZ4" s="157"/>
      <c r="TPA4" s="157"/>
      <c r="TPB4" s="157"/>
      <c r="TPC4" s="157"/>
      <c r="TPD4" s="157"/>
      <c r="TPE4" s="157"/>
      <c r="TPF4" s="157"/>
      <c r="TPG4" s="157"/>
      <c r="TPH4" s="157"/>
      <c r="TPI4" s="450"/>
      <c r="TPJ4" s="157"/>
      <c r="TPK4" s="157"/>
      <c r="TPL4" s="157"/>
      <c r="TPM4" s="157"/>
      <c r="TPN4" s="157"/>
      <c r="TPO4" s="157"/>
      <c r="TPP4" s="157"/>
      <c r="TPQ4" s="157"/>
      <c r="TPR4" s="157"/>
      <c r="TPS4" s="157"/>
      <c r="TPT4" s="157"/>
      <c r="TPU4" s="157"/>
      <c r="TPV4" s="157"/>
      <c r="TPW4" s="450"/>
      <c r="TPX4" s="157"/>
      <c r="TPY4" s="157"/>
      <c r="TPZ4" s="157"/>
      <c r="TQA4" s="157"/>
      <c r="TQB4" s="157"/>
      <c r="TQC4" s="157"/>
      <c r="TQD4" s="157"/>
      <c r="TQE4" s="157"/>
      <c r="TQF4" s="157"/>
      <c r="TQG4" s="157"/>
      <c r="TQH4" s="157"/>
      <c r="TQI4" s="157"/>
      <c r="TQJ4" s="157"/>
      <c r="TQK4" s="450"/>
      <c r="TQL4" s="157"/>
      <c r="TQM4" s="157"/>
      <c r="TQN4" s="157"/>
      <c r="TQO4" s="157"/>
      <c r="TQP4" s="157"/>
      <c r="TQQ4" s="157"/>
      <c r="TQR4" s="157"/>
      <c r="TQS4" s="157"/>
      <c r="TQT4" s="157"/>
      <c r="TQU4" s="157"/>
      <c r="TQV4" s="157"/>
      <c r="TQW4" s="157"/>
      <c r="TQX4" s="157"/>
      <c r="TQY4" s="450"/>
      <c r="TQZ4" s="157"/>
      <c r="TRA4" s="157"/>
      <c r="TRB4" s="157"/>
      <c r="TRC4" s="157"/>
      <c r="TRD4" s="157"/>
      <c r="TRE4" s="157"/>
      <c r="TRF4" s="157"/>
      <c r="TRG4" s="157"/>
      <c r="TRH4" s="157"/>
      <c r="TRI4" s="157"/>
      <c r="TRJ4" s="157"/>
      <c r="TRK4" s="157"/>
      <c r="TRL4" s="157"/>
      <c r="TRM4" s="450"/>
      <c r="TRN4" s="157"/>
      <c r="TRO4" s="157"/>
      <c r="TRP4" s="157"/>
      <c r="TRQ4" s="157"/>
      <c r="TRR4" s="157"/>
      <c r="TRS4" s="157"/>
      <c r="TRT4" s="157"/>
      <c r="TRU4" s="157"/>
      <c r="TRV4" s="157"/>
      <c r="TRW4" s="157"/>
      <c r="TRX4" s="157"/>
      <c r="TRY4" s="157"/>
      <c r="TRZ4" s="157"/>
      <c r="TSA4" s="450"/>
      <c r="TSB4" s="157"/>
      <c r="TSC4" s="157"/>
      <c r="TSD4" s="157"/>
      <c r="TSE4" s="157"/>
      <c r="TSF4" s="157"/>
      <c r="TSG4" s="157"/>
      <c r="TSH4" s="157"/>
      <c r="TSI4" s="157"/>
      <c r="TSJ4" s="157"/>
      <c r="TSK4" s="157"/>
      <c r="TSL4" s="157"/>
      <c r="TSM4" s="157"/>
      <c r="TSN4" s="157"/>
      <c r="TSO4" s="450"/>
      <c r="TSP4" s="157"/>
      <c r="TSQ4" s="157"/>
      <c r="TSR4" s="157"/>
      <c r="TSS4" s="157"/>
      <c r="TST4" s="157"/>
      <c r="TSU4" s="157"/>
      <c r="TSV4" s="157"/>
      <c r="TSW4" s="157"/>
      <c r="TSX4" s="157"/>
      <c r="TSY4" s="157"/>
      <c r="TSZ4" s="157"/>
      <c r="TTA4" s="157"/>
      <c r="TTB4" s="157"/>
      <c r="TTC4" s="450"/>
      <c r="TTD4" s="157"/>
      <c r="TTE4" s="157"/>
      <c r="TTF4" s="157"/>
      <c r="TTG4" s="157"/>
      <c r="TTH4" s="157"/>
      <c r="TTI4" s="157"/>
      <c r="TTJ4" s="157"/>
      <c r="TTK4" s="157"/>
      <c r="TTL4" s="157"/>
      <c r="TTM4" s="157"/>
      <c r="TTN4" s="157"/>
      <c r="TTO4" s="157"/>
      <c r="TTP4" s="157"/>
      <c r="TTQ4" s="450"/>
      <c r="TTR4" s="157"/>
      <c r="TTS4" s="157"/>
      <c r="TTT4" s="157"/>
      <c r="TTU4" s="157"/>
      <c r="TTV4" s="157"/>
      <c r="TTW4" s="157"/>
      <c r="TTX4" s="157"/>
      <c r="TTY4" s="157"/>
      <c r="TTZ4" s="157"/>
      <c r="TUA4" s="157"/>
      <c r="TUB4" s="157"/>
      <c r="TUC4" s="157"/>
      <c r="TUD4" s="157"/>
      <c r="TUE4" s="450"/>
      <c r="TUF4" s="157"/>
      <c r="TUG4" s="157"/>
      <c r="TUH4" s="157"/>
      <c r="TUI4" s="157"/>
      <c r="TUJ4" s="157"/>
      <c r="TUK4" s="157"/>
      <c r="TUL4" s="157"/>
      <c r="TUM4" s="157"/>
      <c r="TUN4" s="157"/>
      <c r="TUO4" s="157"/>
      <c r="TUP4" s="157"/>
      <c r="TUQ4" s="157"/>
      <c r="TUR4" s="157"/>
      <c r="TUS4" s="450"/>
      <c r="TUT4" s="157"/>
      <c r="TUU4" s="157"/>
      <c r="TUV4" s="157"/>
      <c r="TUW4" s="157"/>
      <c r="TUX4" s="157"/>
      <c r="TUY4" s="157"/>
      <c r="TUZ4" s="157"/>
      <c r="TVA4" s="157"/>
      <c r="TVB4" s="157"/>
      <c r="TVC4" s="157"/>
      <c r="TVD4" s="157"/>
      <c r="TVE4" s="157"/>
      <c r="TVF4" s="157"/>
      <c r="TVG4" s="450"/>
      <c r="TVH4" s="157"/>
      <c r="TVI4" s="157"/>
      <c r="TVJ4" s="157"/>
      <c r="TVK4" s="157"/>
      <c r="TVL4" s="157"/>
      <c r="TVM4" s="157"/>
      <c r="TVN4" s="157"/>
      <c r="TVO4" s="157"/>
      <c r="TVP4" s="157"/>
      <c r="TVQ4" s="157"/>
      <c r="TVR4" s="157"/>
      <c r="TVS4" s="157"/>
      <c r="TVT4" s="157"/>
      <c r="TVU4" s="450"/>
      <c r="TVV4" s="157"/>
      <c r="TVW4" s="157"/>
      <c r="TVX4" s="157"/>
      <c r="TVY4" s="157"/>
      <c r="TVZ4" s="157"/>
      <c r="TWA4" s="157"/>
      <c r="TWB4" s="157"/>
      <c r="TWC4" s="157"/>
      <c r="TWD4" s="157"/>
      <c r="TWE4" s="157"/>
      <c r="TWF4" s="157"/>
      <c r="TWG4" s="157"/>
      <c r="TWH4" s="157"/>
      <c r="TWI4" s="450"/>
      <c r="TWJ4" s="157"/>
      <c r="TWK4" s="157"/>
      <c r="TWL4" s="157"/>
      <c r="TWM4" s="157"/>
      <c r="TWN4" s="157"/>
      <c r="TWO4" s="157"/>
      <c r="TWP4" s="157"/>
      <c r="TWQ4" s="157"/>
      <c r="TWR4" s="157"/>
      <c r="TWS4" s="157"/>
      <c r="TWT4" s="157"/>
      <c r="TWU4" s="157"/>
      <c r="TWV4" s="157"/>
      <c r="TWW4" s="450"/>
      <c r="TWX4" s="157"/>
      <c r="TWY4" s="157"/>
      <c r="TWZ4" s="157"/>
      <c r="TXA4" s="157"/>
      <c r="TXB4" s="157"/>
      <c r="TXC4" s="157"/>
      <c r="TXD4" s="157"/>
      <c r="TXE4" s="157"/>
      <c r="TXF4" s="157"/>
      <c r="TXG4" s="157"/>
      <c r="TXH4" s="157"/>
      <c r="TXI4" s="157"/>
      <c r="TXJ4" s="157"/>
      <c r="TXK4" s="450"/>
      <c r="TXL4" s="157"/>
      <c r="TXM4" s="157"/>
      <c r="TXN4" s="157"/>
      <c r="TXO4" s="157"/>
      <c r="TXP4" s="157"/>
      <c r="TXQ4" s="157"/>
      <c r="TXR4" s="157"/>
      <c r="TXS4" s="157"/>
      <c r="TXT4" s="157"/>
      <c r="TXU4" s="157"/>
      <c r="TXV4" s="157"/>
      <c r="TXW4" s="157"/>
      <c r="TXX4" s="157"/>
      <c r="TXY4" s="450"/>
      <c r="TXZ4" s="157"/>
      <c r="TYA4" s="157"/>
      <c r="TYB4" s="157"/>
      <c r="TYC4" s="157"/>
      <c r="TYD4" s="157"/>
      <c r="TYE4" s="157"/>
      <c r="TYF4" s="157"/>
      <c r="TYG4" s="157"/>
      <c r="TYH4" s="157"/>
      <c r="TYI4" s="157"/>
      <c r="TYJ4" s="157"/>
      <c r="TYK4" s="157"/>
      <c r="TYL4" s="157"/>
      <c r="TYM4" s="450"/>
      <c r="TYN4" s="157"/>
      <c r="TYO4" s="157"/>
      <c r="TYP4" s="157"/>
      <c r="TYQ4" s="157"/>
      <c r="TYR4" s="157"/>
      <c r="TYS4" s="157"/>
      <c r="TYT4" s="157"/>
      <c r="TYU4" s="157"/>
      <c r="TYV4" s="157"/>
      <c r="TYW4" s="157"/>
      <c r="TYX4" s="157"/>
      <c r="TYY4" s="157"/>
      <c r="TYZ4" s="157"/>
      <c r="TZA4" s="450"/>
      <c r="TZB4" s="157"/>
      <c r="TZC4" s="157"/>
      <c r="TZD4" s="157"/>
      <c r="TZE4" s="157"/>
      <c r="TZF4" s="157"/>
      <c r="TZG4" s="157"/>
      <c r="TZH4" s="157"/>
      <c r="TZI4" s="157"/>
      <c r="TZJ4" s="157"/>
      <c r="TZK4" s="157"/>
      <c r="TZL4" s="157"/>
      <c r="TZM4" s="157"/>
      <c r="TZN4" s="157"/>
      <c r="TZO4" s="450"/>
      <c r="TZP4" s="157"/>
      <c r="TZQ4" s="157"/>
      <c r="TZR4" s="157"/>
      <c r="TZS4" s="157"/>
      <c r="TZT4" s="157"/>
      <c r="TZU4" s="157"/>
      <c r="TZV4" s="157"/>
      <c r="TZW4" s="157"/>
      <c r="TZX4" s="157"/>
      <c r="TZY4" s="157"/>
      <c r="TZZ4" s="157"/>
      <c r="UAA4" s="157"/>
      <c r="UAB4" s="157"/>
      <c r="UAC4" s="450"/>
      <c r="UAD4" s="157"/>
      <c r="UAE4" s="157"/>
      <c r="UAF4" s="157"/>
      <c r="UAG4" s="157"/>
      <c r="UAH4" s="157"/>
      <c r="UAI4" s="157"/>
      <c r="UAJ4" s="157"/>
      <c r="UAK4" s="157"/>
      <c r="UAL4" s="157"/>
      <c r="UAM4" s="157"/>
      <c r="UAN4" s="157"/>
      <c r="UAO4" s="157"/>
      <c r="UAP4" s="157"/>
      <c r="UAQ4" s="450"/>
      <c r="UAR4" s="157"/>
      <c r="UAS4" s="157"/>
      <c r="UAT4" s="157"/>
      <c r="UAU4" s="157"/>
      <c r="UAV4" s="157"/>
      <c r="UAW4" s="157"/>
      <c r="UAX4" s="157"/>
      <c r="UAY4" s="157"/>
      <c r="UAZ4" s="157"/>
      <c r="UBA4" s="157"/>
      <c r="UBB4" s="157"/>
      <c r="UBC4" s="157"/>
      <c r="UBD4" s="157"/>
      <c r="UBE4" s="450"/>
      <c r="UBF4" s="157"/>
      <c r="UBG4" s="157"/>
      <c r="UBH4" s="157"/>
      <c r="UBI4" s="157"/>
      <c r="UBJ4" s="157"/>
      <c r="UBK4" s="157"/>
      <c r="UBL4" s="157"/>
      <c r="UBM4" s="157"/>
      <c r="UBN4" s="157"/>
      <c r="UBO4" s="157"/>
      <c r="UBP4" s="157"/>
      <c r="UBQ4" s="157"/>
      <c r="UBR4" s="157"/>
      <c r="UBS4" s="450"/>
      <c r="UBT4" s="157"/>
      <c r="UBU4" s="157"/>
      <c r="UBV4" s="157"/>
      <c r="UBW4" s="157"/>
      <c r="UBX4" s="157"/>
      <c r="UBY4" s="157"/>
      <c r="UBZ4" s="157"/>
      <c r="UCA4" s="157"/>
      <c r="UCB4" s="157"/>
      <c r="UCC4" s="157"/>
      <c r="UCD4" s="157"/>
      <c r="UCE4" s="157"/>
      <c r="UCF4" s="157"/>
      <c r="UCG4" s="450"/>
      <c r="UCH4" s="157"/>
      <c r="UCI4" s="157"/>
      <c r="UCJ4" s="157"/>
      <c r="UCK4" s="157"/>
      <c r="UCL4" s="157"/>
      <c r="UCM4" s="157"/>
      <c r="UCN4" s="157"/>
      <c r="UCO4" s="157"/>
      <c r="UCP4" s="157"/>
      <c r="UCQ4" s="157"/>
      <c r="UCR4" s="157"/>
      <c r="UCS4" s="157"/>
      <c r="UCT4" s="157"/>
      <c r="UCU4" s="450"/>
      <c r="UCV4" s="157"/>
      <c r="UCW4" s="157"/>
      <c r="UCX4" s="157"/>
      <c r="UCY4" s="157"/>
      <c r="UCZ4" s="157"/>
      <c r="UDA4" s="157"/>
      <c r="UDB4" s="157"/>
      <c r="UDC4" s="157"/>
      <c r="UDD4" s="157"/>
      <c r="UDE4" s="157"/>
      <c r="UDF4" s="157"/>
      <c r="UDG4" s="157"/>
      <c r="UDH4" s="157"/>
      <c r="UDI4" s="450"/>
      <c r="UDJ4" s="157"/>
      <c r="UDK4" s="157"/>
      <c r="UDL4" s="157"/>
      <c r="UDM4" s="157"/>
      <c r="UDN4" s="157"/>
      <c r="UDO4" s="157"/>
      <c r="UDP4" s="157"/>
      <c r="UDQ4" s="157"/>
      <c r="UDR4" s="157"/>
      <c r="UDS4" s="157"/>
      <c r="UDT4" s="157"/>
      <c r="UDU4" s="157"/>
      <c r="UDV4" s="157"/>
      <c r="UDW4" s="450"/>
      <c r="UDX4" s="157"/>
      <c r="UDY4" s="157"/>
      <c r="UDZ4" s="157"/>
      <c r="UEA4" s="157"/>
      <c r="UEB4" s="157"/>
      <c r="UEC4" s="157"/>
      <c r="UED4" s="157"/>
      <c r="UEE4" s="157"/>
      <c r="UEF4" s="157"/>
      <c r="UEG4" s="157"/>
      <c r="UEH4" s="157"/>
      <c r="UEI4" s="157"/>
      <c r="UEJ4" s="157"/>
      <c r="UEK4" s="450"/>
      <c r="UEL4" s="157"/>
      <c r="UEM4" s="157"/>
      <c r="UEN4" s="157"/>
      <c r="UEO4" s="157"/>
      <c r="UEP4" s="157"/>
      <c r="UEQ4" s="157"/>
      <c r="UER4" s="157"/>
      <c r="UES4" s="157"/>
      <c r="UET4" s="157"/>
      <c r="UEU4" s="157"/>
      <c r="UEV4" s="157"/>
      <c r="UEW4" s="157"/>
      <c r="UEX4" s="157"/>
      <c r="UEY4" s="450"/>
      <c r="UEZ4" s="157"/>
      <c r="UFA4" s="157"/>
      <c r="UFB4" s="157"/>
      <c r="UFC4" s="157"/>
      <c r="UFD4" s="157"/>
      <c r="UFE4" s="157"/>
      <c r="UFF4" s="157"/>
      <c r="UFG4" s="157"/>
      <c r="UFH4" s="157"/>
      <c r="UFI4" s="157"/>
      <c r="UFJ4" s="157"/>
      <c r="UFK4" s="157"/>
      <c r="UFL4" s="157"/>
      <c r="UFM4" s="450"/>
      <c r="UFN4" s="157"/>
      <c r="UFO4" s="157"/>
      <c r="UFP4" s="157"/>
      <c r="UFQ4" s="157"/>
      <c r="UFR4" s="157"/>
      <c r="UFS4" s="157"/>
      <c r="UFT4" s="157"/>
      <c r="UFU4" s="157"/>
      <c r="UFV4" s="157"/>
      <c r="UFW4" s="157"/>
      <c r="UFX4" s="157"/>
      <c r="UFY4" s="157"/>
      <c r="UFZ4" s="157"/>
      <c r="UGA4" s="450"/>
      <c r="UGB4" s="157"/>
      <c r="UGC4" s="157"/>
      <c r="UGD4" s="157"/>
      <c r="UGE4" s="157"/>
      <c r="UGF4" s="157"/>
      <c r="UGG4" s="157"/>
      <c r="UGH4" s="157"/>
      <c r="UGI4" s="157"/>
      <c r="UGJ4" s="157"/>
      <c r="UGK4" s="157"/>
      <c r="UGL4" s="157"/>
      <c r="UGM4" s="157"/>
      <c r="UGN4" s="157"/>
      <c r="UGO4" s="450"/>
      <c r="UGP4" s="157"/>
      <c r="UGQ4" s="157"/>
      <c r="UGR4" s="157"/>
      <c r="UGS4" s="157"/>
      <c r="UGT4" s="157"/>
      <c r="UGU4" s="157"/>
      <c r="UGV4" s="157"/>
      <c r="UGW4" s="157"/>
      <c r="UGX4" s="157"/>
      <c r="UGY4" s="157"/>
      <c r="UGZ4" s="157"/>
      <c r="UHA4" s="157"/>
      <c r="UHB4" s="157"/>
      <c r="UHC4" s="450"/>
      <c r="UHD4" s="157"/>
      <c r="UHE4" s="157"/>
      <c r="UHF4" s="157"/>
      <c r="UHG4" s="157"/>
      <c r="UHH4" s="157"/>
      <c r="UHI4" s="157"/>
      <c r="UHJ4" s="157"/>
      <c r="UHK4" s="157"/>
      <c r="UHL4" s="157"/>
      <c r="UHM4" s="157"/>
      <c r="UHN4" s="157"/>
      <c r="UHO4" s="157"/>
      <c r="UHP4" s="157"/>
      <c r="UHQ4" s="450"/>
      <c r="UHR4" s="157"/>
      <c r="UHS4" s="157"/>
      <c r="UHT4" s="157"/>
      <c r="UHU4" s="157"/>
      <c r="UHV4" s="157"/>
      <c r="UHW4" s="157"/>
      <c r="UHX4" s="157"/>
      <c r="UHY4" s="157"/>
      <c r="UHZ4" s="157"/>
      <c r="UIA4" s="157"/>
      <c r="UIB4" s="157"/>
      <c r="UIC4" s="157"/>
      <c r="UID4" s="157"/>
      <c r="UIE4" s="450"/>
      <c r="UIF4" s="157"/>
      <c r="UIG4" s="157"/>
      <c r="UIH4" s="157"/>
      <c r="UII4" s="157"/>
      <c r="UIJ4" s="157"/>
      <c r="UIK4" s="157"/>
      <c r="UIL4" s="157"/>
      <c r="UIM4" s="157"/>
      <c r="UIN4" s="157"/>
      <c r="UIO4" s="157"/>
      <c r="UIP4" s="157"/>
      <c r="UIQ4" s="157"/>
      <c r="UIR4" s="157"/>
      <c r="UIS4" s="450"/>
      <c r="UIT4" s="157"/>
      <c r="UIU4" s="157"/>
      <c r="UIV4" s="157"/>
      <c r="UIW4" s="157"/>
      <c r="UIX4" s="157"/>
      <c r="UIY4" s="157"/>
      <c r="UIZ4" s="157"/>
      <c r="UJA4" s="157"/>
      <c r="UJB4" s="157"/>
      <c r="UJC4" s="157"/>
      <c r="UJD4" s="157"/>
      <c r="UJE4" s="157"/>
      <c r="UJF4" s="157"/>
      <c r="UJG4" s="450"/>
      <c r="UJH4" s="157"/>
      <c r="UJI4" s="157"/>
      <c r="UJJ4" s="157"/>
      <c r="UJK4" s="157"/>
      <c r="UJL4" s="157"/>
      <c r="UJM4" s="157"/>
      <c r="UJN4" s="157"/>
      <c r="UJO4" s="157"/>
      <c r="UJP4" s="157"/>
      <c r="UJQ4" s="157"/>
      <c r="UJR4" s="157"/>
      <c r="UJS4" s="157"/>
      <c r="UJT4" s="157"/>
      <c r="UJU4" s="450"/>
      <c r="UJV4" s="157"/>
      <c r="UJW4" s="157"/>
      <c r="UJX4" s="157"/>
      <c r="UJY4" s="157"/>
      <c r="UJZ4" s="157"/>
      <c r="UKA4" s="157"/>
      <c r="UKB4" s="157"/>
      <c r="UKC4" s="157"/>
      <c r="UKD4" s="157"/>
      <c r="UKE4" s="157"/>
      <c r="UKF4" s="157"/>
      <c r="UKG4" s="157"/>
      <c r="UKH4" s="157"/>
      <c r="UKI4" s="450"/>
      <c r="UKJ4" s="157"/>
      <c r="UKK4" s="157"/>
      <c r="UKL4" s="157"/>
      <c r="UKM4" s="157"/>
      <c r="UKN4" s="157"/>
      <c r="UKO4" s="157"/>
      <c r="UKP4" s="157"/>
      <c r="UKQ4" s="157"/>
      <c r="UKR4" s="157"/>
      <c r="UKS4" s="157"/>
      <c r="UKT4" s="157"/>
      <c r="UKU4" s="157"/>
      <c r="UKV4" s="157"/>
      <c r="UKW4" s="450"/>
      <c r="UKX4" s="157"/>
      <c r="UKY4" s="157"/>
      <c r="UKZ4" s="157"/>
      <c r="ULA4" s="157"/>
      <c r="ULB4" s="157"/>
      <c r="ULC4" s="157"/>
      <c r="ULD4" s="157"/>
      <c r="ULE4" s="157"/>
      <c r="ULF4" s="157"/>
      <c r="ULG4" s="157"/>
      <c r="ULH4" s="157"/>
      <c r="ULI4" s="157"/>
      <c r="ULJ4" s="157"/>
      <c r="ULK4" s="450"/>
      <c r="ULL4" s="157"/>
      <c r="ULM4" s="157"/>
      <c r="ULN4" s="157"/>
      <c r="ULO4" s="157"/>
      <c r="ULP4" s="157"/>
      <c r="ULQ4" s="157"/>
      <c r="ULR4" s="157"/>
      <c r="ULS4" s="157"/>
      <c r="ULT4" s="157"/>
      <c r="ULU4" s="157"/>
      <c r="ULV4" s="157"/>
      <c r="ULW4" s="157"/>
      <c r="ULX4" s="157"/>
      <c r="ULY4" s="450"/>
      <c r="ULZ4" s="157"/>
      <c r="UMA4" s="157"/>
      <c r="UMB4" s="157"/>
      <c r="UMC4" s="157"/>
      <c r="UMD4" s="157"/>
      <c r="UME4" s="157"/>
      <c r="UMF4" s="157"/>
      <c r="UMG4" s="157"/>
      <c r="UMH4" s="157"/>
      <c r="UMI4" s="157"/>
      <c r="UMJ4" s="157"/>
      <c r="UMK4" s="157"/>
      <c r="UML4" s="157"/>
      <c r="UMM4" s="450"/>
      <c r="UMN4" s="157"/>
      <c r="UMO4" s="157"/>
      <c r="UMP4" s="157"/>
      <c r="UMQ4" s="157"/>
      <c r="UMR4" s="157"/>
      <c r="UMS4" s="157"/>
      <c r="UMT4" s="157"/>
      <c r="UMU4" s="157"/>
      <c r="UMV4" s="157"/>
      <c r="UMW4" s="157"/>
      <c r="UMX4" s="157"/>
      <c r="UMY4" s="157"/>
      <c r="UMZ4" s="157"/>
      <c r="UNA4" s="450"/>
      <c r="UNB4" s="157"/>
      <c r="UNC4" s="157"/>
      <c r="UND4" s="157"/>
      <c r="UNE4" s="157"/>
      <c r="UNF4" s="157"/>
      <c r="UNG4" s="157"/>
      <c r="UNH4" s="157"/>
      <c r="UNI4" s="157"/>
      <c r="UNJ4" s="157"/>
      <c r="UNK4" s="157"/>
      <c r="UNL4" s="157"/>
      <c r="UNM4" s="157"/>
      <c r="UNN4" s="157"/>
      <c r="UNO4" s="450"/>
      <c r="UNP4" s="157"/>
      <c r="UNQ4" s="157"/>
      <c r="UNR4" s="157"/>
      <c r="UNS4" s="157"/>
      <c r="UNT4" s="157"/>
      <c r="UNU4" s="157"/>
      <c r="UNV4" s="157"/>
      <c r="UNW4" s="157"/>
      <c r="UNX4" s="157"/>
      <c r="UNY4" s="157"/>
      <c r="UNZ4" s="157"/>
      <c r="UOA4" s="157"/>
      <c r="UOB4" s="157"/>
      <c r="UOC4" s="450"/>
      <c r="UOD4" s="157"/>
      <c r="UOE4" s="157"/>
      <c r="UOF4" s="157"/>
      <c r="UOG4" s="157"/>
      <c r="UOH4" s="157"/>
      <c r="UOI4" s="157"/>
      <c r="UOJ4" s="157"/>
      <c r="UOK4" s="157"/>
      <c r="UOL4" s="157"/>
      <c r="UOM4" s="157"/>
      <c r="UON4" s="157"/>
      <c r="UOO4" s="157"/>
      <c r="UOP4" s="157"/>
      <c r="UOQ4" s="450"/>
      <c r="UOR4" s="157"/>
      <c r="UOS4" s="157"/>
      <c r="UOT4" s="157"/>
      <c r="UOU4" s="157"/>
      <c r="UOV4" s="157"/>
      <c r="UOW4" s="157"/>
      <c r="UOX4" s="157"/>
      <c r="UOY4" s="157"/>
      <c r="UOZ4" s="157"/>
      <c r="UPA4" s="157"/>
      <c r="UPB4" s="157"/>
      <c r="UPC4" s="157"/>
      <c r="UPD4" s="157"/>
      <c r="UPE4" s="450"/>
      <c r="UPF4" s="157"/>
      <c r="UPG4" s="157"/>
      <c r="UPH4" s="157"/>
      <c r="UPI4" s="157"/>
      <c r="UPJ4" s="157"/>
      <c r="UPK4" s="157"/>
      <c r="UPL4" s="157"/>
      <c r="UPM4" s="157"/>
      <c r="UPN4" s="157"/>
      <c r="UPO4" s="157"/>
      <c r="UPP4" s="157"/>
      <c r="UPQ4" s="157"/>
      <c r="UPR4" s="157"/>
      <c r="UPS4" s="450"/>
      <c r="UPT4" s="157"/>
      <c r="UPU4" s="157"/>
      <c r="UPV4" s="157"/>
      <c r="UPW4" s="157"/>
      <c r="UPX4" s="157"/>
      <c r="UPY4" s="157"/>
      <c r="UPZ4" s="157"/>
      <c r="UQA4" s="157"/>
      <c r="UQB4" s="157"/>
      <c r="UQC4" s="157"/>
      <c r="UQD4" s="157"/>
      <c r="UQE4" s="157"/>
      <c r="UQF4" s="157"/>
      <c r="UQG4" s="450"/>
      <c r="UQH4" s="157"/>
      <c r="UQI4" s="157"/>
      <c r="UQJ4" s="157"/>
      <c r="UQK4" s="157"/>
      <c r="UQL4" s="157"/>
      <c r="UQM4" s="157"/>
      <c r="UQN4" s="157"/>
      <c r="UQO4" s="157"/>
      <c r="UQP4" s="157"/>
      <c r="UQQ4" s="157"/>
      <c r="UQR4" s="157"/>
      <c r="UQS4" s="157"/>
      <c r="UQT4" s="157"/>
      <c r="UQU4" s="450"/>
      <c r="UQV4" s="157"/>
      <c r="UQW4" s="157"/>
      <c r="UQX4" s="157"/>
      <c r="UQY4" s="157"/>
      <c r="UQZ4" s="157"/>
      <c r="URA4" s="157"/>
      <c r="URB4" s="157"/>
      <c r="URC4" s="157"/>
      <c r="URD4" s="157"/>
      <c r="URE4" s="157"/>
      <c r="URF4" s="157"/>
      <c r="URG4" s="157"/>
      <c r="URH4" s="157"/>
      <c r="URI4" s="450"/>
      <c r="URJ4" s="157"/>
      <c r="URK4" s="157"/>
      <c r="URL4" s="157"/>
      <c r="URM4" s="157"/>
      <c r="URN4" s="157"/>
      <c r="URO4" s="157"/>
      <c r="URP4" s="157"/>
      <c r="URQ4" s="157"/>
      <c r="URR4" s="157"/>
      <c r="URS4" s="157"/>
      <c r="URT4" s="157"/>
      <c r="URU4" s="157"/>
      <c r="URV4" s="157"/>
      <c r="URW4" s="450"/>
      <c r="URX4" s="157"/>
      <c r="URY4" s="157"/>
      <c r="URZ4" s="157"/>
      <c r="USA4" s="157"/>
      <c r="USB4" s="157"/>
      <c r="USC4" s="157"/>
      <c r="USD4" s="157"/>
      <c r="USE4" s="157"/>
      <c r="USF4" s="157"/>
      <c r="USG4" s="157"/>
      <c r="USH4" s="157"/>
      <c r="USI4" s="157"/>
      <c r="USJ4" s="157"/>
      <c r="USK4" s="450"/>
      <c r="USL4" s="157"/>
      <c r="USM4" s="157"/>
      <c r="USN4" s="157"/>
      <c r="USO4" s="157"/>
      <c r="USP4" s="157"/>
      <c r="USQ4" s="157"/>
      <c r="USR4" s="157"/>
      <c r="USS4" s="157"/>
      <c r="UST4" s="157"/>
      <c r="USU4" s="157"/>
      <c r="USV4" s="157"/>
      <c r="USW4" s="157"/>
      <c r="USX4" s="157"/>
      <c r="USY4" s="450"/>
      <c r="USZ4" s="157"/>
      <c r="UTA4" s="157"/>
      <c r="UTB4" s="157"/>
      <c r="UTC4" s="157"/>
      <c r="UTD4" s="157"/>
      <c r="UTE4" s="157"/>
      <c r="UTF4" s="157"/>
      <c r="UTG4" s="157"/>
      <c r="UTH4" s="157"/>
      <c r="UTI4" s="157"/>
      <c r="UTJ4" s="157"/>
      <c r="UTK4" s="157"/>
      <c r="UTL4" s="157"/>
      <c r="UTM4" s="450"/>
      <c r="UTN4" s="157"/>
      <c r="UTO4" s="157"/>
      <c r="UTP4" s="157"/>
      <c r="UTQ4" s="157"/>
      <c r="UTR4" s="157"/>
      <c r="UTS4" s="157"/>
      <c r="UTT4" s="157"/>
      <c r="UTU4" s="157"/>
      <c r="UTV4" s="157"/>
      <c r="UTW4" s="157"/>
      <c r="UTX4" s="157"/>
      <c r="UTY4" s="157"/>
      <c r="UTZ4" s="157"/>
      <c r="UUA4" s="450"/>
      <c r="UUB4" s="157"/>
      <c r="UUC4" s="157"/>
      <c r="UUD4" s="157"/>
      <c r="UUE4" s="157"/>
      <c r="UUF4" s="157"/>
      <c r="UUG4" s="157"/>
      <c r="UUH4" s="157"/>
      <c r="UUI4" s="157"/>
      <c r="UUJ4" s="157"/>
      <c r="UUK4" s="157"/>
      <c r="UUL4" s="157"/>
      <c r="UUM4" s="157"/>
      <c r="UUN4" s="157"/>
      <c r="UUO4" s="450"/>
      <c r="UUP4" s="157"/>
      <c r="UUQ4" s="157"/>
      <c r="UUR4" s="157"/>
      <c r="UUS4" s="157"/>
      <c r="UUT4" s="157"/>
      <c r="UUU4" s="157"/>
      <c r="UUV4" s="157"/>
      <c r="UUW4" s="157"/>
      <c r="UUX4" s="157"/>
      <c r="UUY4" s="157"/>
      <c r="UUZ4" s="157"/>
      <c r="UVA4" s="157"/>
      <c r="UVB4" s="157"/>
      <c r="UVC4" s="450"/>
      <c r="UVD4" s="157"/>
      <c r="UVE4" s="157"/>
      <c r="UVF4" s="157"/>
      <c r="UVG4" s="157"/>
      <c r="UVH4" s="157"/>
      <c r="UVI4" s="157"/>
      <c r="UVJ4" s="157"/>
      <c r="UVK4" s="157"/>
      <c r="UVL4" s="157"/>
      <c r="UVM4" s="157"/>
      <c r="UVN4" s="157"/>
      <c r="UVO4" s="157"/>
      <c r="UVP4" s="157"/>
      <c r="UVQ4" s="450"/>
      <c r="UVR4" s="157"/>
      <c r="UVS4" s="157"/>
      <c r="UVT4" s="157"/>
      <c r="UVU4" s="157"/>
      <c r="UVV4" s="157"/>
      <c r="UVW4" s="157"/>
      <c r="UVX4" s="157"/>
      <c r="UVY4" s="157"/>
      <c r="UVZ4" s="157"/>
      <c r="UWA4" s="157"/>
      <c r="UWB4" s="157"/>
      <c r="UWC4" s="157"/>
      <c r="UWD4" s="157"/>
      <c r="UWE4" s="450"/>
      <c r="UWF4" s="157"/>
      <c r="UWG4" s="157"/>
      <c r="UWH4" s="157"/>
      <c r="UWI4" s="157"/>
      <c r="UWJ4" s="157"/>
      <c r="UWK4" s="157"/>
      <c r="UWL4" s="157"/>
      <c r="UWM4" s="157"/>
      <c r="UWN4" s="157"/>
      <c r="UWO4" s="157"/>
      <c r="UWP4" s="157"/>
      <c r="UWQ4" s="157"/>
      <c r="UWR4" s="157"/>
      <c r="UWS4" s="450"/>
      <c r="UWT4" s="157"/>
      <c r="UWU4" s="157"/>
      <c r="UWV4" s="157"/>
      <c r="UWW4" s="157"/>
      <c r="UWX4" s="157"/>
      <c r="UWY4" s="157"/>
      <c r="UWZ4" s="157"/>
      <c r="UXA4" s="157"/>
      <c r="UXB4" s="157"/>
      <c r="UXC4" s="157"/>
      <c r="UXD4" s="157"/>
      <c r="UXE4" s="157"/>
      <c r="UXF4" s="157"/>
      <c r="UXG4" s="450"/>
      <c r="UXH4" s="157"/>
      <c r="UXI4" s="157"/>
      <c r="UXJ4" s="157"/>
      <c r="UXK4" s="157"/>
      <c r="UXL4" s="157"/>
      <c r="UXM4" s="157"/>
      <c r="UXN4" s="157"/>
      <c r="UXO4" s="157"/>
      <c r="UXP4" s="157"/>
      <c r="UXQ4" s="157"/>
      <c r="UXR4" s="157"/>
      <c r="UXS4" s="157"/>
      <c r="UXT4" s="157"/>
      <c r="UXU4" s="450"/>
      <c r="UXV4" s="157"/>
      <c r="UXW4" s="157"/>
      <c r="UXX4" s="157"/>
      <c r="UXY4" s="157"/>
      <c r="UXZ4" s="157"/>
      <c r="UYA4" s="157"/>
      <c r="UYB4" s="157"/>
      <c r="UYC4" s="157"/>
      <c r="UYD4" s="157"/>
      <c r="UYE4" s="157"/>
      <c r="UYF4" s="157"/>
      <c r="UYG4" s="157"/>
      <c r="UYH4" s="157"/>
      <c r="UYI4" s="450"/>
      <c r="UYJ4" s="157"/>
      <c r="UYK4" s="157"/>
      <c r="UYL4" s="157"/>
      <c r="UYM4" s="157"/>
      <c r="UYN4" s="157"/>
      <c r="UYO4" s="157"/>
      <c r="UYP4" s="157"/>
      <c r="UYQ4" s="157"/>
      <c r="UYR4" s="157"/>
      <c r="UYS4" s="157"/>
      <c r="UYT4" s="157"/>
      <c r="UYU4" s="157"/>
      <c r="UYV4" s="157"/>
      <c r="UYW4" s="450"/>
      <c r="UYX4" s="157"/>
      <c r="UYY4" s="157"/>
      <c r="UYZ4" s="157"/>
      <c r="UZA4" s="157"/>
      <c r="UZB4" s="157"/>
      <c r="UZC4" s="157"/>
      <c r="UZD4" s="157"/>
      <c r="UZE4" s="157"/>
      <c r="UZF4" s="157"/>
      <c r="UZG4" s="157"/>
      <c r="UZH4" s="157"/>
      <c r="UZI4" s="157"/>
      <c r="UZJ4" s="157"/>
      <c r="UZK4" s="450"/>
      <c r="UZL4" s="157"/>
      <c r="UZM4" s="157"/>
      <c r="UZN4" s="157"/>
      <c r="UZO4" s="157"/>
      <c r="UZP4" s="157"/>
      <c r="UZQ4" s="157"/>
      <c r="UZR4" s="157"/>
      <c r="UZS4" s="157"/>
      <c r="UZT4" s="157"/>
      <c r="UZU4" s="157"/>
      <c r="UZV4" s="157"/>
      <c r="UZW4" s="157"/>
      <c r="UZX4" s="157"/>
      <c r="UZY4" s="450"/>
      <c r="UZZ4" s="157"/>
      <c r="VAA4" s="157"/>
      <c r="VAB4" s="157"/>
      <c r="VAC4" s="157"/>
    </row>
    <row r="5" spans="1:14901">
      <c r="A5" s="725"/>
      <c r="B5" s="727"/>
      <c r="C5" s="727"/>
      <c r="D5" s="727"/>
      <c r="E5" s="727"/>
      <c r="F5" s="728"/>
      <c r="G5" s="728"/>
      <c r="H5" s="728"/>
      <c r="I5" s="728"/>
      <c r="J5" s="729"/>
      <c r="K5" s="729"/>
      <c r="L5" s="733"/>
      <c r="M5" s="733"/>
      <c r="N5" s="734"/>
      <c r="O5" s="734"/>
      <c r="P5" s="733"/>
      <c r="Q5" s="733"/>
      <c r="R5" s="733"/>
      <c r="S5" s="733"/>
      <c r="T5" s="733"/>
      <c r="U5" s="733"/>
    </row>
    <row r="6" spans="1:14901">
      <c r="A6" s="1075" t="s">
        <v>191</v>
      </c>
      <c r="B6" s="1075" t="s">
        <v>270</v>
      </c>
      <c r="C6" s="1075" t="s">
        <v>271</v>
      </c>
      <c r="D6" s="1075" t="s">
        <v>113</v>
      </c>
      <c r="E6" s="1075"/>
      <c r="F6" s="1079"/>
      <c r="G6" s="1080"/>
      <c r="H6" s="735"/>
      <c r="I6" s="1075" t="s">
        <v>387</v>
      </c>
      <c r="J6" s="736"/>
      <c r="K6" s="737"/>
      <c r="L6" s="738"/>
      <c r="M6" s="739"/>
      <c r="N6" s="739"/>
      <c r="O6" s="740"/>
      <c r="P6" s="738"/>
      <c r="Q6" s="741"/>
      <c r="R6" s="741"/>
      <c r="S6" s="741"/>
      <c r="T6" s="741"/>
      <c r="U6" s="742"/>
      <c r="W6" s="335"/>
      <c r="X6" s="318"/>
      <c r="Y6" s="318"/>
      <c r="Z6" s="318"/>
    </row>
    <row r="7" spans="1:14901">
      <c r="A7" s="1076"/>
      <c r="B7" s="1076"/>
      <c r="C7" s="1076"/>
      <c r="D7" s="1076"/>
      <c r="E7" s="1076"/>
      <c r="F7" s="1081" t="s">
        <v>164</v>
      </c>
      <c r="G7" s="1082"/>
      <c r="H7" s="744" t="s">
        <v>163</v>
      </c>
      <c r="I7" s="1076"/>
      <c r="J7" s="745">
        <v>2017</v>
      </c>
      <c r="K7" s="743"/>
      <c r="L7" s="746">
        <v>2021</v>
      </c>
      <c r="M7" s="747"/>
      <c r="N7" s="747"/>
      <c r="O7" s="744"/>
      <c r="P7" s="746">
        <v>2022</v>
      </c>
      <c r="Q7" s="748" t="s">
        <v>416</v>
      </c>
      <c r="R7" s="749" t="s">
        <v>162</v>
      </c>
      <c r="S7" s="748" t="s">
        <v>454</v>
      </c>
      <c r="T7" s="748" t="s">
        <v>489</v>
      </c>
      <c r="U7" s="750" t="s">
        <v>115</v>
      </c>
      <c r="W7" s="443" t="s">
        <v>2</v>
      </c>
      <c r="X7" s="320" t="s">
        <v>162</v>
      </c>
      <c r="Y7" s="160">
        <v>2022</v>
      </c>
      <c r="Z7" s="160">
        <v>2023</v>
      </c>
    </row>
    <row r="8" spans="1:14901" ht="16.5" customHeight="1">
      <c r="A8" s="1076"/>
      <c r="B8" s="1076"/>
      <c r="C8" s="1076"/>
      <c r="D8" s="1076"/>
      <c r="E8" s="1076"/>
      <c r="F8" s="1071"/>
      <c r="G8" s="1072"/>
      <c r="H8" s="744" t="s">
        <v>161</v>
      </c>
      <c r="I8" s="1076"/>
      <c r="J8" s="751" t="s">
        <v>166</v>
      </c>
      <c r="K8" s="752"/>
      <c r="L8" s="753" t="s">
        <v>166</v>
      </c>
      <c r="M8" s="754"/>
      <c r="N8" s="754"/>
      <c r="O8" s="755"/>
      <c r="P8" s="753" t="s">
        <v>461</v>
      </c>
      <c r="Q8" s="749" t="s">
        <v>159</v>
      </c>
      <c r="R8" s="749" t="s">
        <v>160</v>
      </c>
      <c r="S8" s="749" t="s">
        <v>159</v>
      </c>
      <c r="T8" s="749" t="s">
        <v>159</v>
      </c>
      <c r="U8" s="750"/>
      <c r="W8" s="320" t="s">
        <v>159</v>
      </c>
      <c r="X8" s="320" t="s">
        <v>160</v>
      </c>
      <c r="Y8" s="320" t="s">
        <v>159</v>
      </c>
      <c r="Z8" s="320" t="s">
        <v>159</v>
      </c>
    </row>
    <row r="9" spans="1:14901" ht="16.5" customHeight="1">
      <c r="A9" s="1076"/>
      <c r="B9" s="1076"/>
      <c r="C9" s="1076"/>
      <c r="D9" s="1076"/>
      <c r="E9" s="1076"/>
      <c r="F9" s="1071"/>
      <c r="G9" s="1072"/>
      <c r="H9" s="756"/>
      <c r="I9" s="1076"/>
      <c r="J9" s="751" t="s">
        <v>167</v>
      </c>
      <c r="K9" s="757"/>
      <c r="L9" s="753" t="s">
        <v>167</v>
      </c>
      <c r="M9" s="754"/>
      <c r="N9" s="754"/>
      <c r="O9" s="755"/>
      <c r="P9" s="753" t="s">
        <v>413</v>
      </c>
      <c r="Q9" s="749" t="s">
        <v>158</v>
      </c>
      <c r="R9" s="758"/>
      <c r="S9" s="749" t="s">
        <v>158</v>
      </c>
      <c r="T9" s="749" t="s">
        <v>158</v>
      </c>
      <c r="U9" s="759"/>
      <c r="W9" s="320" t="s">
        <v>158</v>
      </c>
      <c r="X9" s="321"/>
      <c r="Y9" s="320" t="s">
        <v>158</v>
      </c>
      <c r="Z9" s="320" t="s">
        <v>158</v>
      </c>
    </row>
    <row r="10" spans="1:14901" ht="16.5" customHeight="1">
      <c r="A10" s="1076"/>
      <c r="B10" s="1076"/>
      <c r="C10" s="1076"/>
      <c r="D10" s="1076"/>
      <c r="E10" s="1076"/>
      <c r="F10" s="1071"/>
      <c r="G10" s="1072"/>
      <c r="H10" s="756"/>
      <c r="I10" s="1076"/>
      <c r="J10" s="760"/>
      <c r="K10" s="757"/>
      <c r="L10" s="753"/>
      <c r="M10" s="754"/>
      <c r="N10" s="754"/>
      <c r="O10" s="755"/>
      <c r="P10" s="753"/>
      <c r="Q10" s="749" t="s">
        <v>157</v>
      </c>
      <c r="R10" s="758"/>
      <c r="S10" s="749" t="s">
        <v>157</v>
      </c>
      <c r="T10" s="749" t="s">
        <v>157</v>
      </c>
      <c r="U10" s="759"/>
      <c r="W10" s="320" t="s">
        <v>157</v>
      </c>
      <c r="X10" s="321"/>
      <c r="Y10" s="320" t="s">
        <v>157</v>
      </c>
      <c r="Z10" s="320" t="s">
        <v>157</v>
      </c>
    </row>
    <row r="11" spans="1:14901" ht="3" customHeight="1" thickBot="1">
      <c r="A11" s="1076"/>
      <c r="B11" s="1076"/>
      <c r="C11" s="1076" t="s">
        <v>271</v>
      </c>
      <c r="D11" s="1076"/>
      <c r="E11" s="1076"/>
      <c r="F11" s="1073"/>
      <c r="G11" s="1074"/>
      <c r="H11" s="756"/>
      <c r="I11" s="1076" t="s">
        <v>271</v>
      </c>
      <c r="J11" s="761"/>
      <c r="K11" s="762"/>
      <c r="L11" s="763"/>
      <c r="M11" s="764"/>
      <c r="N11" s="764"/>
      <c r="O11" s="765"/>
      <c r="P11" s="763"/>
      <c r="Q11" s="766"/>
      <c r="R11" s="766"/>
      <c r="S11" s="766"/>
      <c r="T11" s="766"/>
      <c r="U11" s="767"/>
    </row>
    <row r="12" spans="1:14901" ht="39" customHeight="1" thickBot="1">
      <c r="A12" s="1077"/>
      <c r="B12" s="1077"/>
      <c r="C12" s="1077"/>
      <c r="D12" s="1078"/>
      <c r="E12" s="1078"/>
      <c r="F12" s="768">
        <v>2022</v>
      </c>
      <c r="G12" s="768">
        <v>2023</v>
      </c>
      <c r="H12" s="769"/>
      <c r="I12" s="1077"/>
      <c r="J12" s="770" t="s">
        <v>103</v>
      </c>
      <c r="K12" s="771"/>
      <c r="L12" s="770" t="s">
        <v>103</v>
      </c>
      <c r="M12" s="772"/>
      <c r="N12" s="772"/>
      <c r="O12" s="771"/>
      <c r="P12" s="770" t="s">
        <v>103</v>
      </c>
      <c r="Q12" s="773" t="s">
        <v>103</v>
      </c>
      <c r="R12" s="773" t="s">
        <v>103</v>
      </c>
      <c r="S12" s="773" t="s">
        <v>103</v>
      </c>
      <c r="T12" s="773" t="s">
        <v>103</v>
      </c>
      <c r="U12" s="770"/>
    </row>
    <row r="13" spans="1:14901" s="161" customFormat="1" ht="21" customHeight="1">
      <c r="A13" s="774"/>
      <c r="B13" s="775"/>
      <c r="C13" s="775"/>
      <c r="D13" s="775"/>
      <c r="E13" s="775"/>
      <c r="F13" s="776"/>
      <c r="G13" s="776"/>
      <c r="H13" s="777" t="s">
        <v>156</v>
      </c>
      <c r="I13" s="778"/>
      <c r="J13" s="779" t="e">
        <f>+J14+J155+J162</f>
        <v>#REF!</v>
      </c>
      <c r="K13" s="780"/>
      <c r="L13" s="781">
        <f>+L14+L155+L162</f>
        <v>1368420619.7046423</v>
      </c>
      <c r="M13" s="780"/>
      <c r="N13" s="780"/>
      <c r="O13" s="780"/>
      <c r="P13" s="781">
        <f>+P14+P155+P162</f>
        <v>1386960000</v>
      </c>
      <c r="Q13" s="781">
        <f>+Q14+Q155+Q162</f>
        <v>1448052000</v>
      </c>
      <c r="R13" s="781">
        <f>+R14+R155+R162</f>
        <v>61092000</v>
      </c>
      <c r="S13" s="781">
        <f>+S14+S155+S162</f>
        <v>1505031313.0000002</v>
      </c>
      <c r="T13" s="781">
        <f>+T14+T155+T162</f>
        <v>1565343562</v>
      </c>
      <c r="U13" s="782"/>
      <c r="W13" s="444">
        <f>Q13-'[6]ΔΕΛΤ ΔΑΠ Με ΣΥΜΠ(17-20'!Q12</f>
        <v>171301999.98190284</v>
      </c>
      <c r="X13" s="444">
        <f>R13-'[6]ΔΕΛΤ ΔΑΠ Με ΣΥΜΠ(17-20'!R12</f>
        <v>-245817111.63053143</v>
      </c>
      <c r="Y13" s="444">
        <f>S13-'[6]ΔΕΛΤ ΔΑΠ Με ΣΥΜΠ(17-20'!S12</f>
        <v>209114311.69687176</v>
      </c>
      <c r="Z13" s="444">
        <f>T13-'[6]ΔΕΛΤ ΔΑΠ Με ΣΥΜΠ(17-20'!T12</f>
        <v>257853820.29415274</v>
      </c>
      <c r="AA13" s="444"/>
    </row>
    <row r="14" spans="1:14901" ht="30.75" customHeight="1">
      <c r="A14" s="783"/>
      <c r="B14" s="784"/>
      <c r="C14" s="784"/>
      <c r="D14" s="784"/>
      <c r="E14" s="784"/>
      <c r="F14" s="785"/>
      <c r="G14" s="785"/>
      <c r="H14" s="786" t="s">
        <v>81</v>
      </c>
      <c r="I14" s="787">
        <v>1</v>
      </c>
      <c r="J14" s="788" t="e">
        <f>+J15+J24</f>
        <v>#REF!</v>
      </c>
      <c r="K14" s="788"/>
      <c r="L14" s="789">
        <f>+L15+L24</f>
        <v>1366576079.8546424</v>
      </c>
      <c r="M14" s="788"/>
      <c r="N14" s="788"/>
      <c r="O14" s="788"/>
      <c r="P14" s="789">
        <f>+P15+P24</f>
        <v>1378506990</v>
      </c>
      <c r="Q14" s="789">
        <f>+Q15+Q24</f>
        <v>1438652000</v>
      </c>
      <c r="R14" s="788">
        <f>+R15+R24</f>
        <v>60145010</v>
      </c>
      <c r="S14" s="789">
        <f>+S15+S24</f>
        <v>1498461303.0000002</v>
      </c>
      <c r="T14" s="789">
        <f>+T15+T24</f>
        <v>1559233552</v>
      </c>
      <c r="U14" s="790" t="s">
        <v>379</v>
      </c>
      <c r="W14" s="444">
        <f>Q14-'[6]ΔΕΛΤ ΔΑΠ Με ΣΥΜΠ(17-20'!Q13</f>
        <v>168260079.98190284</v>
      </c>
      <c r="X14" s="444">
        <f>R14-'[6]ΔΕΛΤ ΔΑΠ Με ΣΥΜΠ(17-20'!R13</f>
        <v>-244446031.63053143</v>
      </c>
      <c r="Y14" s="444">
        <f>S14-'[6]ΔΕΛΤ ΔΑΠ Με ΣΥΜΠ(17-20'!S13</f>
        <v>204934301.69687176</v>
      </c>
      <c r="Z14" s="444">
        <f>T14-'[6]ΔΕΛΤ ΔΑΠ Με ΣΥΜΠ(17-20'!T13</f>
        <v>252343810.29415274</v>
      </c>
    </row>
    <row r="15" spans="1:14901" s="161" customFormat="1" ht="30.75" customHeight="1">
      <c r="A15" s="783">
        <v>1</v>
      </c>
      <c r="B15" s="784"/>
      <c r="C15" s="784"/>
      <c r="D15" s="784"/>
      <c r="E15" s="784"/>
      <c r="F15" s="785"/>
      <c r="G15" s="785"/>
      <c r="H15" s="786" t="s">
        <v>236</v>
      </c>
      <c r="I15" s="791"/>
      <c r="J15" s="788" t="e">
        <f>J18</f>
        <v>#REF!</v>
      </c>
      <c r="K15" s="788"/>
      <c r="L15" s="789">
        <f>L18+L16+L20+L22</f>
        <v>1352608552.7861199</v>
      </c>
      <c r="M15" s="788"/>
      <c r="N15" s="788"/>
      <c r="O15" s="788"/>
      <c r="P15" s="789">
        <f>P18+P16+P20+P22</f>
        <v>1353300000</v>
      </c>
      <c r="Q15" s="789">
        <f>Q18+Q16+Q20+Q22</f>
        <v>1410000000</v>
      </c>
      <c r="R15" s="789">
        <f>R18+R16+R20+R22</f>
        <v>56700000</v>
      </c>
      <c r="S15" s="789">
        <f>S18+S16+S20+S22</f>
        <v>1466300000.0000002</v>
      </c>
      <c r="T15" s="789">
        <f>T18+T16+T20+T22</f>
        <v>1524852000</v>
      </c>
      <c r="U15" s="790"/>
      <c r="W15" s="444">
        <f>Q15-'[6]ΔΕΛΤ ΔΑΠ Με ΣΥΜΠ(17-20'!Q14</f>
        <v>159923896</v>
      </c>
      <c r="X15" s="444">
        <f>R15-'[6]ΔΕΛΤ ΔΑΠ Με ΣΥΜΠ(17-20'!R14</f>
        <v>-247376104</v>
      </c>
      <c r="Y15" s="444">
        <f>S15-'[6]ΔΕΛΤ ΔΑΠ Με ΣΥΜΠ(17-20'!S14</f>
        <v>196756765.40160012</v>
      </c>
      <c r="Z15" s="444">
        <f>T15-'[6]ΔΕΛΤ ΔΑΠ Με ΣΥΜΠ(17-20'!T14</f>
        <v>243226750.34945512</v>
      </c>
    </row>
    <row r="16" spans="1:14901" ht="16.5" customHeight="1">
      <c r="A16" s="792"/>
      <c r="B16" s="793" t="s">
        <v>272</v>
      </c>
      <c r="C16" s="793"/>
      <c r="D16" s="793"/>
      <c r="E16" s="793"/>
      <c r="F16" s="792"/>
      <c r="G16" s="792"/>
      <c r="H16" s="792" t="s">
        <v>396</v>
      </c>
      <c r="I16" s="792"/>
      <c r="J16" s="794">
        <f>J17</f>
        <v>0</v>
      </c>
      <c r="K16" s="794"/>
      <c r="L16" s="794">
        <f>L17</f>
        <v>1750000</v>
      </c>
      <c r="M16" s="794"/>
      <c r="N16" s="794"/>
      <c r="O16" s="794"/>
      <c r="P16" s="794">
        <f t="shared" ref="P16:T18" si="0">P17</f>
        <v>2500000</v>
      </c>
      <c r="Q16" s="795">
        <f t="shared" si="0"/>
        <v>1500000</v>
      </c>
      <c r="R16" s="794">
        <f t="shared" si="0"/>
        <v>-1000000</v>
      </c>
      <c r="S16" s="795">
        <f t="shared" si="0"/>
        <v>1500000</v>
      </c>
      <c r="T16" s="795">
        <f t="shared" si="0"/>
        <v>1500000</v>
      </c>
      <c r="U16" s="796"/>
      <c r="W16" s="444">
        <f>Q16-'[6]ΔΕΛΤ ΔΑΠ Με ΣΥΜΠ(17-20'!Q15</f>
        <v>-1500000</v>
      </c>
      <c r="X16" s="444">
        <f>R16-'[6]ΔΕΛΤ ΔΑΠ Με ΣΥΜΠ(17-20'!R15</f>
        <v>4000000</v>
      </c>
      <c r="Y16" s="444">
        <f>S16-'[6]ΔΕΛΤ ΔΑΠ Με ΣΥΜΠ(17-20'!S15</f>
        <v>-6500000</v>
      </c>
      <c r="Z16" s="444">
        <f>T16-'[6]ΔΕΛΤ ΔΑΠ Με ΣΥΜΠ(17-20'!T15</f>
        <v>-6500000</v>
      </c>
    </row>
    <row r="17" spans="1:28">
      <c r="A17" s="797"/>
      <c r="B17" s="798"/>
      <c r="C17" s="798"/>
      <c r="D17" s="799" t="s">
        <v>403</v>
      </c>
      <c r="E17" s="798"/>
      <c r="F17" s="800"/>
      <c r="G17" s="800"/>
      <c r="H17" s="797" t="s">
        <v>597</v>
      </c>
      <c r="I17" s="797"/>
      <c r="J17" s="801"/>
      <c r="K17" s="801"/>
      <c r="L17" s="801">
        <v>1750000</v>
      </c>
      <c r="M17" s="801"/>
      <c r="N17" s="801"/>
      <c r="O17" s="801"/>
      <c r="P17" s="802">
        <v>2500000</v>
      </c>
      <c r="Q17" s="803">
        <v>1500000</v>
      </c>
      <c r="R17" s="804">
        <f>+Q17-P17</f>
        <v>-1000000</v>
      </c>
      <c r="S17" s="803">
        <v>1500000</v>
      </c>
      <c r="T17" s="803">
        <v>1500000</v>
      </c>
      <c r="U17" s="796"/>
      <c r="W17" s="444">
        <f>Q17-'[6]ΔΕΛΤ ΔΑΠ Με ΣΥΜΠ(17-20'!Q16</f>
        <v>-1500000</v>
      </c>
      <c r="X17" s="444">
        <f>R17-'[6]ΔΕΛΤ ΔΑΠ Με ΣΥΜΠ(17-20'!R16</f>
        <v>4000000</v>
      </c>
      <c r="Y17" s="444">
        <f>S17-'[6]ΔΕΛΤ ΔΑΠ Με ΣΥΜΠ(17-20'!S16</f>
        <v>-6500000</v>
      </c>
      <c r="Z17" s="444">
        <f>T17-'[6]ΔΕΛΤ ΔΑΠ Με ΣΥΜΠ(17-20'!T16</f>
        <v>-6500000</v>
      </c>
      <c r="AB17" s="569" t="s">
        <v>557</v>
      </c>
    </row>
    <row r="18" spans="1:28" ht="16.5" customHeight="1">
      <c r="A18" s="792"/>
      <c r="B18" s="793" t="s">
        <v>272</v>
      </c>
      <c r="C18" s="793"/>
      <c r="D18" s="793"/>
      <c r="E18" s="793"/>
      <c r="F18" s="792"/>
      <c r="G18" s="792"/>
      <c r="H18" s="792" t="s">
        <v>235</v>
      </c>
      <c r="I18" s="792"/>
      <c r="J18" s="794" t="e">
        <f>J19</f>
        <v>#REF!</v>
      </c>
      <c r="K18" s="794"/>
      <c r="L18" s="794">
        <f>L19</f>
        <v>1350858552.7861199</v>
      </c>
      <c r="M18" s="794"/>
      <c r="N18" s="794"/>
      <c r="O18" s="794"/>
      <c r="P18" s="794">
        <f>P19</f>
        <v>1349800000</v>
      </c>
      <c r="Q18" s="795">
        <f t="shared" si="0"/>
        <v>1407500000</v>
      </c>
      <c r="R18" s="794">
        <f t="shared" si="0"/>
        <v>57700000</v>
      </c>
      <c r="S18" s="795">
        <f t="shared" si="0"/>
        <v>1463800000.0000002</v>
      </c>
      <c r="T18" s="795">
        <f t="shared" si="0"/>
        <v>1522352000</v>
      </c>
      <c r="U18" s="796"/>
      <c r="W18" s="444">
        <f>Q18-'[6]ΔΕΛΤ ΔΑΠ Με ΣΥΜΠ(17-20'!Q17</f>
        <v>160923896</v>
      </c>
      <c r="X18" s="444">
        <f>R18-'[6]ΔΕΛΤ ΔΑΠ Με ΣΥΜΠ(17-20'!R17</f>
        <v>-258876104</v>
      </c>
      <c r="Y18" s="444">
        <f>S18-'[6]ΔΕΛΤ ΔΑΠ Με ΣΥΜΠ(17-20'!S17</f>
        <v>205256765.40160012</v>
      </c>
      <c r="Z18" s="444">
        <f>T18-'[6]ΔΕΛΤ ΔΑΠ Με ΣΥΜΠ(17-20'!T17</f>
        <v>251726750.34945512</v>
      </c>
    </row>
    <row r="19" spans="1:28" ht="16.5" customHeight="1">
      <c r="A19" s="797"/>
      <c r="B19" s="798"/>
      <c r="C19" s="798"/>
      <c r="D19" s="798" t="s">
        <v>273</v>
      </c>
      <c r="E19" s="798"/>
      <c r="F19" s="800"/>
      <c r="G19" s="800"/>
      <c r="H19" s="797" t="s">
        <v>228</v>
      </c>
      <c r="I19" s="797"/>
      <c r="J19" s="801" t="e">
        <f>#REF!</f>
        <v>#REF!</v>
      </c>
      <c r="K19" s="801"/>
      <c r="L19" s="805">
        <v>1350858552.7861199</v>
      </c>
      <c r="M19" s="801"/>
      <c r="N19" s="801"/>
      <c r="O19" s="801"/>
      <c r="P19" s="801">
        <v>1349800000</v>
      </c>
      <c r="Q19" s="803">
        <v>1407500000</v>
      </c>
      <c r="R19" s="804">
        <f>+Q19-P19</f>
        <v>57700000</v>
      </c>
      <c r="S19" s="803">
        <v>1463800000.0000002</v>
      </c>
      <c r="T19" s="803">
        <v>1522352000</v>
      </c>
      <c r="U19" s="806"/>
      <c r="W19" s="444">
        <f>Q19-'[6]ΔΕΛΤ ΔΑΠ Με ΣΥΜΠ(17-20'!Q18</f>
        <v>160923896</v>
      </c>
      <c r="X19" s="444">
        <f>R19-'[6]ΔΕΛΤ ΔΑΠ Με ΣΥΜΠ(17-20'!R18</f>
        <v>-258876104</v>
      </c>
      <c r="Y19" s="444">
        <f>S19-'[6]ΔΕΛΤ ΔΑΠ Με ΣΥΜΠ(17-20'!S18</f>
        <v>205256765.40160012</v>
      </c>
      <c r="Z19" s="444">
        <f>T19-'[6]ΔΕΛΤ ΔΑΠ Με ΣΥΜΠ(17-20'!T18</f>
        <v>251726750.34945512</v>
      </c>
    </row>
    <row r="20" spans="1:28" ht="16.5" customHeight="1">
      <c r="A20" s="807"/>
      <c r="B20" s="793" t="s">
        <v>272</v>
      </c>
      <c r="C20" s="798"/>
      <c r="D20" s="798"/>
      <c r="E20" s="798"/>
      <c r="F20" s="800"/>
      <c r="G20" s="800"/>
      <c r="H20" s="792" t="s">
        <v>405</v>
      </c>
      <c r="I20" s="797"/>
      <c r="J20" s="801"/>
      <c r="K20" s="801"/>
      <c r="L20" s="794">
        <f>+L21</f>
        <v>0</v>
      </c>
      <c r="M20" s="801">
        <f t="shared" ref="M20:T20" si="1">+M21</f>
        <v>0</v>
      </c>
      <c r="N20" s="801">
        <f t="shared" si="1"/>
        <v>0</v>
      </c>
      <c r="O20" s="801">
        <f t="shared" si="1"/>
        <v>0</v>
      </c>
      <c r="P20" s="794">
        <f t="shared" si="1"/>
        <v>1000000</v>
      </c>
      <c r="Q20" s="808">
        <f t="shared" si="1"/>
        <v>1000000</v>
      </c>
      <c r="R20" s="794">
        <f t="shared" si="1"/>
        <v>0</v>
      </c>
      <c r="S20" s="794">
        <f t="shared" si="1"/>
        <v>1000000</v>
      </c>
      <c r="T20" s="794">
        <f t="shared" si="1"/>
        <v>1000000</v>
      </c>
      <c r="U20" s="806"/>
      <c r="W20" s="444">
        <f>Q20-'[6]ΔΕΛΤ ΔΑΠ Με ΣΥΜΠ(17-20'!Q19</f>
        <v>500000</v>
      </c>
      <c r="X20" s="444">
        <f>R20-'[6]ΔΕΛΤ ΔΑΠ Με ΣΥΜΠ(17-20'!R19</f>
        <v>7500000</v>
      </c>
      <c r="Y20" s="444">
        <f>S20-'[6]ΔΕΛΤ ΔΑΠ Με ΣΥΜΠ(17-20'!S19</f>
        <v>-2000000</v>
      </c>
      <c r="Z20" s="444">
        <f>T20-'[6]ΔΕΛΤ ΔΑΠ Με ΣΥΜΠ(17-20'!T19</f>
        <v>-2000000</v>
      </c>
    </row>
    <row r="21" spans="1:28">
      <c r="A21" s="807"/>
      <c r="B21" s="798"/>
      <c r="C21" s="798"/>
      <c r="D21" s="798" t="s">
        <v>404</v>
      </c>
      <c r="E21" s="798"/>
      <c r="F21" s="800"/>
      <c r="G21" s="800"/>
      <c r="H21" s="809" t="s">
        <v>406</v>
      </c>
      <c r="I21" s="797"/>
      <c r="J21" s="801"/>
      <c r="K21" s="801"/>
      <c r="L21" s="801">
        <v>0</v>
      </c>
      <c r="M21" s="801"/>
      <c r="N21" s="801"/>
      <c r="O21" s="801"/>
      <c r="P21" s="801">
        <v>1000000</v>
      </c>
      <c r="Q21" s="803">
        <v>1000000</v>
      </c>
      <c r="R21" s="804">
        <f t="shared" ref="R21:R87" si="2">+Q21-P21</f>
        <v>0</v>
      </c>
      <c r="S21" s="803">
        <v>1000000</v>
      </c>
      <c r="T21" s="803">
        <v>1000000</v>
      </c>
      <c r="U21" s="806"/>
      <c r="W21" s="444">
        <f>Q21-'[6]ΔΕΛΤ ΔΑΠ Με ΣΥΜΠ(17-20'!Q20</f>
        <v>500000</v>
      </c>
      <c r="X21" s="444">
        <f>R21-'[6]ΔΕΛΤ ΔΑΠ Με ΣΥΜΠ(17-20'!R20</f>
        <v>7500000</v>
      </c>
      <c r="Y21" s="444">
        <f>S21-'[6]ΔΕΛΤ ΔΑΠ Με ΣΥΜΠ(17-20'!S20</f>
        <v>-2000000</v>
      </c>
      <c r="Z21" s="444">
        <f>T21-'[6]ΔΕΛΤ ΔΑΠ Με ΣΥΜΠ(17-20'!T20</f>
        <v>-2000000</v>
      </c>
    </row>
    <row r="22" spans="1:28" s="509" customFormat="1" ht="16.5" hidden="1" customHeight="1">
      <c r="A22" s="810"/>
      <c r="B22" s="811" t="s">
        <v>478</v>
      </c>
      <c r="C22" s="812"/>
      <c r="D22" s="812"/>
      <c r="E22" s="812"/>
      <c r="F22" s="813"/>
      <c r="G22" s="813"/>
      <c r="H22" s="814" t="s">
        <v>456</v>
      </c>
      <c r="I22" s="815"/>
      <c r="J22" s="816"/>
      <c r="K22" s="816"/>
      <c r="L22" s="817">
        <f t="shared" ref="L22:T22" si="3">+L23</f>
        <v>0</v>
      </c>
      <c r="M22" s="816">
        <f t="shared" si="3"/>
        <v>0</v>
      </c>
      <c r="N22" s="816">
        <f t="shared" si="3"/>
        <v>0</v>
      </c>
      <c r="O22" s="816">
        <f t="shared" si="3"/>
        <v>0</v>
      </c>
      <c r="P22" s="817">
        <f t="shared" si="3"/>
        <v>0</v>
      </c>
      <c r="Q22" s="818">
        <f t="shared" si="3"/>
        <v>0</v>
      </c>
      <c r="R22" s="817">
        <f t="shared" si="3"/>
        <v>0</v>
      </c>
      <c r="S22" s="817">
        <f t="shared" si="3"/>
        <v>0</v>
      </c>
      <c r="T22" s="817">
        <f t="shared" si="3"/>
        <v>0</v>
      </c>
      <c r="U22" s="819"/>
      <c r="W22" s="510"/>
      <c r="X22" s="510"/>
      <c r="Y22" s="510"/>
      <c r="Z22" s="510"/>
    </row>
    <row r="23" spans="1:28" s="509" customFormat="1" ht="14.45" hidden="1" customHeight="1">
      <c r="A23" s="810"/>
      <c r="B23" s="812"/>
      <c r="C23" s="812"/>
      <c r="D23" s="812" t="s">
        <v>477</v>
      </c>
      <c r="E23" s="812"/>
      <c r="F23" s="813"/>
      <c r="G23" s="813"/>
      <c r="H23" s="815" t="s">
        <v>456</v>
      </c>
      <c r="I23" s="815"/>
      <c r="J23" s="816"/>
      <c r="K23" s="816"/>
      <c r="L23" s="816">
        <f>1170000*0</f>
        <v>0</v>
      </c>
      <c r="M23" s="816"/>
      <c r="N23" s="816"/>
      <c r="O23" s="816"/>
      <c r="P23" s="816">
        <v>0</v>
      </c>
      <c r="Q23" s="820">
        <v>0</v>
      </c>
      <c r="R23" s="816">
        <f t="shared" si="2"/>
        <v>0</v>
      </c>
      <c r="S23" s="816">
        <v>0</v>
      </c>
      <c r="T23" s="816">
        <v>0</v>
      </c>
      <c r="U23" s="819"/>
      <c r="W23" s="510"/>
      <c r="X23" s="510"/>
      <c r="Y23" s="510"/>
      <c r="Z23" s="510"/>
    </row>
    <row r="24" spans="1:28" ht="30.75" customHeight="1">
      <c r="A24" s="783"/>
      <c r="B24" s="784"/>
      <c r="C24" s="784"/>
      <c r="D24" s="784"/>
      <c r="E24" s="784"/>
      <c r="F24" s="785"/>
      <c r="G24" s="785"/>
      <c r="H24" s="786" t="s">
        <v>378</v>
      </c>
      <c r="I24" s="791"/>
      <c r="J24" s="788" t="e">
        <f>J25+J29+J86</f>
        <v>#REF!</v>
      </c>
      <c r="K24" s="788"/>
      <c r="L24" s="788">
        <f>L25+L29+L86+L152</f>
        <v>13967527.068522403</v>
      </c>
      <c r="M24" s="788"/>
      <c r="N24" s="788"/>
      <c r="O24" s="788"/>
      <c r="P24" s="788">
        <f>P25+P29+P86+P152</f>
        <v>25206990</v>
      </c>
      <c r="Q24" s="821">
        <f>Q25+Q29+Q86+Q152</f>
        <v>28652000</v>
      </c>
      <c r="R24" s="788">
        <f>R25+R29+R86+R152</f>
        <v>3445010</v>
      </c>
      <c r="S24" s="788">
        <f>S25+S29+S86+S152</f>
        <v>32161303</v>
      </c>
      <c r="T24" s="788">
        <f>T25+T29+T86+T152</f>
        <v>34381552</v>
      </c>
      <c r="U24" s="790" t="s">
        <v>366</v>
      </c>
      <c r="W24" s="444">
        <f>Q24-'[6]ΔΕΛΤ ΔΑΠ Με ΣΥΜΠ(17-20'!Q21</f>
        <v>8336183.9819028154</v>
      </c>
      <c r="X24" s="444">
        <f>R24-'[6]ΔΕΛΤ ΔΑΠ Με ΣΥΜΠ(17-20'!R21</f>
        <v>2930072.3694685418</v>
      </c>
      <c r="Y24" s="444">
        <f>S24-'[6]ΔΕΛΤ ΔΑΠ Με ΣΥΜΠ(17-20'!S21</f>
        <v>8177536.2952716649</v>
      </c>
      <c r="Z24" s="444">
        <f>T24-'[6]ΔΕΛΤ ΔΑΠ Με ΣΥΜΠ(17-20'!T21</f>
        <v>9117059.9446975589</v>
      </c>
    </row>
    <row r="25" spans="1:28" s="161" customFormat="1" ht="30" customHeight="1">
      <c r="A25" s="822"/>
      <c r="B25" s="823" t="s">
        <v>274</v>
      </c>
      <c r="C25" s="823"/>
      <c r="D25" s="823"/>
      <c r="E25" s="823"/>
      <c r="F25" s="824"/>
      <c r="G25" s="824"/>
      <c r="H25" s="825" t="s">
        <v>598</v>
      </c>
      <c r="I25" s="825"/>
      <c r="J25" s="826" t="e">
        <f>J26+J27+J28</f>
        <v>#REF!</v>
      </c>
      <c r="K25" s="826"/>
      <c r="L25" s="826">
        <f>L26+L27+L28</f>
        <v>56301.1</v>
      </c>
      <c r="M25" s="826"/>
      <c r="N25" s="826"/>
      <c r="O25" s="826"/>
      <c r="P25" s="826">
        <f>P26+P27+P28</f>
        <v>161281</v>
      </c>
      <c r="Q25" s="827">
        <f>Q26+Q27+Q28</f>
        <v>197281</v>
      </c>
      <c r="R25" s="826">
        <f t="shared" si="2"/>
        <v>36000</v>
      </c>
      <c r="S25" s="826">
        <f>S26+S27+S28</f>
        <v>191281</v>
      </c>
      <c r="T25" s="826">
        <f>T26+T27+T28</f>
        <v>191281</v>
      </c>
      <c r="U25" s="828" t="s">
        <v>367</v>
      </c>
      <c r="W25" s="444">
        <f>Q25-'[6]ΔΕΛΤ ΔΑΠ Με ΣΥΜΠ(17-20'!Q22</f>
        <v>36000</v>
      </c>
      <c r="X25" s="444">
        <f>R25-'[6]ΔΕΛΤ ΔΑΠ Με ΣΥΜΠ(17-20'!R22</f>
        <v>-4000</v>
      </c>
      <c r="Y25" s="444">
        <f>S25-'[6]ΔΕΛΤ ΔΑΠ Με ΣΥΜΠ(17-20'!S22</f>
        <v>30000</v>
      </c>
      <c r="Z25" s="444">
        <f>T25-'[6]ΔΕΛΤ ΔΑΠ Με ΣΥΜΠ(17-20'!T22</f>
        <v>30000</v>
      </c>
    </row>
    <row r="26" spans="1:28">
      <c r="A26" s="797"/>
      <c r="B26" s="798"/>
      <c r="C26" s="798"/>
      <c r="D26" s="798" t="s">
        <v>275</v>
      </c>
      <c r="E26" s="798"/>
      <c r="F26" s="800"/>
      <c r="G26" s="800"/>
      <c r="H26" s="797" t="s">
        <v>408</v>
      </c>
      <c r="I26" s="797"/>
      <c r="J26" s="801" t="e">
        <f>ROUND(#REF!,0)</f>
        <v>#REF!</v>
      </c>
      <c r="K26" s="801"/>
      <c r="L26" s="829">
        <v>34300</v>
      </c>
      <c r="M26" s="801"/>
      <c r="N26" s="801"/>
      <c r="O26" s="801"/>
      <c r="P26" s="801">
        <v>70000</v>
      </c>
      <c r="Q26" s="830">
        <v>100000</v>
      </c>
      <c r="R26" s="804">
        <f t="shared" si="2"/>
        <v>30000</v>
      </c>
      <c r="S26" s="830">
        <v>100000</v>
      </c>
      <c r="T26" s="830">
        <v>100000</v>
      </c>
      <c r="U26" s="806"/>
      <c r="W26" s="444">
        <f>Q26-'[6]ΔΕΛΤ ΔΑΠ Με ΣΥΜΠ(17-20'!Q23</f>
        <v>30000</v>
      </c>
      <c r="X26" s="444">
        <f>R26-'[6]ΔΕΛΤ ΔΑΠ Με ΣΥΜΠ(17-20'!R23</f>
        <v>30000</v>
      </c>
      <c r="Y26" s="444">
        <f>S26-'[6]ΔΕΛΤ ΔΑΠ Με ΣΥΜΠ(17-20'!S23</f>
        <v>30000</v>
      </c>
      <c r="Z26" s="444">
        <f>T26-'[6]ΔΕΛΤ ΔΑΠ Με ΣΥΜΠ(17-20'!T23</f>
        <v>30000</v>
      </c>
    </row>
    <row r="27" spans="1:28" ht="16.5" customHeight="1">
      <c r="A27" s="797"/>
      <c r="B27" s="798"/>
      <c r="C27" s="798"/>
      <c r="D27" s="798" t="s">
        <v>276</v>
      </c>
      <c r="E27" s="798"/>
      <c r="F27" s="800"/>
      <c r="G27" s="800"/>
      <c r="H27" s="797" t="s">
        <v>560</v>
      </c>
      <c r="I27" s="797"/>
      <c r="J27" s="801" t="e">
        <f>ROUND(#REF!,0)</f>
        <v>#REF!</v>
      </c>
      <c r="K27" s="801"/>
      <c r="L27" s="829">
        <v>1281</v>
      </c>
      <c r="M27" s="801"/>
      <c r="N27" s="801"/>
      <c r="O27" s="801"/>
      <c r="P27" s="801">
        <v>1281</v>
      </c>
      <c r="Q27" s="830">
        <v>7281</v>
      </c>
      <c r="R27" s="804">
        <f t="shared" si="2"/>
        <v>6000</v>
      </c>
      <c r="S27" s="830">
        <v>1281</v>
      </c>
      <c r="T27" s="830">
        <v>1281</v>
      </c>
      <c r="U27" s="806"/>
      <c r="W27" s="444">
        <f>Q27-'[6]ΔΕΛΤ ΔΑΠ Με ΣΥΜΠ(17-20'!Q24</f>
        <v>6000</v>
      </c>
      <c r="X27" s="444">
        <f>R27-'[6]ΔΕΛΤ ΔΑΠ Με ΣΥΜΠ(17-20'!R24</f>
        <v>6000</v>
      </c>
      <c r="Y27" s="444">
        <f>S27-'[6]ΔΕΛΤ ΔΑΠ Με ΣΥΜΠ(17-20'!S24</f>
        <v>0</v>
      </c>
      <c r="Z27" s="444">
        <f>T27-'[6]ΔΕΛΤ ΔΑΠ Με ΣΥΜΠ(17-20'!T24</f>
        <v>0</v>
      </c>
    </row>
    <row r="28" spans="1:28" ht="16.5" customHeight="1">
      <c r="A28" s="797"/>
      <c r="B28" s="798"/>
      <c r="C28" s="798"/>
      <c r="D28" s="798" t="s">
        <v>277</v>
      </c>
      <c r="E28" s="798"/>
      <c r="F28" s="800"/>
      <c r="G28" s="800"/>
      <c r="H28" s="797" t="s">
        <v>410</v>
      </c>
      <c r="I28" s="797"/>
      <c r="J28" s="801" t="e">
        <f>ROUND(#REF!,0)</f>
        <v>#REF!</v>
      </c>
      <c r="K28" s="801"/>
      <c r="L28" s="829">
        <v>20720.099999999999</v>
      </c>
      <c r="M28" s="801"/>
      <c r="N28" s="801"/>
      <c r="O28" s="801"/>
      <c r="P28" s="801">
        <v>90000</v>
      </c>
      <c r="Q28" s="830">
        <v>90000</v>
      </c>
      <c r="R28" s="804">
        <f t="shared" si="2"/>
        <v>0</v>
      </c>
      <c r="S28" s="830">
        <v>90000</v>
      </c>
      <c r="T28" s="830">
        <v>90000</v>
      </c>
      <c r="U28" s="806"/>
      <c r="W28" s="444">
        <f>Q28-'[6]ΔΕΛΤ ΔΑΠ Με ΣΥΜΠ(17-20'!Q25</f>
        <v>0</v>
      </c>
      <c r="X28" s="444">
        <f>R28-'[6]ΔΕΛΤ ΔΑΠ Με ΣΥΜΠ(17-20'!R25</f>
        <v>-40000</v>
      </c>
      <c r="Y28" s="444">
        <f>S28-'[6]ΔΕΛΤ ΔΑΠ Με ΣΥΜΠ(17-20'!S25</f>
        <v>0</v>
      </c>
      <c r="Z28" s="444">
        <f>T28-'[6]ΔΕΛΤ ΔΑΠ Με ΣΥΜΠ(17-20'!T25</f>
        <v>0</v>
      </c>
    </row>
    <row r="29" spans="1:28" s="161" customFormat="1">
      <c r="A29" s="822"/>
      <c r="B29" s="823" t="s">
        <v>278</v>
      </c>
      <c r="C29" s="823"/>
      <c r="D29" s="823"/>
      <c r="E29" s="823"/>
      <c r="F29" s="824">
        <f>SUM(F31:F41)</f>
        <v>134</v>
      </c>
      <c r="G29" s="824">
        <f>SUM(G31:G41)</f>
        <v>154</v>
      </c>
      <c r="H29" s="825" t="s">
        <v>79</v>
      </c>
      <c r="I29" s="825"/>
      <c r="J29" s="794" t="e">
        <f>J30+J43+J44+J45+J46+J47+J48+J49+J60</f>
        <v>#REF!</v>
      </c>
      <c r="K29" s="794"/>
      <c r="L29" s="794">
        <f>L30+L43+L44+L45+L46+L47+L48+L49+L60+L72</f>
        <v>4239623.16</v>
      </c>
      <c r="M29" s="794"/>
      <c r="N29" s="794"/>
      <c r="O29" s="794"/>
      <c r="P29" s="794">
        <f>P30+P43+P44+P45+P46+P47+P48+P49+P60+P72</f>
        <v>6601821</v>
      </c>
      <c r="Q29" s="808">
        <f>Q30+Q43+Q44+Q45+Q46+Q47+Q48+Q49+Q60+Q72</f>
        <v>7113410</v>
      </c>
      <c r="R29" s="794">
        <f>R30+R43+R44+R45+R46+R47+R48+R49+R60+R72</f>
        <v>511589</v>
      </c>
      <c r="S29" s="794">
        <f>S30+S43+S44+S45+S46+S47+S48+S49+S60+S72</f>
        <v>8795226</v>
      </c>
      <c r="T29" s="794">
        <f>T30+T43+T44+T45+T46+T47+T48+T49+T60+T72</f>
        <v>9934901</v>
      </c>
      <c r="U29" s="831" t="s">
        <v>380</v>
      </c>
      <c r="W29" s="444">
        <f>Q29-'[6]ΔΕΛΤ ΔΑΠ Με ΣΥΜΠ(17-20'!Q26</f>
        <v>844168.98484006431</v>
      </c>
      <c r="X29" s="444">
        <f>R29-'[6]ΔΕΛΤ ΔΑΠ Με ΣΥΜΠ(17-20'!R26</f>
        <v>227198.36912535841</v>
      </c>
      <c r="Y29" s="444">
        <f>S29-'[6]ΔΕΛΤ ΔΑΠ Με ΣΥΜΠ(17-20'!S26</f>
        <v>1502874.3048400637</v>
      </c>
      <c r="Z29" s="444">
        <f>T29-'[6]ΔΕΛΤ ΔΑΠ Με ΣΥΜΠ(17-20'!T26</f>
        <v>2437995.954840064</v>
      </c>
    </row>
    <row r="30" spans="1:28">
      <c r="A30" s="832"/>
      <c r="B30" s="833"/>
      <c r="C30" s="833"/>
      <c r="D30" s="834" t="s">
        <v>279</v>
      </c>
      <c r="E30" s="834"/>
      <c r="F30" s="834"/>
      <c r="G30" s="834"/>
      <c r="H30" s="835" t="s">
        <v>80</v>
      </c>
      <c r="I30" s="835"/>
      <c r="J30" s="801" t="e">
        <f>SUM(J31:J42)</f>
        <v>#REF!</v>
      </c>
      <c r="K30" s="801"/>
      <c r="L30" s="830">
        <v>3007256.67</v>
      </c>
      <c r="M30" s="801"/>
      <c r="N30" s="801"/>
      <c r="O30" s="801"/>
      <c r="P30" s="830">
        <v>4367821</v>
      </c>
      <c r="Q30" s="830">
        <v>4567486</v>
      </c>
      <c r="R30" s="804">
        <f t="shared" si="2"/>
        <v>199665</v>
      </c>
      <c r="S30" s="830">
        <v>5566546</v>
      </c>
      <c r="T30" s="830">
        <v>6221433</v>
      </c>
      <c r="U30" s="836" t="s">
        <v>368</v>
      </c>
      <c r="W30" s="444">
        <f>Q30-'[6]ΔΕΛΤ ΔΑΠ Με ΣΥΜΠ(17-20'!Q27</f>
        <v>365573</v>
      </c>
      <c r="X30" s="444">
        <f>R30-'[6]ΔΕΛΤ ΔΑΠ Με ΣΥΜΠ(17-20'!R27</f>
        <v>-122250.75</v>
      </c>
      <c r="Y30" s="444">
        <f>S30-'[6]ΔΕΛΤ ΔΑΠ Με ΣΥΜΠ(17-20'!S27</f>
        <v>642324</v>
      </c>
      <c r="Z30" s="444">
        <f>T30-'[6]ΔΕΛΤ ΔΑΠ Με ΣΥΜΠ(17-20'!T27</f>
        <v>1126687</v>
      </c>
    </row>
    <row r="31" spans="1:28" ht="16.5" customHeight="1">
      <c r="A31" s="832"/>
      <c r="B31" s="798"/>
      <c r="C31" s="798"/>
      <c r="D31" s="798"/>
      <c r="E31" s="798" t="s">
        <v>170</v>
      </c>
      <c r="F31" s="837">
        <v>1</v>
      </c>
      <c r="G31" s="837">
        <v>1</v>
      </c>
      <c r="H31" s="797" t="s">
        <v>224</v>
      </c>
      <c r="I31" s="797"/>
      <c r="J31" s="801" t="e">
        <f>ROUND(#REF!,0)</f>
        <v>#REF!</v>
      </c>
      <c r="K31" s="801"/>
      <c r="L31" s="801">
        <v>0</v>
      </c>
      <c r="M31" s="801"/>
      <c r="N31" s="801"/>
      <c r="O31" s="801"/>
      <c r="P31" s="801">
        <v>96491</v>
      </c>
      <c r="Q31" s="830">
        <v>96491</v>
      </c>
      <c r="R31" s="838">
        <f t="shared" si="2"/>
        <v>0</v>
      </c>
      <c r="S31" s="830">
        <v>96491</v>
      </c>
      <c r="T31" s="830">
        <v>96491</v>
      </c>
      <c r="U31" s="839"/>
      <c r="W31" s="444">
        <f>Q31-'[6]ΔΕΛΤ ΔΑΠ Με ΣΥΜΠ(17-20'!Q28</f>
        <v>0</v>
      </c>
      <c r="X31" s="444">
        <f>R31-'[6]ΔΕΛΤ ΔΑΠ Με ΣΥΜΠ(17-20'!R28</f>
        <v>0</v>
      </c>
      <c r="Y31" s="444">
        <f>S31-'[6]ΔΕΛΤ ΔΑΠ Με ΣΥΜΠ(17-20'!S28</f>
        <v>0</v>
      </c>
      <c r="Z31" s="444">
        <f>T31-'[6]ΔΕΛΤ ΔΑΠ Με ΣΥΜΠ(17-20'!T28</f>
        <v>0</v>
      </c>
    </row>
    <row r="32" spans="1:28" ht="16.5" customHeight="1">
      <c r="A32" s="832"/>
      <c r="B32" s="798"/>
      <c r="C32" s="798"/>
      <c r="D32" s="798"/>
      <c r="E32" s="798" t="s">
        <v>172</v>
      </c>
      <c r="F32" s="837">
        <v>6</v>
      </c>
      <c r="G32" s="837">
        <v>6</v>
      </c>
      <c r="H32" s="840" t="s">
        <v>155</v>
      </c>
      <c r="I32" s="840"/>
      <c r="J32" s="801" t="e">
        <f>ROUND(#REF!,0)</f>
        <v>#REF!</v>
      </c>
      <c r="K32" s="801"/>
      <c r="L32" s="801">
        <v>373999.98</v>
      </c>
      <c r="M32" s="801"/>
      <c r="N32" s="801"/>
      <c r="O32" s="801"/>
      <c r="P32" s="801">
        <v>450503</v>
      </c>
      <c r="Q32" s="830">
        <v>469717</v>
      </c>
      <c r="R32" s="838">
        <f t="shared" si="2"/>
        <v>19214</v>
      </c>
      <c r="S32" s="830">
        <v>479105</v>
      </c>
      <c r="T32" s="830">
        <v>482598</v>
      </c>
      <c r="U32" s="839"/>
      <c r="W32" s="444">
        <f>Q32-'[6]ΔΕΛΤ ΔΑΠ Με ΣΥΜΠ(17-20'!Q29</f>
        <v>28165</v>
      </c>
      <c r="X32" s="444">
        <f>R32-'[6]ΔΕΛΤ ΔΑΠ Με ΣΥΜΠ(17-20'!R29</f>
        <v>52115</v>
      </c>
      <c r="Y32" s="444">
        <f>S32-'[6]ΔΕΛΤ ΔΑΠ Με ΣΥΜΠ(17-20'!S29</f>
        <v>24453</v>
      </c>
      <c r="Z32" s="444">
        <f>T32-'[6]ΔΕΛΤ ΔΑΠ Με ΣΥΜΠ(17-20'!T29</f>
        <v>15938</v>
      </c>
    </row>
    <row r="33" spans="1:26" ht="16.5" customHeight="1">
      <c r="A33" s="797"/>
      <c r="B33" s="798"/>
      <c r="C33" s="798"/>
      <c r="D33" s="798"/>
      <c r="E33" s="798" t="s">
        <v>173</v>
      </c>
      <c r="F33" s="837">
        <v>18</v>
      </c>
      <c r="G33" s="837">
        <v>18</v>
      </c>
      <c r="H33" s="841" t="s">
        <v>234</v>
      </c>
      <c r="I33" s="841"/>
      <c r="J33" s="801" t="e">
        <f>ROUND(#REF!,0)</f>
        <v>#REF!</v>
      </c>
      <c r="K33" s="801"/>
      <c r="L33" s="801">
        <v>893802.78</v>
      </c>
      <c r="M33" s="801"/>
      <c r="N33" s="801"/>
      <c r="O33" s="801"/>
      <c r="P33" s="801">
        <v>1135913</v>
      </c>
      <c r="Q33" s="830">
        <v>1125578</v>
      </c>
      <c r="R33" s="838">
        <f t="shared" si="2"/>
        <v>-10335</v>
      </c>
      <c r="S33" s="830">
        <v>1226485</v>
      </c>
      <c r="T33" s="830">
        <v>1250658</v>
      </c>
      <c r="U33" s="839"/>
      <c r="W33" s="444">
        <f>Q33-'[6]ΔΕΛΤ ΔΑΠ Με ΣΥΜΠ(17-20'!Q30</f>
        <v>-35391</v>
      </c>
      <c r="X33" s="444">
        <f>R33-'[6]ΔΕΛΤ ΔΑΠ Με ΣΥΜΠ(17-20'!R30</f>
        <v>-50499.75</v>
      </c>
      <c r="Y33" s="444">
        <f>S33-'[6]ΔΕΛΤ ΔΑΠ Με ΣΥΜΠ(17-20'!S30</f>
        <v>35037</v>
      </c>
      <c r="Z33" s="444">
        <f>T33-'[6]ΔΕΛΤ ΔΑΠ Με ΣΥΜΠ(17-20'!T30</f>
        <v>36613</v>
      </c>
    </row>
    <row r="34" spans="1:26" ht="16.5" customHeight="1">
      <c r="A34" s="797"/>
      <c r="B34" s="798"/>
      <c r="C34" s="798"/>
      <c r="D34" s="798"/>
      <c r="E34" s="798" t="s">
        <v>265</v>
      </c>
      <c r="F34" s="837">
        <v>18</v>
      </c>
      <c r="G34" s="837">
        <v>18</v>
      </c>
      <c r="H34" s="841" t="s">
        <v>267</v>
      </c>
      <c r="I34" s="841"/>
      <c r="J34" s="801">
        <v>0</v>
      </c>
      <c r="K34" s="801"/>
      <c r="L34" s="801">
        <v>486299.52</v>
      </c>
      <c r="M34" s="801"/>
      <c r="N34" s="801"/>
      <c r="O34" s="801"/>
      <c r="P34" s="801">
        <v>749118</v>
      </c>
      <c r="Q34" s="830">
        <v>778620</v>
      </c>
      <c r="R34" s="838">
        <f t="shared" si="2"/>
        <v>29502</v>
      </c>
      <c r="S34" s="830">
        <v>991714</v>
      </c>
      <c r="T34" s="830">
        <v>1209725</v>
      </c>
      <c r="U34" s="839"/>
      <c r="W34" s="444">
        <f>Q34-'[6]ΔΕΛΤ ΔΑΠ Με ΣΥΜΠ(17-20'!Q31</f>
        <v>294256</v>
      </c>
      <c r="X34" s="444">
        <f>R34-'[6]ΔΕΛΤ ΔΑΠ Με ΣΥΜΠ(17-20'!R31</f>
        <v>-221706.25</v>
      </c>
      <c r="Y34" s="444">
        <f>S34-'[6]ΔΕΛΤ ΔΑΠ Με ΣΥΜΠ(17-20'!S31</f>
        <v>140239</v>
      </c>
      <c r="Z34" s="444">
        <f>T34-'[6]ΔΕΛΤ ΔΑΠ Με ΣΥΜΠ(17-20'!T31</f>
        <v>325470</v>
      </c>
    </row>
    <row r="35" spans="1:26" ht="16.5" customHeight="1">
      <c r="A35" s="797"/>
      <c r="B35" s="798"/>
      <c r="C35" s="798"/>
      <c r="D35" s="798"/>
      <c r="E35" s="798" t="s">
        <v>174</v>
      </c>
      <c r="F35" s="837">
        <v>57</v>
      </c>
      <c r="G35" s="837">
        <v>76</v>
      </c>
      <c r="H35" s="797" t="s">
        <v>154</v>
      </c>
      <c r="I35" s="797"/>
      <c r="J35" s="801" t="e">
        <f>ROUND(#REF!,0)</f>
        <v>#REF!</v>
      </c>
      <c r="K35" s="801"/>
      <c r="L35" s="801">
        <v>862607.82</v>
      </c>
      <c r="M35" s="801"/>
      <c r="N35" s="801"/>
      <c r="O35" s="801"/>
      <c r="P35" s="801">
        <v>1341084</v>
      </c>
      <c r="Q35" s="830">
        <v>1480958</v>
      </c>
      <c r="R35" s="838">
        <f t="shared" si="2"/>
        <v>139874</v>
      </c>
      <c r="S35" s="830">
        <v>2063086</v>
      </c>
      <c r="T35" s="830">
        <v>2462814</v>
      </c>
      <c r="U35" s="839"/>
      <c r="W35" s="444">
        <f>Q35-'[6]ΔΕΛΤ ΔΑΠ Με ΣΥΜΠ(17-20'!Q32</f>
        <v>-112194</v>
      </c>
      <c r="X35" s="444">
        <f>R35-'[6]ΔΕΛΤ ΔΑΠ Με ΣΥΜΠ(17-20'!R32</f>
        <v>-30972</v>
      </c>
      <c r="Y35" s="444">
        <f>S35-'[6]ΔΕΛΤ ΔΑΠ Με ΣΥΜΠ(17-20'!S32</f>
        <v>288934</v>
      </c>
      <c r="Z35" s="444">
        <f>T35-'[6]ΔΕΛΤ ΔΑΠ Με ΣΥΜΠ(17-20'!T32</f>
        <v>604872</v>
      </c>
    </row>
    <row r="36" spans="1:26" ht="16.5" customHeight="1">
      <c r="A36" s="797"/>
      <c r="B36" s="798"/>
      <c r="C36" s="798"/>
      <c r="D36" s="798"/>
      <c r="E36" s="798" t="s">
        <v>266</v>
      </c>
      <c r="F36" s="837">
        <v>1</v>
      </c>
      <c r="G36" s="837">
        <v>1</v>
      </c>
      <c r="H36" s="797" t="s">
        <v>599</v>
      </c>
      <c r="I36" s="797"/>
      <c r="J36" s="801">
        <v>0</v>
      </c>
      <c r="K36" s="801"/>
      <c r="L36" s="801">
        <v>24728.86</v>
      </c>
      <c r="M36" s="801"/>
      <c r="N36" s="801"/>
      <c r="O36" s="801"/>
      <c r="P36" s="801">
        <v>37972</v>
      </c>
      <c r="Q36" s="830">
        <v>37972</v>
      </c>
      <c r="R36" s="838">
        <f t="shared" si="2"/>
        <v>0</v>
      </c>
      <c r="S36" s="830">
        <v>39611</v>
      </c>
      <c r="T36" s="830">
        <v>39611</v>
      </c>
      <c r="U36" s="839"/>
      <c r="W36" s="444">
        <f>Q36-'[6]ΔΕΛΤ ΔΑΠ Με ΣΥΜΠ(17-20'!Q33</f>
        <v>20420</v>
      </c>
      <c r="X36" s="444">
        <f>R36-'[6]ΔΕΛΤ ΔΑΠ Με ΣΥΜΠ(17-20'!R33</f>
        <v>17140</v>
      </c>
      <c r="Y36" s="444">
        <f>S36-'[6]ΔΕΛΤ ΔΑΠ Με ΣΥΜΠ(17-20'!S33</f>
        <v>3278</v>
      </c>
      <c r="Z36" s="444">
        <f>T36-'[6]ΔΕΛΤ ΔΑΠ Με ΣΥΜΠ(17-20'!T33</f>
        <v>1639</v>
      </c>
    </row>
    <row r="37" spans="1:26" ht="16.5" customHeight="1">
      <c r="A37" s="797"/>
      <c r="B37" s="798"/>
      <c r="C37" s="798"/>
      <c r="D37" s="798"/>
      <c r="E37" s="798" t="s">
        <v>175</v>
      </c>
      <c r="F37" s="837">
        <v>2</v>
      </c>
      <c r="G37" s="837">
        <v>3</v>
      </c>
      <c r="H37" s="797" t="s">
        <v>411</v>
      </c>
      <c r="I37" s="797"/>
      <c r="J37" s="801" t="e">
        <f>ROUND(#REF!,0)</f>
        <v>#REF!</v>
      </c>
      <c r="K37" s="801"/>
      <c r="L37" s="801">
        <v>11358.68</v>
      </c>
      <c r="M37" s="801"/>
      <c r="N37" s="801"/>
      <c r="O37" s="801"/>
      <c r="P37" s="801">
        <v>49000</v>
      </c>
      <c r="Q37" s="830">
        <v>55111</v>
      </c>
      <c r="R37" s="838">
        <f t="shared" si="2"/>
        <v>6111</v>
      </c>
      <c r="S37" s="830">
        <v>74041</v>
      </c>
      <c r="T37" s="830">
        <v>74654</v>
      </c>
      <c r="U37" s="839"/>
      <c r="W37" s="444">
        <f>Q37-'[6]ΔΕΛΤ ΔΑΠ Με ΣΥΜΠ(17-20'!Q34</f>
        <v>32461</v>
      </c>
      <c r="X37" s="444">
        <f>R37-'[6]ΔΕΛΤ ΔΑΠ Με ΣΥΜΠ(17-20'!R34</f>
        <v>19080.666666666664</v>
      </c>
      <c r="Y37" s="444">
        <f>S37-'[6]ΔΕΛΤ ΔΑΠ Με ΣΥΜΠ(17-20'!S34</f>
        <v>14591</v>
      </c>
      <c r="Z37" s="444">
        <f>T37-'[6]ΔΕΛΤ ΔΑΠ Με ΣΥΜΠ(17-20'!T34</f>
        <v>12287</v>
      </c>
    </row>
    <row r="38" spans="1:26" ht="45">
      <c r="A38" s="797"/>
      <c r="B38" s="798"/>
      <c r="C38" s="798"/>
      <c r="D38" s="798"/>
      <c r="E38" s="798" t="s">
        <v>176</v>
      </c>
      <c r="F38" s="837">
        <v>4</v>
      </c>
      <c r="G38" s="837">
        <v>4</v>
      </c>
      <c r="H38" s="842" t="s">
        <v>589</v>
      </c>
      <c r="I38" s="797"/>
      <c r="J38" s="801" t="e">
        <f>ROUND(#REF!,0)</f>
        <v>#REF!</v>
      </c>
      <c r="K38" s="801"/>
      <c r="L38" s="801">
        <v>60450.04</v>
      </c>
      <c r="M38" s="801"/>
      <c r="N38" s="801"/>
      <c r="O38" s="801"/>
      <c r="P38" s="801">
        <v>92279</v>
      </c>
      <c r="Q38" s="830">
        <v>99995</v>
      </c>
      <c r="R38" s="838">
        <f t="shared" si="2"/>
        <v>7716</v>
      </c>
      <c r="S38" s="830">
        <v>104783</v>
      </c>
      <c r="T38" s="830">
        <v>104783</v>
      </c>
      <c r="U38" s="843" t="s">
        <v>588</v>
      </c>
      <c r="W38" s="444">
        <f>Q38-'[6]ΔΕΛΤ ΔΑΠ Με ΣΥΜΠ(17-20'!Q35</f>
        <v>20492</v>
      </c>
      <c r="X38" s="444">
        <f>R38-'[6]ΔΕΛΤ ΔΑΠ Με ΣΥΜΠ(17-20'!R35</f>
        <v>-7173.4166666666642</v>
      </c>
      <c r="Y38" s="444">
        <f>S38-'[6]ΔΕΛΤ ΔΑΠ Με ΣΥΜΠ(17-20'!S35</f>
        <v>-33701</v>
      </c>
      <c r="Z38" s="444">
        <f>T38-'[6]ΔΕΛΤ ΔΑΠ Με ΣΥΜΠ(17-20'!T35</f>
        <v>-42294</v>
      </c>
    </row>
    <row r="39" spans="1:26" ht="16.5" customHeight="1">
      <c r="A39" s="797"/>
      <c r="B39" s="798"/>
      <c r="C39" s="798"/>
      <c r="D39" s="798"/>
      <c r="E39" s="798" t="s">
        <v>177</v>
      </c>
      <c r="F39" s="837">
        <v>2</v>
      </c>
      <c r="G39" s="837">
        <v>2</v>
      </c>
      <c r="H39" s="797" t="s">
        <v>232</v>
      </c>
      <c r="I39" s="797"/>
      <c r="J39" s="801" t="e">
        <f>ROUND(#REF!,0)</f>
        <v>#REF!</v>
      </c>
      <c r="K39" s="801"/>
      <c r="L39" s="801">
        <v>27763.919999999998</v>
      </c>
      <c r="M39" s="801"/>
      <c r="N39" s="801"/>
      <c r="O39" s="801"/>
      <c r="P39" s="801">
        <v>29050</v>
      </c>
      <c r="Q39" s="830">
        <v>31038</v>
      </c>
      <c r="R39" s="838">
        <f t="shared" si="2"/>
        <v>1988</v>
      </c>
      <c r="S39" s="830">
        <v>31755</v>
      </c>
      <c r="T39" s="830">
        <v>31755</v>
      </c>
      <c r="U39" s="839"/>
      <c r="W39" s="444">
        <f>Q39-'[6]ΔΕΛΤ ΔΑΠ Με ΣΥΜΠ(17-20'!Q36</f>
        <v>3016</v>
      </c>
      <c r="X39" s="444">
        <f>R39-'[6]ΔΕΛΤ ΔΑΠ Με ΣΥΜΠ(17-20'!R36</f>
        <v>1730</v>
      </c>
      <c r="Y39" s="444">
        <f>S39-'[6]ΔΕΛΤ ΔΑΠ Με ΣΥΜΠ(17-20'!S36</f>
        <v>867</v>
      </c>
      <c r="Z39" s="444">
        <f>T39-'[6]ΔΕΛΤ ΔΑΠ Με ΣΥΜΠ(17-20'!T36</f>
        <v>364</v>
      </c>
    </row>
    <row r="40" spans="1:26" ht="16.5" hidden="1" customHeight="1">
      <c r="A40" s="797"/>
      <c r="B40" s="798"/>
      <c r="C40" s="798"/>
      <c r="D40" s="798"/>
      <c r="E40" s="844" t="s">
        <v>178</v>
      </c>
      <c r="F40" s="845"/>
      <c r="G40" s="845"/>
      <c r="H40" s="846" t="s">
        <v>153</v>
      </c>
      <c r="I40" s="846"/>
      <c r="J40" s="847" t="e">
        <f>ROUND(#REF!,0)</f>
        <v>#REF!</v>
      </c>
      <c r="K40" s="847"/>
      <c r="L40" s="847">
        <v>0</v>
      </c>
      <c r="M40" s="847"/>
      <c r="N40" s="847"/>
      <c r="O40" s="847"/>
      <c r="P40" s="847">
        <v>0</v>
      </c>
      <c r="Q40" s="848">
        <v>0</v>
      </c>
      <c r="R40" s="847">
        <f t="shared" si="2"/>
        <v>0</v>
      </c>
      <c r="S40" s="847">
        <v>0</v>
      </c>
      <c r="T40" s="847">
        <v>0</v>
      </c>
      <c r="U40" s="839"/>
      <c r="W40" s="444">
        <f>Q40-'[6]ΔΕΛΤ ΔΑΠ Με ΣΥΜΠ(17-20'!Q37</f>
        <v>0</v>
      </c>
      <c r="X40" s="444">
        <f>R40-'[6]ΔΕΛΤ ΔΑΠ Με ΣΥΜΠ(17-20'!R37</f>
        <v>97174</v>
      </c>
      <c r="Y40" s="444">
        <f>S40-'[6]ΔΕΛΤ ΔΑΠ Με ΣΥΜΠ(17-20'!S37</f>
        <v>0</v>
      </c>
      <c r="Z40" s="444">
        <f>T40-'[6]ΔΕΛΤ ΔΑΠ Με ΣΥΜΠ(17-20'!T37</f>
        <v>0</v>
      </c>
    </row>
    <row r="41" spans="1:26" ht="16.5" customHeight="1">
      <c r="A41" s="797"/>
      <c r="B41" s="798"/>
      <c r="C41" s="798"/>
      <c r="D41" s="798"/>
      <c r="E41" s="798" t="s">
        <v>171</v>
      </c>
      <c r="F41" s="837">
        <v>25</v>
      </c>
      <c r="G41" s="837">
        <v>25</v>
      </c>
      <c r="H41" s="841" t="s">
        <v>268</v>
      </c>
      <c r="I41" s="841"/>
      <c r="J41" s="801" t="e">
        <f>ROUND(#REF!,0)</f>
        <v>#REF!</v>
      </c>
      <c r="K41" s="801"/>
      <c r="L41" s="801">
        <v>266245.07</v>
      </c>
      <c r="M41" s="801"/>
      <c r="N41" s="801"/>
      <c r="O41" s="801"/>
      <c r="P41" s="801">
        <v>386411</v>
      </c>
      <c r="Q41" s="830">
        <v>391996</v>
      </c>
      <c r="R41" s="838">
        <f t="shared" si="2"/>
        <v>5585</v>
      </c>
      <c r="S41" s="830">
        <v>459475</v>
      </c>
      <c r="T41" s="830">
        <v>468344</v>
      </c>
      <c r="U41" s="839"/>
      <c r="W41" s="444">
        <f>Q41-'[6]ΔΕΛΤ ΔΑΠ Με ΣΥΜΠ(17-20'!Q38</f>
        <v>114338</v>
      </c>
      <c r="X41" s="444">
        <f>R41-'[6]ΔΕΛΤ ΔΑΠ Με ΣΥΜΠ(17-20'!R38</f>
        <v>851</v>
      </c>
      <c r="Y41" s="444">
        <f>S41-'[6]ΔΕΛΤ ΔΑΠ Με ΣΥΜΠ(17-20'!S38</f>
        <v>168626</v>
      </c>
      <c r="Z41" s="444">
        <f>T41-'[6]ΔΕΛΤ ΔΑΠ Με ΣΥΜΠ(17-20'!T38</f>
        <v>171798</v>
      </c>
    </row>
    <row r="42" spans="1:26" ht="16.5" customHeight="1">
      <c r="A42" s="797"/>
      <c r="B42" s="800"/>
      <c r="C42" s="800"/>
      <c r="D42" s="834" t="s">
        <v>279</v>
      </c>
      <c r="E42" s="800"/>
      <c r="F42" s="800"/>
      <c r="G42" s="800"/>
      <c r="H42" s="797" t="s">
        <v>3</v>
      </c>
      <c r="I42" s="797"/>
      <c r="J42" s="801" t="e">
        <f>ROUND(#REF!,0)</f>
        <v>#REF!</v>
      </c>
      <c r="K42" s="801"/>
      <c r="L42" s="838">
        <v>0</v>
      </c>
      <c r="M42" s="838"/>
      <c r="N42" s="838"/>
      <c r="O42" s="838"/>
      <c r="P42" s="838">
        <v>0</v>
      </c>
      <c r="Q42" s="849">
        <v>10</v>
      </c>
      <c r="R42" s="838">
        <f t="shared" si="2"/>
        <v>10</v>
      </c>
      <c r="S42" s="838">
        <v>0</v>
      </c>
      <c r="T42" s="838">
        <v>0</v>
      </c>
      <c r="U42" s="839"/>
      <c r="W42" s="444">
        <f>Q42-'[6]ΔΕΛΤ ΔΑΠ Με ΣΥΜΠ(17-20'!Q39</f>
        <v>10</v>
      </c>
      <c r="X42" s="444">
        <f>R42-'[6]ΔΕΛΤ ΔΑΠ Με ΣΥΜΠ(17-20'!R39</f>
        <v>10</v>
      </c>
      <c r="Y42" s="444">
        <f>S42-'[6]ΔΕΛΤ ΔΑΠ Με ΣΥΜΠ(17-20'!S39</f>
        <v>0</v>
      </c>
      <c r="Z42" s="444">
        <f>T42-'[6]ΔΕΛΤ ΔΑΠ Με ΣΥΜΠ(17-20'!T39</f>
        <v>0</v>
      </c>
    </row>
    <row r="43" spans="1:26" ht="16.5" hidden="1" customHeight="1">
      <c r="A43" s="832"/>
      <c r="B43" s="833"/>
      <c r="C43" s="833"/>
      <c r="D43" s="850" t="s">
        <v>280</v>
      </c>
      <c r="E43" s="834"/>
      <c r="F43" s="800"/>
      <c r="G43" s="800"/>
      <c r="H43" s="851" t="s">
        <v>4</v>
      </c>
      <c r="I43" s="835"/>
      <c r="J43" s="801" t="e">
        <f>ROUND(#REF!,0)</f>
        <v>#REF!</v>
      </c>
      <c r="K43" s="801"/>
      <c r="L43" s="838"/>
      <c r="M43" s="838"/>
      <c r="N43" s="838"/>
      <c r="O43" s="838"/>
      <c r="P43" s="838">
        <v>0</v>
      </c>
      <c r="Q43" s="849">
        <v>0</v>
      </c>
      <c r="R43" s="838">
        <f t="shared" si="2"/>
        <v>0</v>
      </c>
      <c r="S43" s="838">
        <v>0</v>
      </c>
      <c r="T43" s="838">
        <v>0</v>
      </c>
      <c r="U43" s="843"/>
      <c r="W43" s="444">
        <f>Q43-'[6]ΔΕΛΤ ΔΑΠ Με ΣΥΜΠ(17-20'!Q40</f>
        <v>0</v>
      </c>
      <c r="X43" s="444">
        <f>R43-'[6]ΔΕΛΤ ΔΑΠ Με ΣΥΜΠ(17-20'!R40</f>
        <v>0</v>
      </c>
      <c r="Y43" s="444">
        <f>S43-'[6]ΔΕΛΤ ΔΑΠ Με ΣΥΜΠ(17-20'!S40</f>
        <v>0</v>
      </c>
      <c r="Z43" s="444">
        <f>T43-'[6]ΔΕΛΤ ΔΑΠ Με ΣΥΜΠ(17-20'!T40</f>
        <v>0</v>
      </c>
    </row>
    <row r="44" spans="1:26" ht="16.5" customHeight="1">
      <c r="A44" s="832"/>
      <c r="B44" s="833"/>
      <c r="C44" s="833"/>
      <c r="D44" s="834" t="s">
        <v>561</v>
      </c>
      <c r="E44" s="834"/>
      <c r="F44" s="800"/>
      <c r="G44" s="800"/>
      <c r="H44" s="835" t="s">
        <v>6</v>
      </c>
      <c r="I44" s="835"/>
      <c r="J44" s="801" t="e">
        <f>ROUND(#REF!,0)</f>
        <v>#REF!</v>
      </c>
      <c r="K44" s="801"/>
      <c r="L44" s="838">
        <v>0</v>
      </c>
      <c r="M44" s="838"/>
      <c r="N44" s="838"/>
      <c r="O44" s="838"/>
      <c r="P44" s="838">
        <v>0</v>
      </c>
      <c r="Q44" s="838">
        <v>0</v>
      </c>
      <c r="R44" s="838">
        <f t="shared" si="2"/>
        <v>0</v>
      </c>
      <c r="S44" s="838">
        <v>0</v>
      </c>
      <c r="T44" s="838">
        <v>0</v>
      </c>
      <c r="U44" s="796"/>
      <c r="W44" s="444">
        <f>Q44-'[6]ΔΕΛΤ ΔΑΠ Με ΣΥΜΠ(17-20'!Q41</f>
        <v>0</v>
      </c>
      <c r="X44" s="444">
        <f>R44-'[6]ΔΕΛΤ ΔΑΠ Με ΣΥΜΠ(17-20'!R41</f>
        <v>0</v>
      </c>
      <c r="Y44" s="444">
        <f>S44-'[6]ΔΕΛΤ ΔΑΠ Με ΣΥΜΠ(17-20'!S41</f>
        <v>0</v>
      </c>
      <c r="Z44" s="444">
        <f>T44-'[6]ΔΕΛΤ ΔΑΠ Με ΣΥΜΠ(17-20'!T41</f>
        <v>0</v>
      </c>
    </row>
    <row r="45" spans="1:26" ht="16.5" customHeight="1">
      <c r="A45" s="832"/>
      <c r="B45" s="833"/>
      <c r="C45" s="833"/>
      <c r="D45" s="834" t="s">
        <v>281</v>
      </c>
      <c r="E45" s="834"/>
      <c r="F45" s="800"/>
      <c r="G45" s="800"/>
      <c r="H45" s="835" t="s">
        <v>5</v>
      </c>
      <c r="I45" s="835"/>
      <c r="J45" s="801" t="e">
        <f>ROUND(#REF!,0)</f>
        <v>#REF!</v>
      </c>
      <c r="K45" s="801"/>
      <c r="L45" s="838">
        <v>0</v>
      </c>
      <c r="M45" s="838"/>
      <c r="N45" s="838"/>
      <c r="O45" s="838"/>
      <c r="P45" s="838">
        <v>10</v>
      </c>
      <c r="Q45" s="849">
        <v>10</v>
      </c>
      <c r="R45" s="838">
        <f t="shared" si="2"/>
        <v>0</v>
      </c>
      <c r="S45" s="838">
        <v>10</v>
      </c>
      <c r="T45" s="838">
        <v>10</v>
      </c>
      <c r="U45" s="796"/>
      <c r="W45" s="444">
        <f>Q45-'[6]ΔΕΛΤ ΔΑΠ Με ΣΥΜΠ(17-20'!Q42</f>
        <v>0</v>
      </c>
      <c r="X45" s="444">
        <f>R45-'[6]ΔΕΛΤ ΔΑΠ Με ΣΥΜΠ(17-20'!R42</f>
        <v>0</v>
      </c>
      <c r="Y45" s="444">
        <f>S45-'[6]ΔΕΛΤ ΔΑΠ Με ΣΥΜΠ(17-20'!S42</f>
        <v>0</v>
      </c>
      <c r="Z45" s="444">
        <f>T45-'[6]ΔΕΛΤ ΔΑΠ Με ΣΥΜΠ(17-20'!T42</f>
        <v>0</v>
      </c>
    </row>
    <row r="46" spans="1:26" ht="16.5" customHeight="1">
      <c r="A46" s="832"/>
      <c r="B46" s="833"/>
      <c r="C46" s="833"/>
      <c r="D46" s="834" t="s">
        <v>282</v>
      </c>
      <c r="E46" s="834"/>
      <c r="F46" s="800"/>
      <c r="G46" s="800"/>
      <c r="H46" s="835" t="s">
        <v>7</v>
      </c>
      <c r="I46" s="835"/>
      <c r="J46" s="801" t="e">
        <f>ROUND(#REF!,0)</f>
        <v>#REF!</v>
      </c>
      <c r="K46" s="801"/>
      <c r="L46" s="838">
        <v>262590.7</v>
      </c>
      <c r="M46" s="838"/>
      <c r="N46" s="838"/>
      <c r="O46" s="838"/>
      <c r="P46" s="838">
        <v>378047</v>
      </c>
      <c r="Q46" s="849">
        <v>403547</v>
      </c>
      <c r="R46" s="838">
        <f t="shared" si="2"/>
        <v>25500</v>
      </c>
      <c r="S46" s="838">
        <v>498486</v>
      </c>
      <c r="T46" s="838">
        <v>593240</v>
      </c>
      <c r="U46" s="796"/>
      <c r="W46" s="444">
        <f>Q46-'[6]ΔΕΛΤ ΔΑΠ Με ΣΥΜΠ(17-20'!Q43</f>
        <v>41471</v>
      </c>
      <c r="X46" s="444">
        <f>R46-'[6]ΔΕΛΤ ΔΑΠ Με ΣΥΜΠ(17-20'!R43</f>
        <v>-18604.23206249997</v>
      </c>
      <c r="Y46" s="444">
        <f>S46-'[6]ΔΕΛΤ ΔΑΠ Με ΣΥΜΠ(17-20'!S43</f>
        <v>73138</v>
      </c>
      <c r="Z46" s="444">
        <f>T46-'[6]ΔΕΛΤ ΔΑΠ Με ΣΥΜΠ(17-20'!T43</f>
        <v>150985</v>
      </c>
    </row>
    <row r="47" spans="1:26" ht="16.5" customHeight="1">
      <c r="A47" s="832"/>
      <c r="B47" s="833"/>
      <c r="C47" s="833"/>
      <c r="D47" s="834" t="s">
        <v>283</v>
      </c>
      <c r="E47" s="834"/>
      <c r="F47" s="800"/>
      <c r="G47" s="800"/>
      <c r="H47" s="835" t="s">
        <v>8</v>
      </c>
      <c r="I47" s="835"/>
      <c r="J47" s="801" t="e">
        <f>ROUND(#REF!,0)</f>
        <v>#REF!</v>
      </c>
      <c r="K47" s="801"/>
      <c r="L47" s="801">
        <v>0</v>
      </c>
      <c r="M47" s="801"/>
      <c r="N47" s="801"/>
      <c r="O47" s="801"/>
      <c r="P47" s="801">
        <v>10</v>
      </c>
      <c r="Q47" s="830">
        <v>10</v>
      </c>
      <c r="R47" s="804">
        <f t="shared" si="2"/>
        <v>0</v>
      </c>
      <c r="S47" s="830">
        <v>10</v>
      </c>
      <c r="T47" s="830">
        <v>10</v>
      </c>
      <c r="U47" s="796"/>
      <c r="W47" s="444">
        <f>Q47-'[6]ΔΕΛΤ ΔΑΠ Με ΣΥΜΠ(17-20'!Q44</f>
        <v>0</v>
      </c>
      <c r="X47" s="444">
        <f>R47-'[6]ΔΕΛΤ ΔΑΠ Με ΣΥΜΠ(17-20'!R44</f>
        <v>0</v>
      </c>
      <c r="Y47" s="444">
        <f>S47-'[6]ΔΕΛΤ ΔΑΠ Με ΣΥΜΠ(17-20'!S44</f>
        <v>0</v>
      </c>
      <c r="Z47" s="444">
        <f>T47-'[6]ΔΕΛΤ ΔΑΠ Με ΣΥΜΠ(17-20'!T44</f>
        <v>0</v>
      </c>
    </row>
    <row r="48" spans="1:26" ht="16.5" customHeight="1">
      <c r="A48" s="832"/>
      <c r="B48" s="833"/>
      <c r="C48" s="833"/>
      <c r="D48" s="834" t="s">
        <v>284</v>
      </c>
      <c r="E48" s="834"/>
      <c r="F48" s="800"/>
      <c r="G48" s="800"/>
      <c r="H48" s="835" t="s">
        <v>9</v>
      </c>
      <c r="I48" s="835"/>
      <c r="J48" s="801" t="e">
        <f>ROUND(#REF!,0)</f>
        <v>#REF!</v>
      </c>
      <c r="K48" s="801"/>
      <c r="L48" s="801">
        <v>0</v>
      </c>
      <c r="M48" s="801"/>
      <c r="N48" s="801"/>
      <c r="O48" s="801"/>
      <c r="P48" s="801">
        <v>10</v>
      </c>
      <c r="Q48" s="830">
        <v>10</v>
      </c>
      <c r="R48" s="838">
        <f t="shared" si="2"/>
        <v>0</v>
      </c>
      <c r="S48" s="830">
        <v>10</v>
      </c>
      <c r="T48" s="830">
        <v>10</v>
      </c>
      <c r="U48" s="796"/>
      <c r="W48" s="444">
        <f>Q48-'[6]ΔΕΛΤ ΔΑΠ Με ΣΥΜΠ(17-20'!Q45</f>
        <v>0</v>
      </c>
      <c r="X48" s="444">
        <f>R48-'[6]ΔΕΛΤ ΔΑΠ Με ΣΥΜΠ(17-20'!R45</f>
        <v>0</v>
      </c>
      <c r="Y48" s="444">
        <f>S48-'[6]ΔΕΛΤ ΔΑΠ Με ΣΥΜΠ(17-20'!S45</f>
        <v>0</v>
      </c>
      <c r="Z48" s="444">
        <f>T48-'[6]ΔΕΛΤ ΔΑΠ Με ΣΥΜΠ(17-20'!T45</f>
        <v>0</v>
      </c>
    </row>
    <row r="49" spans="1:26" ht="16.5" customHeight="1">
      <c r="A49" s="832"/>
      <c r="B49" s="833"/>
      <c r="C49" s="833" t="s">
        <v>285</v>
      </c>
      <c r="D49" s="833"/>
      <c r="E49" s="833"/>
      <c r="F49" s="852"/>
      <c r="G49" s="852"/>
      <c r="H49" s="853" t="s">
        <v>82</v>
      </c>
      <c r="I49" s="853"/>
      <c r="J49" s="854" t="e">
        <f>SUM(J50:J56)</f>
        <v>#REF!</v>
      </c>
      <c r="K49" s="854"/>
      <c r="L49" s="854">
        <f>SUM(L50:L59)</f>
        <v>74544.820000000007</v>
      </c>
      <c r="M49" s="854">
        <f>SUM(M50:M56)</f>
        <v>0</v>
      </c>
      <c r="N49" s="854">
        <f>SUM(N50:N56)</f>
        <v>0</v>
      </c>
      <c r="O49" s="854">
        <f>SUM(O50:O56)</f>
        <v>0</v>
      </c>
      <c r="P49" s="854">
        <f>SUM(P50:P59)</f>
        <v>273081</v>
      </c>
      <c r="Q49" s="855">
        <f>SUM(Q50:Q59)</f>
        <v>385849</v>
      </c>
      <c r="R49" s="856">
        <f>SUM(R50:R59)</f>
        <v>112768</v>
      </c>
      <c r="S49" s="855">
        <f>SUM(S50:S59)</f>
        <v>477823</v>
      </c>
      <c r="T49" s="855">
        <f>SUM(T50:T59)</f>
        <v>580357</v>
      </c>
      <c r="U49" s="857" t="s">
        <v>397</v>
      </c>
      <c r="W49" s="444">
        <f>Q49-'[6]ΔΕΛΤ ΔΑΠ Με ΣΥΜΠ(17-20'!Q46</f>
        <v>147870</v>
      </c>
      <c r="X49" s="444">
        <f>R49-'[6]ΔΕΛΤ ΔΑΠ Με ΣΥΜΠ(17-20'!R46</f>
        <v>108423.57816666667</v>
      </c>
      <c r="Y49" s="444">
        <f>S49-'[6]ΔΕΛΤ ΔΑΠ Με ΣΥΜΠ(17-20'!S46</f>
        <v>217697</v>
      </c>
      <c r="Z49" s="444">
        <f>T49-'[6]ΔΕΛΤ ΔΑΠ Με ΣΥΜΠ(17-20'!T46</f>
        <v>304768</v>
      </c>
    </row>
    <row r="50" spans="1:26" s="161" customFormat="1" ht="16.5" customHeight="1">
      <c r="A50" s="835"/>
      <c r="B50" s="858"/>
      <c r="C50" s="858"/>
      <c r="D50" s="858" t="s">
        <v>286</v>
      </c>
      <c r="E50" s="858"/>
      <c r="F50" s="859"/>
      <c r="G50" s="859"/>
      <c r="H50" s="835" t="s">
        <v>10</v>
      </c>
      <c r="I50" s="835"/>
      <c r="J50" s="801" t="e">
        <f>ROUND(#REF!,0)</f>
        <v>#REF!</v>
      </c>
      <c r="K50" s="801"/>
      <c r="L50" s="801">
        <v>38333.57</v>
      </c>
      <c r="M50" s="801"/>
      <c r="N50" s="801"/>
      <c r="O50" s="801"/>
      <c r="P50" s="802">
        <v>112161</v>
      </c>
      <c r="Q50" s="830">
        <v>222929</v>
      </c>
      <c r="R50" s="838">
        <f t="shared" si="2"/>
        <v>110768</v>
      </c>
      <c r="S50" s="830">
        <v>315697</v>
      </c>
      <c r="T50" s="830">
        <v>418231</v>
      </c>
      <c r="U50" s="839"/>
      <c r="W50" s="444">
        <f>Q50-'[6]ΔΕΛΤ ΔΑΠ Με ΣΥΜΠ(17-20'!Q47</f>
        <v>168962</v>
      </c>
      <c r="X50" s="444">
        <f>R50-'[6]ΔΕΛΤ ΔΑΠ Με ΣΥΜΠ(17-20'!R47</f>
        <v>106423.57816666667</v>
      </c>
      <c r="Y50" s="444">
        <f>S50-'[6]ΔΕΛΤ ΔΑΠ Με ΣΥΜΠ(17-20'!S47</f>
        <v>249583</v>
      </c>
      <c r="Z50" s="444">
        <f>T50-'[6]ΔΕΛΤ ΔΑΠ Με ΣΥΜΠ(17-20'!T47</f>
        <v>346654</v>
      </c>
    </row>
    <row r="51" spans="1:26" s="161" customFormat="1" ht="16.5" customHeight="1">
      <c r="A51" s="835"/>
      <c r="B51" s="858"/>
      <c r="C51" s="858"/>
      <c r="D51" s="858" t="s">
        <v>287</v>
      </c>
      <c r="E51" s="858"/>
      <c r="F51" s="859"/>
      <c r="G51" s="859"/>
      <c r="H51" s="835" t="s">
        <v>11</v>
      </c>
      <c r="I51" s="835"/>
      <c r="J51" s="801" t="e">
        <f>ROUND(#REF!,0)</f>
        <v>#REF!</v>
      </c>
      <c r="K51" s="801"/>
      <c r="L51" s="801">
        <v>0</v>
      </c>
      <c r="M51" s="801"/>
      <c r="N51" s="801"/>
      <c r="O51" s="801"/>
      <c r="P51" s="801">
        <v>10</v>
      </c>
      <c r="Q51" s="830">
        <v>10</v>
      </c>
      <c r="R51" s="804">
        <f t="shared" si="2"/>
        <v>0</v>
      </c>
      <c r="S51" s="830">
        <v>10</v>
      </c>
      <c r="T51" s="830">
        <v>10</v>
      </c>
      <c r="U51" s="801"/>
      <c r="W51" s="444">
        <f>Q51-'[6]ΔΕΛΤ ΔΑΠ Με ΣΥΜΠ(17-20'!Q48</f>
        <v>0</v>
      </c>
      <c r="X51" s="444">
        <f>R51-'[6]ΔΕΛΤ ΔΑΠ Με ΣΥΜΠ(17-20'!R48</f>
        <v>0</v>
      </c>
      <c r="Y51" s="444">
        <f>S51-'[6]ΔΕΛΤ ΔΑΠ Με ΣΥΜΠ(17-20'!S48</f>
        <v>0</v>
      </c>
      <c r="Z51" s="444">
        <f>T51-'[6]ΔΕΛΤ ΔΑΠ Με ΣΥΜΠ(17-20'!T48</f>
        <v>0</v>
      </c>
    </row>
    <row r="52" spans="1:26" s="161" customFormat="1" ht="16.5" customHeight="1">
      <c r="A52" s="835"/>
      <c r="B52" s="858"/>
      <c r="C52" s="858"/>
      <c r="D52" s="858" t="s">
        <v>288</v>
      </c>
      <c r="E52" s="858"/>
      <c r="F52" s="859"/>
      <c r="G52" s="859"/>
      <c r="H52" s="835" t="s">
        <v>220</v>
      </c>
      <c r="I52" s="835"/>
      <c r="J52" s="801">
        <v>0</v>
      </c>
      <c r="K52" s="801"/>
      <c r="L52" s="801">
        <v>7621.61</v>
      </c>
      <c r="M52" s="801"/>
      <c r="N52" s="801"/>
      <c r="O52" s="801"/>
      <c r="P52" s="801">
        <v>75000</v>
      </c>
      <c r="Q52" s="830">
        <v>75000</v>
      </c>
      <c r="R52" s="838">
        <f t="shared" si="2"/>
        <v>0</v>
      </c>
      <c r="S52" s="830">
        <v>75000</v>
      </c>
      <c r="T52" s="830">
        <v>75000</v>
      </c>
      <c r="U52" s="801"/>
      <c r="W52" s="444">
        <f>Q52-'[6]ΔΕΛΤ ΔΑΠ Με ΣΥΜΠ(17-20'!Q49</f>
        <v>-25000</v>
      </c>
      <c r="X52" s="444">
        <f>R52-'[6]ΔΕΛΤ ΔΑΠ Με ΣΥΜΠ(17-20'!R49</f>
        <v>0</v>
      </c>
      <c r="Y52" s="444">
        <f>S52-'[6]ΔΕΛΤ ΔΑΠ Με ΣΥΜΠ(17-20'!S49</f>
        <v>-25000</v>
      </c>
      <c r="Z52" s="444">
        <f>T52-'[6]ΔΕΛΤ ΔΑΠ Με ΣΥΜΠ(17-20'!T49</f>
        <v>-25000</v>
      </c>
    </row>
    <row r="53" spans="1:26" s="161" customFormat="1" ht="30.75" hidden="1" customHeight="1">
      <c r="A53" s="835"/>
      <c r="B53" s="858"/>
      <c r="C53" s="858"/>
      <c r="D53" s="858" t="s">
        <v>289</v>
      </c>
      <c r="E53" s="858"/>
      <c r="F53" s="859"/>
      <c r="G53" s="859"/>
      <c r="H53" s="835" t="s">
        <v>12</v>
      </c>
      <c r="I53" s="835"/>
      <c r="J53" s="801" t="e">
        <f>ROUND(#REF!,0)</f>
        <v>#REF!</v>
      </c>
      <c r="K53" s="801"/>
      <c r="L53" s="802"/>
      <c r="M53" s="801"/>
      <c r="N53" s="801"/>
      <c r="O53" s="801"/>
      <c r="P53" s="802">
        <v>0</v>
      </c>
      <c r="Q53" s="830">
        <v>0</v>
      </c>
      <c r="R53" s="804">
        <f t="shared" si="2"/>
        <v>0</v>
      </c>
      <c r="S53" s="830">
        <v>0</v>
      </c>
      <c r="T53" s="830">
        <v>0</v>
      </c>
      <c r="U53" s="801"/>
      <c r="W53" s="444">
        <f>Q53-'[6]ΔΕΛΤ ΔΑΠ Με ΣΥΜΠ(17-20'!Q50</f>
        <v>0</v>
      </c>
      <c r="X53" s="444">
        <f>R53-'[6]ΔΕΛΤ ΔΑΠ Με ΣΥΜΠ(17-20'!R50</f>
        <v>0</v>
      </c>
      <c r="Y53" s="444">
        <f>S53-'[6]ΔΕΛΤ ΔΑΠ Με ΣΥΜΠ(17-20'!S50</f>
        <v>0</v>
      </c>
      <c r="Z53" s="444">
        <f>T53-'[6]ΔΕΛΤ ΔΑΠ Με ΣΥΜΠ(17-20'!T50</f>
        <v>0</v>
      </c>
    </row>
    <row r="54" spans="1:26" s="161" customFormat="1">
      <c r="A54" s="835"/>
      <c r="B54" s="858"/>
      <c r="C54" s="858"/>
      <c r="D54" s="858" t="s">
        <v>401</v>
      </c>
      <c r="E54" s="858"/>
      <c r="F54" s="859"/>
      <c r="G54" s="859"/>
      <c r="H54" s="835" t="s">
        <v>402</v>
      </c>
      <c r="I54" s="835"/>
      <c r="J54" s="801"/>
      <c r="K54" s="801"/>
      <c r="L54" s="801">
        <v>105</v>
      </c>
      <c r="M54" s="801"/>
      <c r="N54" s="801"/>
      <c r="O54" s="801"/>
      <c r="P54" s="802">
        <v>40000</v>
      </c>
      <c r="Q54" s="830">
        <v>40000</v>
      </c>
      <c r="R54" s="804">
        <f t="shared" si="2"/>
        <v>0</v>
      </c>
      <c r="S54" s="830">
        <v>40000</v>
      </c>
      <c r="T54" s="830">
        <v>40000</v>
      </c>
      <c r="U54" s="801"/>
      <c r="W54" s="444">
        <f>Q54-'[6]ΔΕΛΤ ΔΑΠ Με ΣΥΜΠ(17-20'!Q51</f>
        <v>0</v>
      </c>
      <c r="X54" s="444">
        <f>R54-'[6]ΔΕΛΤ ΔΑΠ Με ΣΥΜΠ(17-20'!R51</f>
        <v>0</v>
      </c>
      <c r="Y54" s="444">
        <f>S54-'[6]ΔΕΛΤ ΔΑΠ Με ΣΥΜΠ(17-20'!S51</f>
        <v>-10000</v>
      </c>
      <c r="Z54" s="444">
        <f>T54-'[6]ΔΕΛΤ ΔΑΠ Με ΣΥΜΠ(17-20'!T51</f>
        <v>-20000</v>
      </c>
    </row>
    <row r="55" spans="1:26" s="161" customFormat="1" ht="16.5" customHeight="1">
      <c r="A55" s="853"/>
      <c r="B55" s="858"/>
      <c r="C55" s="858"/>
      <c r="D55" s="858" t="s">
        <v>290</v>
      </c>
      <c r="E55" s="858"/>
      <c r="F55" s="860"/>
      <c r="G55" s="860"/>
      <c r="H55" s="835" t="s">
        <v>13</v>
      </c>
      <c r="I55" s="835"/>
      <c r="J55" s="801" t="e">
        <f>ROUND(#REF!,0)</f>
        <v>#REF!</v>
      </c>
      <c r="K55" s="801"/>
      <c r="L55" s="801">
        <v>9000</v>
      </c>
      <c r="M55" s="801"/>
      <c r="N55" s="801"/>
      <c r="O55" s="801"/>
      <c r="P55" s="861">
        <v>18000</v>
      </c>
      <c r="Q55" s="830">
        <v>18000</v>
      </c>
      <c r="R55" s="804">
        <f t="shared" si="2"/>
        <v>0</v>
      </c>
      <c r="S55" s="830">
        <v>18000</v>
      </c>
      <c r="T55" s="830">
        <v>18000</v>
      </c>
      <c r="U55" s="801"/>
      <c r="W55" s="444">
        <f>Q55-'[6]ΔΕΛΤ ΔΑΠ Με ΣΥΜΠ(17-20'!Q52</f>
        <v>0</v>
      </c>
      <c r="X55" s="444">
        <f>R55-'[6]ΔΕΛΤ ΔΑΠ Με ΣΥΜΠ(17-20'!R52</f>
        <v>0</v>
      </c>
      <c r="Y55" s="444">
        <f>S55-'[6]ΔΕΛΤ ΔΑΠ Με ΣΥΜΠ(17-20'!S52</f>
        <v>0</v>
      </c>
      <c r="Z55" s="444">
        <f>T55-'[6]ΔΕΛΤ ΔΑΠ Με ΣΥΜΠ(17-20'!T52</f>
        <v>0</v>
      </c>
    </row>
    <row r="56" spans="1:26" s="161" customFormat="1" ht="16.5" customHeight="1">
      <c r="A56" s="835"/>
      <c r="B56" s="858"/>
      <c r="C56" s="858"/>
      <c r="D56" s="858" t="s">
        <v>291</v>
      </c>
      <c r="E56" s="858"/>
      <c r="F56" s="859"/>
      <c r="G56" s="859"/>
      <c r="H56" s="835" t="s">
        <v>14</v>
      </c>
      <c r="I56" s="835"/>
      <c r="J56" s="801" t="e">
        <f>ROUND(#REF!,0)</f>
        <v>#REF!</v>
      </c>
      <c r="K56" s="801"/>
      <c r="L56" s="801">
        <v>3920.88</v>
      </c>
      <c r="M56" s="801"/>
      <c r="N56" s="801"/>
      <c r="O56" s="801"/>
      <c r="P56" s="802">
        <v>5500</v>
      </c>
      <c r="Q56" s="830">
        <v>5500</v>
      </c>
      <c r="R56" s="838">
        <f t="shared" si="2"/>
        <v>0</v>
      </c>
      <c r="S56" s="830">
        <v>5500</v>
      </c>
      <c r="T56" s="830">
        <v>5500</v>
      </c>
      <c r="U56" s="801"/>
      <c r="W56" s="444">
        <f>Q56-'[6]ΔΕΛΤ ΔΑΠ Με ΣΥΜΠ(17-20'!Q53</f>
        <v>0</v>
      </c>
      <c r="X56" s="444">
        <f>R56-'[6]ΔΕΛΤ ΔΑΠ Με ΣΥΜΠ(17-20'!R53</f>
        <v>0</v>
      </c>
      <c r="Y56" s="444">
        <f>S56-'[6]ΔΕΛΤ ΔΑΠ Με ΣΥΜΠ(17-20'!S53</f>
        <v>0</v>
      </c>
      <c r="Z56" s="444">
        <f>T56-'[6]ΔΕΛΤ ΔΑΠ Με ΣΥΜΠ(17-20'!T53</f>
        <v>0</v>
      </c>
    </row>
    <row r="57" spans="1:26" s="161" customFormat="1" ht="16.5" customHeight="1">
      <c r="A57" s="835"/>
      <c r="B57" s="858"/>
      <c r="C57" s="858"/>
      <c r="D57" s="858" t="s">
        <v>390</v>
      </c>
      <c r="E57" s="858"/>
      <c r="F57" s="859"/>
      <c r="G57" s="859"/>
      <c r="H57" s="835" t="s">
        <v>393</v>
      </c>
      <c r="I57" s="835"/>
      <c r="J57" s="801"/>
      <c r="K57" s="801"/>
      <c r="L57" s="801">
        <v>8160</v>
      </c>
      <c r="M57" s="801"/>
      <c r="N57" s="801"/>
      <c r="O57" s="801"/>
      <c r="P57" s="802">
        <v>12240</v>
      </c>
      <c r="Q57" s="830">
        <v>13410</v>
      </c>
      <c r="R57" s="838">
        <f t="shared" si="2"/>
        <v>1170</v>
      </c>
      <c r="S57" s="830">
        <v>12960</v>
      </c>
      <c r="T57" s="830">
        <v>12960</v>
      </c>
      <c r="U57" s="801"/>
      <c r="W57" s="444">
        <f>Q57-'[6]ΔΕΛΤ ΔΑΠ Με ΣΥΜΠ(17-20'!Q54</f>
        <v>1170</v>
      </c>
      <c r="X57" s="444">
        <f>R57-'[6]ΔΕΛΤ ΔΑΠ Με ΣΥΜΠ(17-20'!R54</f>
        <v>1170</v>
      </c>
      <c r="Y57" s="444">
        <f>S57-'[6]ΔΕΛΤ ΔΑΠ Με ΣΥΜΠ(17-20'!S54</f>
        <v>720</v>
      </c>
      <c r="Z57" s="444">
        <f>T57-'[6]ΔΕΛΤ ΔΑΠ Με ΣΥΜΠ(17-20'!T54</f>
        <v>720</v>
      </c>
    </row>
    <row r="58" spans="1:26" s="161" customFormat="1" ht="16.5" customHeight="1">
      <c r="A58" s="835"/>
      <c r="B58" s="858"/>
      <c r="C58" s="858"/>
      <c r="D58" s="858" t="s">
        <v>391</v>
      </c>
      <c r="E58" s="858"/>
      <c r="F58" s="859"/>
      <c r="G58" s="859"/>
      <c r="H58" s="835" t="s">
        <v>394</v>
      </c>
      <c r="I58" s="835"/>
      <c r="J58" s="801"/>
      <c r="K58" s="801"/>
      <c r="L58" s="801">
        <v>3128.16</v>
      </c>
      <c r="M58" s="801"/>
      <c r="N58" s="801"/>
      <c r="O58" s="801"/>
      <c r="P58" s="802">
        <v>4692</v>
      </c>
      <c r="Q58" s="830">
        <v>5100</v>
      </c>
      <c r="R58" s="838">
        <f t="shared" si="2"/>
        <v>408</v>
      </c>
      <c r="S58" s="830">
        <v>4968</v>
      </c>
      <c r="T58" s="830">
        <v>4968</v>
      </c>
      <c r="U58" s="801"/>
      <c r="W58" s="444">
        <f>Q58-'[6]ΔΕΛΤ ΔΑΠ Με ΣΥΜΠ(17-20'!Q55</f>
        <v>408</v>
      </c>
      <c r="X58" s="444">
        <f>R58-'[6]ΔΕΛΤ ΔΑΠ Με ΣΥΜΠ(17-20'!R55</f>
        <v>408</v>
      </c>
      <c r="Y58" s="444">
        <f>S58-'[6]ΔΕΛΤ ΔΑΠ Με ΣΥΜΠ(17-20'!S55</f>
        <v>276</v>
      </c>
      <c r="Z58" s="444">
        <f>T58-'[6]ΔΕΛΤ ΔΑΠ Με ΣΥΜΠ(17-20'!T55</f>
        <v>276</v>
      </c>
    </row>
    <row r="59" spans="1:26" s="161" customFormat="1" ht="16.5" customHeight="1">
      <c r="A59" s="835"/>
      <c r="B59" s="858"/>
      <c r="C59" s="858"/>
      <c r="D59" s="858" t="s">
        <v>392</v>
      </c>
      <c r="E59" s="858"/>
      <c r="F59" s="859"/>
      <c r="G59" s="859"/>
      <c r="H59" s="835" t="s">
        <v>395</v>
      </c>
      <c r="I59" s="835"/>
      <c r="J59" s="801"/>
      <c r="K59" s="801"/>
      <c r="L59" s="801">
        <v>4275.6000000000004</v>
      </c>
      <c r="M59" s="801"/>
      <c r="N59" s="801"/>
      <c r="O59" s="801"/>
      <c r="P59" s="802">
        <v>5478</v>
      </c>
      <c r="Q59" s="830">
        <v>5900</v>
      </c>
      <c r="R59" s="838">
        <f>+Q59-P59</f>
        <v>422</v>
      </c>
      <c r="S59" s="830">
        <v>5688</v>
      </c>
      <c r="T59" s="830">
        <v>5688</v>
      </c>
      <c r="U59" s="801"/>
      <c r="W59" s="444">
        <f>Q59-'[6]ΔΕΛΤ ΔΑΠ Με ΣΥΜΠ(17-20'!Q55</f>
        <v>1208</v>
      </c>
      <c r="X59" s="444">
        <f>R59-'[6]ΔΕΛΤ ΔΑΠ Με ΣΥΜΠ(17-20'!R55</f>
        <v>422</v>
      </c>
      <c r="Y59" s="444">
        <f>S59-'[6]ΔΕΛΤ ΔΑΠ Με ΣΥΜΠ(17-20'!S55</f>
        <v>996</v>
      </c>
      <c r="Z59" s="444">
        <f>T59-'[6]ΔΕΛΤ ΔΑΠ Με ΣΥΜΠ(17-20'!T55</f>
        <v>996</v>
      </c>
    </row>
    <row r="60" spans="1:26" s="161" customFormat="1" ht="16.5" customHeight="1">
      <c r="A60" s="853"/>
      <c r="B60" s="862"/>
      <c r="C60" s="862" t="s">
        <v>292</v>
      </c>
      <c r="D60" s="862"/>
      <c r="E60" s="862"/>
      <c r="F60" s="860"/>
      <c r="G60" s="860"/>
      <c r="H60" s="853" t="s">
        <v>83</v>
      </c>
      <c r="I60" s="853"/>
      <c r="J60" s="854" t="e">
        <f>SUM(J61:J71)</f>
        <v>#REF!</v>
      </c>
      <c r="K60" s="854"/>
      <c r="L60" s="854">
        <f>SUM(L61:L71)</f>
        <v>832787.71</v>
      </c>
      <c r="M60" s="854"/>
      <c r="N60" s="854"/>
      <c r="O60" s="854"/>
      <c r="P60" s="854">
        <f>SUM(P61:P71)</f>
        <v>1482965</v>
      </c>
      <c r="Q60" s="855">
        <f>SUM(Q61:Q71)</f>
        <v>1651441</v>
      </c>
      <c r="R60" s="856">
        <f>SUM(R61:R71)</f>
        <v>168476</v>
      </c>
      <c r="S60" s="855">
        <f>SUM(S61:S71)</f>
        <v>2146710</v>
      </c>
      <c r="T60" s="855">
        <f>SUM(T61:T71)</f>
        <v>2434210</v>
      </c>
      <c r="U60" s="863" t="s">
        <v>369</v>
      </c>
      <c r="W60" s="444">
        <f>Q60-'[6]ΔΕΛΤ ΔΑΠ Με ΣΥΜΠ(17-20'!Q57</f>
        <v>277148</v>
      </c>
      <c r="X60" s="444">
        <f>R60-'[6]ΔΕΛΤ ΔΑΠ Με ΣΥΜΠ(17-20'!R57</f>
        <v>347399.78818112769</v>
      </c>
      <c r="Y60" s="444">
        <f>S60-'[6]ΔΕΛΤ ΔΑΠ Με ΣΥΜΠ(17-20'!S57</f>
        <v>558475</v>
      </c>
      <c r="Z60" s="444">
        <f>T60-'[6]ΔΕΛΤ ΔΑΠ Με ΣΥΜΠ(17-20'!T57</f>
        <v>845975</v>
      </c>
    </row>
    <row r="61" spans="1:26" s="161" customFormat="1" ht="16.5" customHeight="1">
      <c r="A61" s="835"/>
      <c r="B61" s="858"/>
      <c r="C61" s="858"/>
      <c r="D61" s="858" t="s">
        <v>293</v>
      </c>
      <c r="E61" s="858"/>
      <c r="F61" s="859"/>
      <c r="G61" s="859"/>
      <c r="H61" s="864" t="s">
        <v>15</v>
      </c>
      <c r="I61" s="864"/>
      <c r="J61" s="801" t="e">
        <f>ROUND(#REF!,0)</f>
        <v>#REF!</v>
      </c>
      <c r="K61" s="801"/>
      <c r="L61" s="801">
        <v>250178.46</v>
      </c>
      <c r="M61" s="801"/>
      <c r="N61" s="801"/>
      <c r="O61" s="801"/>
      <c r="P61" s="861">
        <v>550514</v>
      </c>
      <c r="Q61" s="830">
        <v>577530</v>
      </c>
      <c r="R61" s="838">
        <f t="shared" si="2"/>
        <v>27016</v>
      </c>
      <c r="S61" s="830">
        <v>769930</v>
      </c>
      <c r="T61" s="830">
        <v>879310</v>
      </c>
      <c r="U61" s="801"/>
      <c r="W61" s="444">
        <f>Q61-'[6]ΔΕΛΤ ΔΑΠ Με ΣΥΜΠ(17-20'!Q58</f>
        <v>222352</v>
      </c>
      <c r="X61" s="444">
        <f>R61-'[6]ΔΕΛΤ ΔΑΠ Με ΣΥΜΠ(17-20'!R58</f>
        <v>-6610.7775233541615</v>
      </c>
      <c r="Y61" s="444">
        <f>S61-'[6]ΔΕΛΤ ΔΑΠ Με ΣΥΜΠ(17-20'!S58</f>
        <v>352582</v>
      </c>
      <c r="Z61" s="444">
        <f>T61-'[6]ΔΕΛΤ ΔΑΠ Με ΣΥΜΠ(17-20'!T58</f>
        <v>461962</v>
      </c>
    </row>
    <row r="62" spans="1:26" ht="17.25" customHeight="1">
      <c r="A62" s="797"/>
      <c r="B62" s="858"/>
      <c r="C62" s="858"/>
      <c r="D62" s="858" t="s">
        <v>294</v>
      </c>
      <c r="E62" s="858"/>
      <c r="F62" s="800"/>
      <c r="G62" s="800"/>
      <c r="H62" s="865" t="s">
        <v>16</v>
      </c>
      <c r="I62" s="865"/>
      <c r="J62" s="801" t="e">
        <f>ROUND(#REF!,0)</f>
        <v>#REF!</v>
      </c>
      <c r="K62" s="801"/>
      <c r="L62" s="801">
        <v>36171.49</v>
      </c>
      <c r="M62" s="801"/>
      <c r="N62" s="801"/>
      <c r="O62" s="801"/>
      <c r="P62" s="861">
        <v>53062</v>
      </c>
      <c r="Q62" s="830">
        <v>56990</v>
      </c>
      <c r="R62" s="838">
        <f t="shared" si="2"/>
        <v>3928</v>
      </c>
      <c r="S62" s="830">
        <v>70990</v>
      </c>
      <c r="T62" s="830">
        <v>80980</v>
      </c>
      <c r="U62" s="866"/>
      <c r="W62" s="444">
        <f>Q62-'[6]ΔΕΛΤ ΔΑΠ Με ΣΥΜΠ(17-20'!Q59</f>
        <v>5639</v>
      </c>
      <c r="X62" s="444">
        <f>R62-'[6]ΔΕΛΤ ΔΑΠ Με ΣΥΜΠ(17-20'!R59</f>
        <v>-833.22084675000224</v>
      </c>
      <c r="Y62" s="444">
        <f>S62-'[6]ΔΕΛΤ ΔΑΠ Με ΣΥΜΠ(17-20'!S59</f>
        <v>10650</v>
      </c>
      <c r="Z62" s="444">
        <f>T62-'[6]ΔΕΛΤ ΔΑΠ Με ΣΥΜΠ(17-20'!T59</f>
        <v>20640</v>
      </c>
    </row>
    <row r="63" spans="1:26" ht="16.5" customHeight="1">
      <c r="A63" s="797"/>
      <c r="B63" s="858"/>
      <c r="C63" s="858"/>
      <c r="D63" s="858" t="s">
        <v>295</v>
      </c>
      <c r="E63" s="858"/>
      <c r="F63" s="800"/>
      <c r="G63" s="800"/>
      <c r="H63" s="865" t="s">
        <v>17</v>
      </c>
      <c r="I63" s="865"/>
      <c r="J63" s="801" t="e">
        <f>ROUND(#REF!,0)</f>
        <v>#REF!</v>
      </c>
      <c r="K63" s="801"/>
      <c r="L63" s="801">
        <v>330819.82</v>
      </c>
      <c r="M63" s="801"/>
      <c r="N63" s="801"/>
      <c r="O63" s="801"/>
      <c r="P63" s="861">
        <v>485803</v>
      </c>
      <c r="Q63" s="830">
        <v>582581</v>
      </c>
      <c r="R63" s="838">
        <f t="shared" si="2"/>
        <v>96778</v>
      </c>
      <c r="S63" s="830">
        <v>765690</v>
      </c>
      <c r="T63" s="830">
        <v>867950</v>
      </c>
      <c r="U63" s="867"/>
      <c r="W63" s="444">
        <f>Q63-'[6]ΔΕΛΤ ΔΑΠ Με ΣΥΜΠ(17-20'!Q60</f>
        <v>-3443</v>
      </c>
      <c r="X63" s="444">
        <f>R63-'[6]ΔΕΛΤ ΔΑΠ Με ΣΥΜΠ(17-20'!R60</f>
        <v>153916.15961041662</v>
      </c>
      <c r="Y63" s="444">
        <f>S63-'[6]ΔΕΛΤ ΔΑΠ Με ΣΥΜΠ(17-20'!S60</f>
        <v>88730</v>
      </c>
      <c r="Z63" s="444">
        <f>T63-'[6]ΔΕΛΤ ΔΑΠ Με ΣΥΜΠ(17-20'!T60</f>
        <v>190990</v>
      </c>
    </row>
    <row r="64" spans="1:26" ht="16.5" customHeight="1">
      <c r="A64" s="868"/>
      <c r="B64" s="858"/>
      <c r="C64" s="858"/>
      <c r="D64" s="858" t="s">
        <v>296</v>
      </c>
      <c r="E64" s="858"/>
      <c r="F64" s="868"/>
      <c r="G64" s="868"/>
      <c r="H64" s="865" t="s">
        <v>18</v>
      </c>
      <c r="I64" s="865"/>
      <c r="J64" s="801" t="e">
        <f>ROUND(#REF!,0)</f>
        <v>#REF!</v>
      </c>
      <c r="K64" s="801"/>
      <c r="L64" s="801">
        <v>98534.33</v>
      </c>
      <c r="M64" s="801"/>
      <c r="N64" s="801"/>
      <c r="O64" s="801"/>
      <c r="P64" s="861">
        <v>140883</v>
      </c>
      <c r="Q64" s="830">
        <v>150630</v>
      </c>
      <c r="R64" s="838">
        <f t="shared" si="2"/>
        <v>9747</v>
      </c>
      <c r="S64" s="830">
        <v>185050</v>
      </c>
      <c r="T64" s="830">
        <v>209760</v>
      </c>
      <c r="U64" s="867"/>
      <c r="W64" s="444">
        <f>Q64-'[6]ΔΕΛΤ ΔΑΠ Με ΣΥΜΠ(17-20'!Q61</f>
        <v>16709</v>
      </c>
      <c r="X64" s="444">
        <f>R64-'[6]ΔΕΛΤ ΔΑΠ Με ΣΥΜΠ(17-20'!R61</f>
        <v>-8045.2837129791733</v>
      </c>
      <c r="Y64" s="444">
        <f>S64-'[6]ΔΕΛΤ ΔΑΠ Με ΣΥΜΠ(17-20'!S61</f>
        <v>27995</v>
      </c>
      <c r="Z64" s="444">
        <f>T64-'[6]ΔΕΛΤ ΔΑΠ Με ΣΥΜΠ(17-20'!T61</f>
        <v>52705</v>
      </c>
    </row>
    <row r="65" spans="1:26" ht="16.5" hidden="1" customHeight="1">
      <c r="A65" s="868"/>
      <c r="B65" s="800"/>
      <c r="C65" s="800"/>
      <c r="D65" s="800">
        <v>185</v>
      </c>
      <c r="E65" s="800"/>
      <c r="F65" s="868"/>
      <c r="G65" s="868"/>
      <c r="H65" s="865" t="s">
        <v>19</v>
      </c>
      <c r="I65" s="865"/>
      <c r="J65" s="801" t="e">
        <f>ROUND(#REF!,0)</f>
        <v>#REF!</v>
      </c>
      <c r="K65" s="801"/>
      <c r="L65" s="861">
        <v>0</v>
      </c>
      <c r="M65" s="801"/>
      <c r="N65" s="801"/>
      <c r="O65" s="801"/>
      <c r="P65" s="861"/>
      <c r="Q65" s="830"/>
      <c r="R65" s="838">
        <f t="shared" si="2"/>
        <v>0</v>
      </c>
      <c r="S65" s="830"/>
      <c r="T65" s="830"/>
      <c r="U65" s="867"/>
      <c r="W65" s="444">
        <f>Q65-'[6]ΔΕΛΤ ΔΑΠ Με ΣΥΜΠ(17-20'!Q62</f>
        <v>0</v>
      </c>
      <c r="X65" s="444">
        <f>R65-'[6]ΔΕΛΤ ΔΑΠ Με ΣΥΜΠ(17-20'!R62</f>
        <v>0</v>
      </c>
      <c r="Y65" s="444">
        <f>S65-'[6]ΔΕΛΤ ΔΑΠ Με ΣΥΜΠ(17-20'!S62</f>
        <v>0</v>
      </c>
      <c r="Z65" s="444">
        <f>T65-'[6]ΔΕΛΤ ΔΑΠ Με ΣΥΜΠ(17-20'!T62</f>
        <v>0</v>
      </c>
    </row>
    <row r="66" spans="1:26" ht="16.5" customHeight="1">
      <c r="A66" s="797"/>
      <c r="B66" s="858"/>
      <c r="C66" s="858"/>
      <c r="D66" s="858" t="s">
        <v>297</v>
      </c>
      <c r="E66" s="858"/>
      <c r="F66" s="800"/>
      <c r="G66" s="800"/>
      <c r="H66" s="865" t="s">
        <v>20</v>
      </c>
      <c r="I66" s="865"/>
      <c r="J66" s="801" t="e">
        <f>ROUND(#REF!,0)</f>
        <v>#REF!</v>
      </c>
      <c r="K66" s="801"/>
      <c r="L66" s="801">
        <v>0</v>
      </c>
      <c r="M66" s="801"/>
      <c r="N66" s="801"/>
      <c r="O66" s="801"/>
      <c r="P66" s="802">
        <v>80000</v>
      </c>
      <c r="Q66" s="830">
        <v>96980</v>
      </c>
      <c r="R66" s="838">
        <f t="shared" si="2"/>
        <v>16980</v>
      </c>
      <c r="S66" s="830">
        <v>121050</v>
      </c>
      <c r="T66" s="830">
        <v>137800</v>
      </c>
      <c r="U66" s="866"/>
      <c r="W66" s="444">
        <f>Q66-'[6]ΔΕΛΤ ΔΑΠ Με ΣΥΜΠ(17-20'!Q63</f>
        <v>16980</v>
      </c>
      <c r="X66" s="444">
        <f>R66-'[6]ΔΕΛΤ ΔΑΠ Με ΣΥΜΠ(17-20'!R63</f>
        <v>-63010</v>
      </c>
      <c r="Y66" s="444">
        <f>S66-'[6]ΔΕΛΤ ΔΑΠ Με ΣΥΜΠ(17-20'!S63</f>
        <v>36050</v>
      </c>
      <c r="Z66" s="444">
        <f>T66-'[6]ΔΕΛΤ ΔΑΠ Με ΣΥΜΠ(17-20'!T63</f>
        <v>52800</v>
      </c>
    </row>
    <row r="67" spans="1:26" ht="16.5" hidden="1" customHeight="1">
      <c r="A67" s="797"/>
      <c r="B67" s="858"/>
      <c r="C67" s="858"/>
      <c r="D67" s="858" t="s">
        <v>298</v>
      </c>
      <c r="E67" s="858"/>
      <c r="F67" s="800"/>
      <c r="G67" s="800"/>
      <c r="H67" s="865" t="s">
        <v>21</v>
      </c>
      <c r="I67" s="865"/>
      <c r="J67" s="801" t="e">
        <f>ROUND(#REF!,0)</f>
        <v>#REF!</v>
      </c>
      <c r="K67" s="801"/>
      <c r="L67" s="801">
        <v>0</v>
      </c>
      <c r="M67" s="801"/>
      <c r="N67" s="801"/>
      <c r="O67" s="801"/>
      <c r="P67" s="802">
        <v>0</v>
      </c>
      <c r="Q67" s="802">
        <v>0</v>
      </c>
      <c r="R67" s="838">
        <f t="shared" si="2"/>
        <v>0</v>
      </c>
      <c r="S67" s="802">
        <v>0</v>
      </c>
      <c r="T67" s="802">
        <v>0</v>
      </c>
      <c r="U67" s="866"/>
      <c r="W67" s="444">
        <f>Q67-'[6]ΔΕΛΤ ΔΑΠ Με ΣΥΜΠ(17-20'!Q64</f>
        <v>0</v>
      </c>
      <c r="X67" s="444">
        <f>R67-'[6]ΔΕΛΤ ΔΑΠ Με ΣΥΜΠ(17-20'!R64</f>
        <v>85000.000869565221</v>
      </c>
      <c r="Y67" s="444">
        <f>S67-'[6]ΔΕΛΤ ΔΑΠ Με ΣΥΜΠ(17-20'!S64</f>
        <v>0</v>
      </c>
      <c r="Z67" s="444">
        <f>T67-'[6]ΔΕΛΤ ΔΑΠ Με ΣΥΜΠ(17-20'!T64</f>
        <v>0</v>
      </c>
    </row>
    <row r="68" spans="1:26" ht="16.5" customHeight="1">
      <c r="A68" s="797"/>
      <c r="B68" s="858"/>
      <c r="C68" s="858"/>
      <c r="D68" s="858" t="s">
        <v>299</v>
      </c>
      <c r="E68" s="858"/>
      <c r="F68" s="800"/>
      <c r="G68" s="800"/>
      <c r="H68" s="865" t="s">
        <v>22</v>
      </c>
      <c r="I68" s="865"/>
      <c r="J68" s="801" t="e">
        <f>ROUND(#REF!,0)</f>
        <v>#REF!</v>
      </c>
      <c r="K68" s="801"/>
      <c r="L68" s="801">
        <v>66397.98</v>
      </c>
      <c r="M68" s="801"/>
      <c r="N68" s="801"/>
      <c r="O68" s="801"/>
      <c r="P68" s="802">
        <v>97161</v>
      </c>
      <c r="Q68" s="830">
        <v>103880</v>
      </c>
      <c r="R68" s="838">
        <f t="shared" si="2"/>
        <v>6719</v>
      </c>
      <c r="S68" s="830">
        <v>127620</v>
      </c>
      <c r="T68" s="830">
        <v>144660</v>
      </c>
      <c r="U68" s="866"/>
      <c r="W68" s="444">
        <f>Q68-'[6]ΔΕΛΤ ΔΑΠ Με ΣΥΜΠ(17-20'!Q65</f>
        <v>11520</v>
      </c>
      <c r="X68" s="444">
        <f>R68-'[6]ΔΕΛΤ ΔΑΠ Με ΣΥΜΠ(17-20'!R65</f>
        <v>-1152.3680779166607</v>
      </c>
      <c r="Y68" s="444">
        <f>S68-'[6]ΔΕΛΤ ΔΑΠ Με ΣΥΜΠ(17-20'!S65</f>
        <v>19306</v>
      </c>
      <c r="Z68" s="444">
        <f>T68-'[6]ΔΕΛΤ ΔΑΠ Με ΣΥΜΠ(17-20'!T65</f>
        <v>36346</v>
      </c>
    </row>
    <row r="69" spans="1:26" ht="16.5" customHeight="1">
      <c r="A69" s="797"/>
      <c r="B69" s="858"/>
      <c r="C69" s="858"/>
      <c r="D69" s="858" t="s">
        <v>300</v>
      </c>
      <c r="E69" s="858"/>
      <c r="F69" s="800"/>
      <c r="G69" s="800"/>
      <c r="H69" s="865" t="s">
        <v>23</v>
      </c>
      <c r="I69" s="865"/>
      <c r="J69" s="801" t="e">
        <f>ROUND(#REF!,0)</f>
        <v>#REF!</v>
      </c>
      <c r="K69" s="801"/>
      <c r="L69" s="801">
        <v>15072.9</v>
      </c>
      <c r="M69" s="801"/>
      <c r="N69" s="801"/>
      <c r="O69" s="801"/>
      <c r="P69" s="802">
        <v>22109</v>
      </c>
      <c r="Q69" s="830">
        <v>23750</v>
      </c>
      <c r="R69" s="838">
        <f t="shared" si="2"/>
        <v>1641</v>
      </c>
      <c r="S69" s="830">
        <v>29580</v>
      </c>
      <c r="T69" s="830">
        <v>33750</v>
      </c>
      <c r="U69" s="866"/>
      <c r="W69" s="444">
        <f>Q69-'[6]ΔΕΛΤ ΔΑΠ Με ΣΥΜΠ(17-20'!Q66</f>
        <v>2353</v>
      </c>
      <c r="X69" s="444">
        <f>R69-'[6]ΔΕΛΤ ΔΑΠ Με ΣΥΜΠ(17-20'!R66</f>
        <v>-342.84201947916517</v>
      </c>
      <c r="Y69" s="444">
        <f>S69-'[6]ΔΕΛΤ ΔΑΠ Με ΣΥΜΠ(17-20'!S66</f>
        <v>4438</v>
      </c>
      <c r="Z69" s="444">
        <f>T69-'[6]ΔΕΛΤ ΔΑΠ Με ΣΥΜΠ(17-20'!T66</f>
        <v>8608</v>
      </c>
    </row>
    <row r="70" spans="1:26" ht="16.5" customHeight="1">
      <c r="A70" s="832"/>
      <c r="B70" s="858"/>
      <c r="C70" s="858"/>
      <c r="D70" s="858" t="s">
        <v>301</v>
      </c>
      <c r="E70" s="858"/>
      <c r="F70" s="852"/>
      <c r="G70" s="852"/>
      <c r="H70" s="865" t="s">
        <v>233</v>
      </c>
      <c r="I70" s="865"/>
      <c r="J70" s="801" t="e">
        <f>ROUND(#REF!,0)</f>
        <v>#REF!</v>
      </c>
      <c r="K70" s="801"/>
      <c r="L70" s="801">
        <v>35612.730000000003</v>
      </c>
      <c r="M70" s="801"/>
      <c r="N70" s="801"/>
      <c r="O70" s="801"/>
      <c r="P70" s="802">
        <v>53433</v>
      </c>
      <c r="Q70" s="830">
        <v>59100</v>
      </c>
      <c r="R70" s="838">
        <f t="shared" si="2"/>
        <v>5667</v>
      </c>
      <c r="S70" s="830">
        <v>76800</v>
      </c>
      <c r="T70" s="830">
        <v>80000</v>
      </c>
      <c r="U70" s="869"/>
      <c r="W70" s="444">
        <f>Q70-'[6]ΔΕΛΤ ΔΑΠ Με ΣΥΜΠ(17-20'!Q67</f>
        <v>5038</v>
      </c>
      <c r="X70" s="444">
        <f>R70-'[6]ΔΕΛΤ ΔΑΠ Με ΣΥΜΠ(17-20'!R67</f>
        <v>8897.1198816250035</v>
      </c>
      <c r="Y70" s="444">
        <f>S70-'[6]ΔΕΛΤ ΔΑΠ Με ΣΥΜΠ(17-20'!S67</f>
        <v>18724</v>
      </c>
      <c r="Z70" s="444">
        <f>T70-'[6]ΔΕΛΤ ΔΑΠ Με ΣΥΜΠ(17-20'!T67</f>
        <v>21924</v>
      </c>
    </row>
    <row r="71" spans="1:26" ht="16.5" hidden="1" customHeight="1">
      <c r="A71" s="797"/>
      <c r="B71" s="858"/>
      <c r="C71" s="858"/>
      <c r="D71" s="858" t="s">
        <v>302</v>
      </c>
      <c r="E71" s="858"/>
      <c r="F71" s="800"/>
      <c r="G71" s="800"/>
      <c r="H71" s="870" t="s">
        <v>24</v>
      </c>
      <c r="I71" s="870"/>
      <c r="J71" s="801" t="e">
        <f>ROUND(#REF!,0)</f>
        <v>#REF!</v>
      </c>
      <c r="K71" s="801"/>
      <c r="L71" s="861">
        <v>0</v>
      </c>
      <c r="M71" s="801"/>
      <c r="N71" s="801"/>
      <c r="O71" s="801"/>
      <c r="P71" s="861">
        <v>0</v>
      </c>
      <c r="Q71" s="829">
        <v>0</v>
      </c>
      <c r="R71" s="804">
        <f t="shared" si="2"/>
        <v>0</v>
      </c>
      <c r="S71" s="861">
        <v>0</v>
      </c>
      <c r="T71" s="861">
        <v>0</v>
      </c>
      <c r="U71" s="871"/>
      <c r="W71" s="444">
        <f>Q71-'[6]ΔΕΛΤ ΔΑΠ Με ΣΥΜΠ(17-20'!Q68</f>
        <v>0</v>
      </c>
      <c r="X71" s="444">
        <f>R71-'[6]ΔΕΛΤ ΔΑΠ Με ΣΥΜΠ(17-20'!R68</f>
        <v>179581</v>
      </c>
      <c r="Y71" s="444">
        <f>S71-'[6]ΔΕΛΤ ΔΑΠ Με ΣΥΜΠ(17-20'!S68</f>
        <v>0</v>
      </c>
      <c r="Z71" s="444">
        <f>T71-'[6]ΔΕΛΤ ΔΑΠ Με ΣΥΜΠ(17-20'!T68</f>
        <v>0</v>
      </c>
    </row>
    <row r="72" spans="1:26" ht="16.5" customHeight="1">
      <c r="A72" s="822"/>
      <c r="B72" s="823" t="s">
        <v>425</v>
      </c>
      <c r="C72" s="823"/>
      <c r="D72" s="823"/>
      <c r="E72" s="823"/>
      <c r="F72" s="824"/>
      <c r="G72" s="824"/>
      <c r="H72" s="825" t="s">
        <v>87</v>
      </c>
      <c r="I72" s="825"/>
      <c r="J72" s="794"/>
      <c r="K72" s="794"/>
      <c r="L72" s="826">
        <f>L73+L77</f>
        <v>62443.259999999995</v>
      </c>
      <c r="M72" s="826"/>
      <c r="N72" s="826"/>
      <c r="O72" s="826"/>
      <c r="P72" s="826">
        <f>P73+P77</f>
        <v>99877</v>
      </c>
      <c r="Q72" s="827">
        <f>Q73+Q77</f>
        <v>105057</v>
      </c>
      <c r="R72" s="794">
        <f>R73+R77</f>
        <v>5180</v>
      </c>
      <c r="S72" s="827">
        <f>S73+S77</f>
        <v>105631</v>
      </c>
      <c r="T72" s="827">
        <f>T73+T77</f>
        <v>105631</v>
      </c>
      <c r="U72" s="831"/>
      <c r="W72" s="444">
        <f>Q72-'[6]ΔΕΛΤ ΔΑΠ Με ΣΥΜΠ(17-20'!Q69</f>
        <v>12106.984840064004</v>
      </c>
      <c r="X72" s="444">
        <f>R72-'[6]ΔΕΛΤ ΔΑΠ Με ΣΥΜΠ(17-20'!R69</f>
        <v>-87770.015159935996</v>
      </c>
      <c r="Y72" s="444">
        <f>S72-'[6]ΔΕΛΤ ΔΑΠ Με ΣΥΜΠ(17-20'!S69</f>
        <v>11240.304840064011</v>
      </c>
      <c r="Z72" s="444">
        <f>T72-'[6]ΔΕΛΤ ΔΑΠ Με ΣΥΜΠ(17-20'!T69</f>
        <v>9580.9548400640197</v>
      </c>
    </row>
    <row r="73" spans="1:26" ht="16.5" customHeight="1">
      <c r="A73" s="797"/>
      <c r="B73" s="858"/>
      <c r="C73" s="862" t="s">
        <v>426</v>
      </c>
      <c r="D73" s="862"/>
      <c r="E73" s="862"/>
      <c r="F73" s="852"/>
      <c r="G73" s="852"/>
      <c r="H73" s="872" t="s">
        <v>427</v>
      </c>
      <c r="I73" s="870"/>
      <c r="J73" s="801"/>
      <c r="K73" s="801"/>
      <c r="L73" s="873">
        <f>SUM(L74:L76)</f>
        <v>49573.729999999996</v>
      </c>
      <c r="M73" s="801"/>
      <c r="N73" s="801"/>
      <c r="O73" s="801"/>
      <c r="P73" s="873">
        <f>SUM(P74:P76)</f>
        <v>72921</v>
      </c>
      <c r="Q73" s="874">
        <f>SUM(Q74:Q76)</f>
        <v>76521</v>
      </c>
      <c r="R73" s="804">
        <f t="shared" si="2"/>
        <v>3600</v>
      </c>
      <c r="S73" s="874">
        <f>SUM(S74:S76)</f>
        <v>76521</v>
      </c>
      <c r="T73" s="874">
        <f>SUM(T74:T76)</f>
        <v>76521</v>
      </c>
      <c r="U73" s="871"/>
      <c r="W73" s="444">
        <f>Q73-'[6]ΔΕΛΤ ΔΑΠ Με ΣΥΜΠ(17-20'!Q70</f>
        <v>3795.9979840000015</v>
      </c>
      <c r="X73" s="444">
        <f>R73-'[6]ΔΕΛΤ ΔΑΠ Με ΣΥΜΠ(17-20'!R70</f>
        <v>-69125.002015999999</v>
      </c>
      <c r="Y73" s="444">
        <f>S73-'[6]ΔΕΛΤ ΔΑΠ Με ΣΥΜΠ(17-20'!S70</f>
        <v>2726.0179840000055</v>
      </c>
      <c r="Z73" s="444">
        <f>T73-'[6]ΔΕΛΤ ΔΑΠ Με ΣΥΜΠ(17-20'!T70</f>
        <v>1066.0179840000201</v>
      </c>
    </row>
    <row r="74" spans="1:26" ht="16.5" customHeight="1">
      <c r="A74" s="797"/>
      <c r="B74" s="858"/>
      <c r="C74" s="858"/>
      <c r="D74" s="858" t="s">
        <v>428</v>
      </c>
      <c r="E74" s="858"/>
      <c r="F74" s="800"/>
      <c r="G74" s="800"/>
      <c r="H74" s="870" t="s">
        <v>87</v>
      </c>
      <c r="I74" s="870"/>
      <c r="J74" s="801"/>
      <c r="K74" s="801"/>
      <c r="L74" s="801">
        <v>11024.66</v>
      </c>
      <c r="M74" s="801"/>
      <c r="N74" s="801"/>
      <c r="O74" s="801"/>
      <c r="P74" s="802">
        <v>16221</v>
      </c>
      <c r="Q74" s="830">
        <v>19221</v>
      </c>
      <c r="R74" s="838">
        <f t="shared" si="2"/>
        <v>3000</v>
      </c>
      <c r="S74" s="830">
        <v>19221</v>
      </c>
      <c r="T74" s="830">
        <v>19221</v>
      </c>
      <c r="U74" s="1063" t="s">
        <v>441</v>
      </c>
      <c r="W74" s="444">
        <f>Q74-'[6]ΔΕΛΤ ΔΑΠ Με ΣΥΜΠ(17-20'!Q71</f>
        <v>-47181.998775550514</v>
      </c>
      <c r="X74" s="444">
        <f>R74-'[6]ΔΕΛΤ ΔΑΠ Με ΣΥΜΠ(17-20'!R71</f>
        <v>-63402.998775550514</v>
      </c>
      <c r="Y74" s="444">
        <f>S74-'[6]ΔΕΛΤ ΔΑΠ Με ΣΥΜΠ(17-20'!S71</f>
        <v>-47806.587313814103</v>
      </c>
      <c r="Z74" s="444">
        <f>T74-'[6]ΔΕΛΤ ΔΑΠ Με ΣΥΜΠ(17-20'!T71</f>
        <v>-48850.595833820931</v>
      </c>
    </row>
    <row r="75" spans="1:26" ht="16.5" customHeight="1">
      <c r="A75" s="797"/>
      <c r="B75" s="858"/>
      <c r="C75" s="858"/>
      <c r="D75" s="858" t="s">
        <v>429</v>
      </c>
      <c r="E75" s="858"/>
      <c r="F75" s="800"/>
      <c r="G75" s="800"/>
      <c r="H75" s="870" t="s">
        <v>7</v>
      </c>
      <c r="I75" s="870"/>
      <c r="J75" s="801"/>
      <c r="K75" s="801"/>
      <c r="L75" s="801">
        <v>3845.96</v>
      </c>
      <c r="M75" s="801"/>
      <c r="N75" s="801"/>
      <c r="O75" s="801"/>
      <c r="P75" s="802">
        <v>5641</v>
      </c>
      <c r="Q75" s="830">
        <v>5641</v>
      </c>
      <c r="R75" s="838">
        <f t="shared" si="2"/>
        <v>0</v>
      </c>
      <c r="S75" s="830">
        <v>5641</v>
      </c>
      <c r="T75" s="830">
        <v>5641</v>
      </c>
      <c r="U75" s="1064"/>
      <c r="W75" s="444">
        <f>Q75-'[6]ΔΕΛΤ ΔΑΠ Με ΣΥΜΠ(17-20'!Q72</f>
        <v>141.00035200000093</v>
      </c>
      <c r="X75" s="444">
        <f>R75-'[6]ΔΕΛΤ ΔΑΠ Με ΣΥΜΠ(17-20'!R72</f>
        <v>-5499.9996479999991</v>
      </c>
      <c r="Y75" s="444">
        <f>S75-'[6]ΔΕΛΤ ΔΑΠ Με ΣΥΜΠ(17-20'!S72</f>
        <v>41.420352000001003</v>
      </c>
      <c r="Z75" s="444">
        <f>T75-'[6]ΔΕΛΤ ΔΑΠ Με ΣΥΜΠ(17-20'!T72</f>
        <v>-58.579647999998997</v>
      </c>
    </row>
    <row r="76" spans="1:26" ht="16.5" customHeight="1">
      <c r="A76" s="797"/>
      <c r="B76" s="858"/>
      <c r="C76" s="858"/>
      <c r="D76" s="858" t="s">
        <v>440</v>
      </c>
      <c r="E76" s="858"/>
      <c r="F76" s="800"/>
      <c r="G76" s="800"/>
      <c r="H76" s="870" t="s">
        <v>10</v>
      </c>
      <c r="I76" s="870"/>
      <c r="J76" s="801"/>
      <c r="K76" s="801"/>
      <c r="L76" s="801">
        <v>34703.11</v>
      </c>
      <c r="M76" s="801"/>
      <c r="N76" s="801"/>
      <c r="O76" s="801"/>
      <c r="P76" s="861">
        <v>51059</v>
      </c>
      <c r="Q76" s="830">
        <v>51659</v>
      </c>
      <c r="R76" s="838">
        <f t="shared" si="2"/>
        <v>600</v>
      </c>
      <c r="S76" s="830">
        <v>51659</v>
      </c>
      <c r="T76" s="830">
        <v>51659</v>
      </c>
      <c r="U76" s="875" t="s">
        <v>442</v>
      </c>
      <c r="W76" s="444">
        <f>Q76-'[6]ΔΕΛΤ ΔΑΠ Με ΣΥΜΠ(17-20'!Q73</f>
        <v>50836.996407550512</v>
      </c>
      <c r="X76" s="444">
        <f>R76-'[6]ΔΕΛΤ ΔΑΠ Με ΣΥΜΠ(17-20'!R73</f>
        <v>-222.00359244949129</v>
      </c>
      <c r="Y76" s="444">
        <f>S76-'[6]ΔΕΛΤ ΔΑΠ Με ΣΥΜΠ(17-20'!S73</f>
        <v>50491.184945814108</v>
      </c>
      <c r="Z76" s="444">
        <f>T76-'[6]ΔΕΛΤ ΔΑΠ Με ΣΥΜΠ(17-20'!T73</f>
        <v>49975.19346582095</v>
      </c>
    </row>
    <row r="77" spans="1:26">
      <c r="A77" s="797"/>
      <c r="B77" s="862"/>
      <c r="C77" s="862" t="s">
        <v>430</v>
      </c>
      <c r="D77" s="858"/>
      <c r="E77" s="858"/>
      <c r="F77" s="800"/>
      <c r="G77" s="800"/>
      <c r="H77" s="872" t="s">
        <v>438</v>
      </c>
      <c r="I77" s="870"/>
      <c r="J77" s="801"/>
      <c r="K77" s="801"/>
      <c r="L77" s="873">
        <f>SUM(L78:L85)</f>
        <v>12869.529999999999</v>
      </c>
      <c r="M77" s="801"/>
      <c r="N77" s="801"/>
      <c r="O77" s="801"/>
      <c r="P77" s="873">
        <f>SUM(P78:P85)</f>
        <v>26956</v>
      </c>
      <c r="Q77" s="855">
        <f>SUM(Q78:Q85)</f>
        <v>28536</v>
      </c>
      <c r="R77" s="854">
        <f>SUM(R78:R85)</f>
        <v>1580</v>
      </c>
      <c r="S77" s="855">
        <f>SUM(S78:S85)</f>
        <v>29110</v>
      </c>
      <c r="T77" s="855">
        <f>SUM(T78:T85)</f>
        <v>29110</v>
      </c>
      <c r="U77" s="876"/>
      <c r="W77" s="444">
        <f>Q77-'[6]ΔΕΛΤ ΔΑΠ Με ΣΥΜΠ(17-20'!Q74</f>
        <v>8310.9868560640061</v>
      </c>
      <c r="X77" s="444">
        <f>R77-'[6]ΔΕΛΤ ΔΑΠ Με ΣΥΜΠ(17-20'!R74</f>
        <v>-18645.013143935994</v>
      </c>
      <c r="Y77" s="444">
        <f>S77-'[6]ΔΕΛΤ ΔΑΠ Με ΣΥΜΠ(17-20'!S74</f>
        <v>8514.2868560640018</v>
      </c>
      <c r="Z77" s="444">
        <f>T77-'[6]ΔΕΛΤ ΔΑΠ Με ΣΥΜΠ(17-20'!T74</f>
        <v>8514.9368560640032</v>
      </c>
    </row>
    <row r="78" spans="1:26" ht="16.5" customHeight="1">
      <c r="A78" s="797"/>
      <c r="B78" s="858"/>
      <c r="C78" s="858"/>
      <c r="D78" s="858" t="s">
        <v>431</v>
      </c>
      <c r="E78" s="858"/>
      <c r="F78" s="800"/>
      <c r="G78" s="800"/>
      <c r="H78" s="864" t="s">
        <v>15</v>
      </c>
      <c r="I78" s="870"/>
      <c r="J78" s="801"/>
      <c r="K78" s="801"/>
      <c r="L78" s="801">
        <v>4114.95</v>
      </c>
      <c r="M78" s="801"/>
      <c r="N78" s="801"/>
      <c r="O78" s="801"/>
      <c r="P78" s="861">
        <v>9079</v>
      </c>
      <c r="Q78" s="830">
        <v>9489</v>
      </c>
      <c r="R78" s="838">
        <f t="shared" si="2"/>
        <v>410</v>
      </c>
      <c r="S78" s="830">
        <v>10063</v>
      </c>
      <c r="T78" s="830">
        <v>10063</v>
      </c>
      <c r="U78" s="875" t="s">
        <v>443</v>
      </c>
      <c r="W78" s="444">
        <f>Q78-'[6]ΔΕΛΤ ΔΑΠ Με ΣΥΜΠ(17-20'!Q75</f>
        <v>3589.9964926720004</v>
      </c>
      <c r="X78" s="444">
        <f>R78-'[6]ΔΕΛΤ ΔΑΠ Με ΣΥΜΠ(17-20'!R75</f>
        <v>-5489.0035073279996</v>
      </c>
      <c r="Y78" s="444">
        <f>S78-'[6]ΔΕΛΤ ΔΑΠ Με ΣΥΜΠ(17-20'!S75</f>
        <v>4055.8764926720005</v>
      </c>
      <c r="Z78" s="444">
        <f>T78-'[6]ΔΕΛΤ ΔΑΠ Με ΣΥΜΠ(17-20'!T75</f>
        <v>3947.9764926720009</v>
      </c>
    </row>
    <row r="79" spans="1:26" ht="16.5" customHeight="1">
      <c r="A79" s="797"/>
      <c r="B79" s="858"/>
      <c r="C79" s="858"/>
      <c r="D79" s="858" t="s">
        <v>432</v>
      </c>
      <c r="E79" s="858"/>
      <c r="F79" s="800"/>
      <c r="G79" s="800"/>
      <c r="H79" s="865" t="s">
        <v>16</v>
      </c>
      <c r="I79" s="870"/>
      <c r="J79" s="801"/>
      <c r="K79" s="801"/>
      <c r="L79" s="801">
        <v>594.88</v>
      </c>
      <c r="M79" s="801"/>
      <c r="N79" s="801"/>
      <c r="O79" s="801"/>
      <c r="P79" s="861">
        <v>876</v>
      </c>
      <c r="Q79" s="830">
        <v>919</v>
      </c>
      <c r="R79" s="838">
        <f t="shared" si="2"/>
        <v>43</v>
      </c>
      <c r="S79" s="830">
        <v>919</v>
      </c>
      <c r="T79" s="830">
        <v>919</v>
      </c>
      <c r="U79" s="875" t="s">
        <v>444</v>
      </c>
      <c r="W79" s="444">
        <f>Q79-'[6]ΔΕΛΤ ΔΑΠ Με ΣΥΜΠ(17-20'!Q76</f>
        <v>66.000215808000121</v>
      </c>
      <c r="X79" s="444">
        <f>R79-'[6]ΔΕΛΤ ΔΑΠ Με ΣΥΜΠ(17-20'!R76</f>
        <v>-809.99978419199988</v>
      </c>
      <c r="Y79" s="444">
        <f>S79-'[6]ΔΕΛΤ ΔΑΠ Με ΣΥΜΠ(17-20'!S76</f>
        <v>50.500215808000007</v>
      </c>
      <c r="Z79" s="444">
        <f>T79-'[6]ΔΕΛΤ ΔΑΠ Με ΣΥΜΠ(17-20'!T76</f>
        <v>34.900215808000098</v>
      </c>
    </row>
    <row r="80" spans="1:26" ht="16.5" customHeight="1">
      <c r="A80" s="797"/>
      <c r="B80" s="858"/>
      <c r="C80" s="858"/>
      <c r="D80" s="858" t="s">
        <v>433</v>
      </c>
      <c r="E80" s="858"/>
      <c r="F80" s="800"/>
      <c r="G80" s="800"/>
      <c r="H80" s="865" t="s">
        <v>17</v>
      </c>
      <c r="I80" s="870"/>
      <c r="J80" s="801"/>
      <c r="K80" s="801"/>
      <c r="L80" s="801">
        <v>4957.3100000000004</v>
      </c>
      <c r="M80" s="801"/>
      <c r="N80" s="801"/>
      <c r="O80" s="801"/>
      <c r="P80" s="861">
        <v>7292</v>
      </c>
      <c r="Q80" s="830">
        <v>9183</v>
      </c>
      <c r="R80" s="838">
        <f t="shared" si="2"/>
        <v>1891</v>
      </c>
      <c r="S80" s="830">
        <v>9183</v>
      </c>
      <c r="T80" s="830">
        <v>9183</v>
      </c>
      <c r="U80" s="875" t="s">
        <v>445</v>
      </c>
      <c r="W80" s="444">
        <f>Q80-'[6]ΔΕΛΤ ΔΑΠ Με ΣΥΜΠ(17-20'!Q77</f>
        <v>299.00179840000055</v>
      </c>
      <c r="X80" s="444">
        <f>R80-'[6]ΔΕΛΤ ΔΑΠ Με ΣΥΜΠ(17-20'!R77</f>
        <v>-6992.9982015999994</v>
      </c>
      <c r="Y80" s="444">
        <f>S80-'[6]ΔΕΛΤ ΔΑΠ Με ΣΥΜΠ(17-20'!S77</f>
        <v>135.50179840000055</v>
      </c>
      <c r="Z80" s="444">
        <f>T80-'[6]ΔΕΛΤ ΔΑΠ Με ΣΥΜΠ(17-20'!T77</f>
        <v>343.50179840000055</v>
      </c>
    </row>
    <row r="81" spans="1:26" ht="16.5" customHeight="1">
      <c r="A81" s="797"/>
      <c r="B81" s="858"/>
      <c r="C81" s="858"/>
      <c r="D81" s="858" t="s">
        <v>434</v>
      </c>
      <c r="E81" s="858"/>
      <c r="F81" s="800"/>
      <c r="G81" s="800"/>
      <c r="H81" s="865" t="s">
        <v>18</v>
      </c>
      <c r="I81" s="870"/>
      <c r="J81" s="801"/>
      <c r="K81" s="801"/>
      <c r="L81" s="801">
        <v>1437.77</v>
      </c>
      <c r="M81" s="801"/>
      <c r="N81" s="801"/>
      <c r="O81" s="801"/>
      <c r="P81" s="861">
        <v>2115</v>
      </c>
      <c r="Q81" s="830">
        <v>2220</v>
      </c>
      <c r="R81" s="838">
        <f t="shared" si="2"/>
        <v>105</v>
      </c>
      <c r="S81" s="830">
        <v>2220</v>
      </c>
      <c r="T81" s="830">
        <v>2220</v>
      </c>
      <c r="U81" s="875" t="s">
        <v>446</v>
      </c>
      <c r="W81" s="444">
        <f>Q81-'[6]ΔΕΛΤ ΔΑΠ Με ΣΥΜΠ(17-20'!Q78</f>
        <v>158.99552153600052</v>
      </c>
      <c r="X81" s="444">
        <f>R81-'[6]ΔΕΛΤ ΔΑΠ Με ΣΥΜΠ(17-20'!R78</f>
        <v>-1956.0044784639995</v>
      </c>
      <c r="Y81" s="444">
        <f>S81-'[6]ΔΕΛΤ ΔΑΠ Με ΣΥΜΠ(17-20'!S78</f>
        <v>121.12552153600018</v>
      </c>
      <c r="Z81" s="444">
        <f>T81-'[6]ΔΕΛΤ ΔΑΠ Με ΣΥΜΠ(17-20'!T78</f>
        <v>83.42552153600036</v>
      </c>
    </row>
    <row r="82" spans="1:26" ht="16.5" customHeight="1">
      <c r="A82" s="797"/>
      <c r="B82" s="858"/>
      <c r="C82" s="858"/>
      <c r="D82" s="858" t="s">
        <v>553</v>
      </c>
      <c r="E82" s="858"/>
      <c r="F82" s="800"/>
      <c r="G82" s="800"/>
      <c r="H82" s="865" t="s">
        <v>20</v>
      </c>
      <c r="I82" s="865"/>
      <c r="J82" s="801" t="e">
        <f>ROUND(#REF!,0)</f>
        <v>#REF!</v>
      </c>
      <c r="K82" s="801"/>
      <c r="L82" s="802">
        <v>0</v>
      </c>
      <c r="M82" s="801"/>
      <c r="N82" s="801"/>
      <c r="O82" s="801"/>
      <c r="P82" s="861">
        <v>5000</v>
      </c>
      <c r="Q82" s="830">
        <v>4000</v>
      </c>
      <c r="R82" s="838">
        <f t="shared" si="2"/>
        <v>-1000</v>
      </c>
      <c r="S82" s="830">
        <v>4000</v>
      </c>
      <c r="T82" s="830">
        <v>4000</v>
      </c>
      <c r="U82" s="875" t="s">
        <v>459</v>
      </c>
      <c r="W82" s="444"/>
      <c r="X82" s="444"/>
      <c r="Y82" s="444"/>
      <c r="Z82" s="444"/>
    </row>
    <row r="83" spans="1:26" ht="16.5" customHeight="1">
      <c r="A83" s="797"/>
      <c r="B83" s="858"/>
      <c r="C83" s="858"/>
      <c r="D83" s="858" t="s">
        <v>435</v>
      </c>
      <c r="E83" s="858"/>
      <c r="F83" s="800"/>
      <c r="G83" s="800"/>
      <c r="H83" s="865" t="s">
        <v>22</v>
      </c>
      <c r="I83" s="870"/>
      <c r="J83" s="801"/>
      <c r="K83" s="801"/>
      <c r="L83" s="801">
        <v>991.56</v>
      </c>
      <c r="M83" s="801"/>
      <c r="N83" s="801"/>
      <c r="O83" s="801"/>
      <c r="P83" s="861">
        <v>1459</v>
      </c>
      <c r="Q83" s="830">
        <v>1531</v>
      </c>
      <c r="R83" s="838">
        <f t="shared" si="2"/>
        <v>72</v>
      </c>
      <c r="S83" s="830">
        <v>1531</v>
      </c>
      <c r="T83" s="830">
        <v>1531</v>
      </c>
      <c r="U83" s="875" t="s">
        <v>447</v>
      </c>
      <c r="W83" s="444">
        <f>Q83-'[6]ΔΕΛΤ ΔΑΠ Με ΣΥΜΠ(17-20'!Q79</f>
        <v>109.0003596800002</v>
      </c>
      <c r="X83" s="444">
        <f>R83-'[6]ΔΕΛΤ ΔΑΠ Με ΣΥΜΠ(17-20'!R79</f>
        <v>-1349.9996403199998</v>
      </c>
      <c r="Y83" s="444">
        <f>S83-'[6]ΔΕΛΤ ΔΑΠ Με ΣΥΜΠ(17-20'!S79</f>
        <v>83.500359680000201</v>
      </c>
      <c r="Z83" s="444">
        <f>T83-'[6]ΔΕΛΤ ΔΑΠ Με ΣΥΜΠ(17-20'!T79</f>
        <v>57.500359680000201</v>
      </c>
    </row>
    <row r="84" spans="1:26" ht="16.5" customHeight="1">
      <c r="A84" s="797"/>
      <c r="B84" s="858"/>
      <c r="C84" s="858"/>
      <c r="D84" s="858" t="s">
        <v>436</v>
      </c>
      <c r="E84" s="858"/>
      <c r="F84" s="800"/>
      <c r="G84" s="800"/>
      <c r="H84" s="865" t="s">
        <v>23</v>
      </c>
      <c r="I84" s="870"/>
      <c r="J84" s="801"/>
      <c r="K84" s="801"/>
      <c r="L84" s="801">
        <v>248.06</v>
      </c>
      <c r="M84" s="801"/>
      <c r="N84" s="801"/>
      <c r="O84" s="801"/>
      <c r="P84" s="861">
        <v>365</v>
      </c>
      <c r="Q84" s="830">
        <v>383</v>
      </c>
      <c r="R84" s="838">
        <f t="shared" si="2"/>
        <v>18</v>
      </c>
      <c r="S84" s="830">
        <v>383</v>
      </c>
      <c r="T84" s="830">
        <v>383</v>
      </c>
      <c r="U84" s="875" t="s">
        <v>448</v>
      </c>
      <c r="W84" s="444">
        <f>Q84-'[6]ΔΕΛΤ ΔΑΠ Με ΣΥΜΠ(17-20'!Q80</f>
        <v>27.995089920000055</v>
      </c>
      <c r="X84" s="444">
        <f>R84-'[6]ΔΕΛΤ ΔΑΠ Με ΣΥΜΠ(17-20'!R80</f>
        <v>-337.00491007999995</v>
      </c>
      <c r="Y84" s="444">
        <f>S84-'[6]ΔΕΛΤ ΔΑΠ Με ΣΥΜΠ(17-20'!S80</f>
        <v>21.12508992000005</v>
      </c>
      <c r="Z84" s="444">
        <f>T84-'[6]ΔΕΛΤ ΔΑΠ Με ΣΥΜΠ(17-20'!T80</f>
        <v>14.62508992000005</v>
      </c>
    </row>
    <row r="85" spans="1:26" ht="16.5" customHeight="1">
      <c r="A85" s="797"/>
      <c r="B85" s="858"/>
      <c r="C85" s="858"/>
      <c r="D85" s="858" t="s">
        <v>437</v>
      </c>
      <c r="E85" s="858"/>
      <c r="F85" s="800"/>
      <c r="G85" s="800"/>
      <c r="H85" s="865" t="s">
        <v>233</v>
      </c>
      <c r="I85" s="870"/>
      <c r="J85" s="801"/>
      <c r="K85" s="801"/>
      <c r="L85" s="801">
        <v>525</v>
      </c>
      <c r="M85" s="801"/>
      <c r="N85" s="801"/>
      <c r="O85" s="801"/>
      <c r="P85" s="861">
        <v>770</v>
      </c>
      <c r="Q85" s="830">
        <v>811</v>
      </c>
      <c r="R85" s="838">
        <f t="shared" si="2"/>
        <v>41</v>
      </c>
      <c r="S85" s="830">
        <v>811</v>
      </c>
      <c r="T85" s="830">
        <v>811</v>
      </c>
      <c r="U85" s="875" t="s">
        <v>449</v>
      </c>
      <c r="W85" s="444">
        <f>Q85-'[6]ΔΕΛΤ ΔΑΠ Με ΣΥΜΠ(17-20'!Q81</f>
        <v>59.997378048000087</v>
      </c>
      <c r="X85" s="444">
        <f>R85-'[6]ΔΕΛΤ ΔΑΠ Με ΣΥΜΠ(17-20'!R81</f>
        <v>-710.00262195199991</v>
      </c>
      <c r="Y85" s="444">
        <f>S85-'[6]ΔΕΛΤ ΔΑΠ Με ΣΥΜΠ(17-20'!S81</f>
        <v>46.657378048000055</v>
      </c>
      <c r="Z85" s="444">
        <f>T85-'[6]ΔΕΛΤ ΔΑΠ Με ΣΥΜΠ(17-20'!T81</f>
        <v>33.007378048000078</v>
      </c>
    </row>
    <row r="86" spans="1:26" s="161" customFormat="1" ht="49.5" customHeight="1">
      <c r="A86" s="822"/>
      <c r="B86" s="877" t="s">
        <v>303</v>
      </c>
      <c r="C86" s="877"/>
      <c r="D86" s="877"/>
      <c r="E86" s="877"/>
      <c r="F86" s="878"/>
      <c r="G86" s="824"/>
      <c r="H86" s="879" t="s">
        <v>84</v>
      </c>
      <c r="I86" s="879"/>
      <c r="J86" s="880" t="e">
        <f>J87+J92+J105+J108+J128+J139+J147</f>
        <v>#REF!</v>
      </c>
      <c r="K86" s="880"/>
      <c r="L86" s="881">
        <f>L87+L92+L105+L108+L128+L139+L147</f>
        <v>9671602.8085224032</v>
      </c>
      <c r="M86" s="880"/>
      <c r="N86" s="880"/>
      <c r="O86" s="880"/>
      <c r="P86" s="881">
        <f>P87+P92+P105+P108+P128+P139+P147</f>
        <v>18443888</v>
      </c>
      <c r="Q86" s="881">
        <f>Q87+Q92+Q105+Q108+Q128+Q139+Q147</f>
        <v>21341309</v>
      </c>
      <c r="R86" s="881">
        <f>R87+R92+R105+R108+R128+R139+R147</f>
        <v>2897421</v>
      </c>
      <c r="S86" s="881">
        <f>S87+S92+S105+S108+S128+S139+S147</f>
        <v>23174796</v>
      </c>
      <c r="T86" s="881">
        <f>T87+T92+T105+T108+T128+T139+T147</f>
        <v>24255370</v>
      </c>
      <c r="U86" s="828" t="s">
        <v>370</v>
      </c>
      <c r="W86" s="444">
        <f>Q86-'[6]ΔΕΛΤ ΔΑΠ Με ΣΥΜΠ(17-20'!Q82</f>
        <v>7456014.9970627502</v>
      </c>
      <c r="X86" s="444">
        <f>R86-'[6]ΔΕΛΤ ΔΑΠ Με ΣΥΜΠ(17-20'!R82</f>
        <v>2706874.0003431831</v>
      </c>
      <c r="Y86" s="444">
        <f>S86-'[6]ΔΕΛΤ ΔΑΠ Με ΣΥΜΠ(17-20'!S82</f>
        <v>6644661.9904316012</v>
      </c>
      <c r="Z86" s="444">
        <f>T86-'[6]ΔΕΛΤ ΔΑΠ Με ΣΥΜΠ(17-20'!T82</f>
        <v>6649063.9898574948</v>
      </c>
    </row>
    <row r="87" spans="1:26" ht="16.5" customHeight="1">
      <c r="A87" s="797"/>
      <c r="B87" s="833"/>
      <c r="C87" s="833" t="s">
        <v>304</v>
      </c>
      <c r="D87" s="833"/>
      <c r="E87" s="833"/>
      <c r="F87" s="882"/>
      <c r="G87" s="800"/>
      <c r="H87" s="832" t="s">
        <v>85</v>
      </c>
      <c r="I87" s="832"/>
      <c r="J87" s="869" t="e">
        <f>SUM(J88:J91)</f>
        <v>#REF!</v>
      </c>
      <c r="K87" s="869"/>
      <c r="L87" s="869">
        <f>SUM(L88:L91)</f>
        <v>893.37</v>
      </c>
      <c r="M87" s="869"/>
      <c r="N87" s="869"/>
      <c r="O87" s="869"/>
      <c r="P87" s="869">
        <f>SUM(P88:P91)</f>
        <v>9500</v>
      </c>
      <c r="Q87" s="883">
        <f>SUM(Q88:Q91)</f>
        <v>9500</v>
      </c>
      <c r="R87" s="838">
        <f t="shared" si="2"/>
        <v>0</v>
      </c>
      <c r="S87" s="883">
        <f>SUM(S88:S91)</f>
        <v>12000</v>
      </c>
      <c r="T87" s="883">
        <f>SUM(T88:T91)</f>
        <v>12000</v>
      </c>
      <c r="U87" s="869"/>
      <c r="W87" s="444">
        <f>Q87-'[6]ΔΕΛΤ ΔΑΠ Με ΣΥΜΠ(17-20'!Q83</f>
        <v>-2500</v>
      </c>
      <c r="X87" s="444">
        <f>R87-'[6]ΔΕΛΤ ΔΑΠ Με ΣΥΜΠ(17-20'!R83</f>
        <v>0</v>
      </c>
      <c r="Y87" s="444">
        <f>S87-'[6]ΔΕΛΤ ΔΑΠ Με ΣΥΜΠ(17-20'!S83</f>
        <v>0</v>
      </c>
      <c r="Z87" s="444">
        <f>T87-'[6]ΔΕΛΤ ΔΑΠ Με ΣΥΜΠ(17-20'!T83</f>
        <v>0</v>
      </c>
    </row>
    <row r="88" spans="1:26" ht="16.5" customHeight="1">
      <c r="A88" s="797"/>
      <c r="B88" s="834"/>
      <c r="C88" s="834"/>
      <c r="D88" s="834" t="s">
        <v>305</v>
      </c>
      <c r="E88" s="834"/>
      <c r="F88" s="800"/>
      <c r="G88" s="800"/>
      <c r="H88" s="865" t="s">
        <v>25</v>
      </c>
      <c r="I88" s="865"/>
      <c r="J88" s="801" t="e">
        <f>ROUND(#REF!,0)</f>
        <v>#REF!</v>
      </c>
      <c r="K88" s="801"/>
      <c r="L88" s="801">
        <v>0</v>
      </c>
      <c r="M88" s="801"/>
      <c r="N88" s="801"/>
      <c r="O88" s="801"/>
      <c r="P88" s="802">
        <v>7500</v>
      </c>
      <c r="Q88" s="830">
        <v>7500</v>
      </c>
      <c r="R88" s="838">
        <f t="shared" ref="R88:R126" si="4">+Q88-P88</f>
        <v>0</v>
      </c>
      <c r="S88" s="830">
        <v>10000</v>
      </c>
      <c r="T88" s="830">
        <v>10000</v>
      </c>
      <c r="U88" s="884"/>
      <c r="W88" s="444">
        <f>Q88-'[6]ΔΕΛΤ ΔΑΠ Με ΣΥΜΠ(17-20'!Q84</f>
        <v>-2500</v>
      </c>
      <c r="X88" s="444">
        <f>R88-'[6]ΔΕΛΤ ΔΑΠ Με ΣΥΜΠ(17-20'!R84</f>
        <v>0</v>
      </c>
      <c r="Y88" s="444">
        <f>S88-'[6]ΔΕΛΤ ΔΑΠ Με ΣΥΜΠ(17-20'!S84</f>
        <v>0</v>
      </c>
      <c r="Z88" s="444">
        <f>T88-'[6]ΔΕΛΤ ΔΑΠ Με ΣΥΜΠ(17-20'!T84</f>
        <v>0</v>
      </c>
    </row>
    <row r="89" spans="1:26" ht="16.5" hidden="1" customHeight="1">
      <c r="A89" s="797"/>
      <c r="B89" s="800"/>
      <c r="C89" s="800"/>
      <c r="D89" s="800">
        <v>203</v>
      </c>
      <c r="E89" s="800"/>
      <c r="F89" s="800"/>
      <c r="G89" s="800"/>
      <c r="H89" s="865" t="s">
        <v>26</v>
      </c>
      <c r="I89" s="865"/>
      <c r="J89" s="801" t="e">
        <f>ROUND(#REF!,0)</f>
        <v>#REF!</v>
      </c>
      <c r="K89" s="801"/>
      <c r="L89" s="802"/>
      <c r="M89" s="801"/>
      <c r="N89" s="801"/>
      <c r="O89" s="801"/>
      <c r="P89" s="802"/>
      <c r="Q89" s="830"/>
      <c r="R89" s="838">
        <f t="shared" si="4"/>
        <v>0</v>
      </c>
      <c r="S89" s="830"/>
      <c r="T89" s="830"/>
      <c r="U89" s="884"/>
      <c r="W89" s="444">
        <f>Q89-'[6]ΔΕΛΤ ΔΑΠ Με ΣΥΜΠ(17-20'!Q85</f>
        <v>0</v>
      </c>
      <c r="X89" s="444">
        <f>R89-'[6]ΔΕΛΤ ΔΑΠ Με ΣΥΜΠ(17-20'!R85</f>
        <v>0</v>
      </c>
      <c r="Y89" s="444">
        <f>S89-'[6]ΔΕΛΤ ΔΑΠ Με ΣΥΜΠ(17-20'!S85</f>
        <v>0</v>
      </c>
      <c r="Z89" s="444">
        <f>T89-'[6]ΔΕΛΤ ΔΑΠ Με ΣΥΜΠ(17-20'!T85</f>
        <v>0</v>
      </c>
    </row>
    <row r="90" spans="1:26" ht="16.5" hidden="1" customHeight="1">
      <c r="A90" s="797"/>
      <c r="B90" s="800"/>
      <c r="C90" s="800"/>
      <c r="D90" s="800">
        <v>204</v>
      </c>
      <c r="E90" s="800"/>
      <c r="F90" s="800"/>
      <c r="G90" s="800"/>
      <c r="H90" s="865" t="s">
        <v>27</v>
      </c>
      <c r="I90" s="865"/>
      <c r="J90" s="801" t="e">
        <f>ROUND(#REF!,0)</f>
        <v>#REF!</v>
      </c>
      <c r="K90" s="801"/>
      <c r="L90" s="802"/>
      <c r="M90" s="801"/>
      <c r="N90" s="801"/>
      <c r="O90" s="801"/>
      <c r="P90" s="802"/>
      <c r="Q90" s="830"/>
      <c r="R90" s="838">
        <f t="shared" si="4"/>
        <v>0</v>
      </c>
      <c r="S90" s="830"/>
      <c r="T90" s="830"/>
      <c r="U90" s="884"/>
      <c r="W90" s="444">
        <f>Q90-'[6]ΔΕΛΤ ΔΑΠ Με ΣΥΜΠ(17-20'!Q86</f>
        <v>0</v>
      </c>
      <c r="X90" s="444">
        <f>R90-'[6]ΔΕΛΤ ΔΑΠ Με ΣΥΜΠ(17-20'!R86</f>
        <v>0</v>
      </c>
      <c r="Y90" s="444">
        <f>S90-'[6]ΔΕΛΤ ΔΑΠ Με ΣΥΜΠ(17-20'!S86</f>
        <v>0</v>
      </c>
      <c r="Z90" s="444">
        <f>T90-'[6]ΔΕΛΤ ΔΑΠ Με ΣΥΜΠ(17-20'!T86</f>
        <v>0</v>
      </c>
    </row>
    <row r="91" spans="1:26" ht="16.5" customHeight="1">
      <c r="A91" s="797"/>
      <c r="B91" s="834"/>
      <c r="C91" s="834"/>
      <c r="D91" s="834" t="s">
        <v>306</v>
      </c>
      <c r="E91" s="834"/>
      <c r="F91" s="800"/>
      <c r="G91" s="800"/>
      <c r="H91" s="865" t="s">
        <v>28</v>
      </c>
      <c r="I91" s="865"/>
      <c r="J91" s="801" t="e">
        <f>ROUND(#REF!,0)</f>
        <v>#REF!</v>
      </c>
      <c r="K91" s="801"/>
      <c r="L91" s="801">
        <v>893.37</v>
      </c>
      <c r="M91" s="801"/>
      <c r="N91" s="801"/>
      <c r="O91" s="801"/>
      <c r="P91" s="802">
        <v>2000</v>
      </c>
      <c r="Q91" s="830">
        <v>2000</v>
      </c>
      <c r="R91" s="838">
        <f t="shared" si="4"/>
        <v>0</v>
      </c>
      <c r="S91" s="830">
        <v>2000</v>
      </c>
      <c r="T91" s="830">
        <v>2000</v>
      </c>
      <c r="U91" s="884"/>
      <c r="W91" s="444">
        <f>Q91-'[6]ΔΕΛΤ ΔΑΠ Με ΣΥΜΠ(17-20'!Q87</f>
        <v>0</v>
      </c>
      <c r="X91" s="444">
        <f>R91-'[6]ΔΕΛΤ ΔΑΠ Με ΣΥΜΠ(17-20'!R87</f>
        <v>0</v>
      </c>
      <c r="Y91" s="444">
        <f>S91-'[6]ΔΕΛΤ ΔΑΠ Με ΣΥΜΠ(17-20'!S87</f>
        <v>0</v>
      </c>
      <c r="Z91" s="444">
        <f>T91-'[6]ΔΕΛΤ ΔΑΠ Με ΣΥΜΠ(17-20'!T87</f>
        <v>0</v>
      </c>
    </row>
    <row r="92" spans="1:26" ht="16.5" customHeight="1">
      <c r="A92" s="797"/>
      <c r="B92" s="833"/>
      <c r="C92" s="833" t="s">
        <v>307</v>
      </c>
      <c r="D92" s="833"/>
      <c r="E92" s="833"/>
      <c r="F92" s="882"/>
      <c r="G92" s="800"/>
      <c r="H92" s="832" t="s">
        <v>86</v>
      </c>
      <c r="I92" s="832"/>
      <c r="J92" s="869" t="e">
        <f>SUM(J93:J104)</f>
        <v>#REF!</v>
      </c>
      <c r="K92" s="869"/>
      <c r="L92" s="869">
        <f>SUM(L93:L104)</f>
        <v>917570.4085224045</v>
      </c>
      <c r="M92" s="869"/>
      <c r="N92" s="869"/>
      <c r="O92" s="869"/>
      <c r="P92" s="869">
        <f>SUM(P93:P104)</f>
        <v>2193558</v>
      </c>
      <c r="Q92" s="883">
        <f>SUM(Q93:Q104)</f>
        <v>2112914</v>
      </c>
      <c r="R92" s="854">
        <f>SUM(R93:R104)</f>
        <v>-80644</v>
      </c>
      <c r="S92" s="883">
        <f>SUM(S93:S104)</f>
        <v>2102786</v>
      </c>
      <c r="T92" s="883">
        <f>SUM(T93:T104)</f>
        <v>2128360</v>
      </c>
      <c r="U92" s="869"/>
      <c r="W92" s="444">
        <f>Q92-'[6]ΔΕΛΤ ΔΑΠ Με ΣΥΜΠ(17-20'!Q88</f>
        <v>740029.9970627497</v>
      </c>
      <c r="X92" s="444">
        <f>R92-'[6]ΔΕΛΤ ΔΑΠ Με ΣΥΜΠ(17-20'!R88</f>
        <v>433152.99684425793</v>
      </c>
      <c r="Y92" s="444">
        <f>S92-'[6]ΔΕΛΤ ΔΑΠ Με ΣΥΜΠ(17-20'!S88</f>
        <v>839661.99043160118</v>
      </c>
      <c r="Z92" s="444">
        <f>T92-'[6]ΔΕΛΤ ΔΑΠ Με ΣΥΜΠ(17-20'!T88</f>
        <v>829823.98985749716</v>
      </c>
    </row>
    <row r="93" spans="1:26" ht="16.5" customHeight="1">
      <c r="A93" s="797"/>
      <c r="B93" s="834"/>
      <c r="C93" s="834"/>
      <c r="D93" s="834" t="s">
        <v>308</v>
      </c>
      <c r="E93" s="834"/>
      <c r="F93" s="800"/>
      <c r="G93" s="800"/>
      <c r="H93" s="865" t="s">
        <v>562</v>
      </c>
      <c r="I93" s="865"/>
      <c r="J93" s="801" t="e">
        <f>ROUND(#REF!,0)</f>
        <v>#REF!</v>
      </c>
      <c r="K93" s="801"/>
      <c r="L93" s="801">
        <f>'[7]2021 Budget vs Actual'!$F265</f>
        <v>74478.240000000005</v>
      </c>
      <c r="M93" s="801"/>
      <c r="N93" s="801"/>
      <c r="O93" s="801"/>
      <c r="P93" s="802">
        <v>100000</v>
      </c>
      <c r="Q93" s="830">
        <v>125000</v>
      </c>
      <c r="R93" s="838">
        <f t="shared" si="4"/>
        <v>25000</v>
      </c>
      <c r="S93" s="830">
        <v>125000</v>
      </c>
      <c r="T93" s="830">
        <v>125000</v>
      </c>
      <c r="U93" s="884"/>
      <c r="W93" s="444">
        <f>Q93-'[6]ΔΕΛΤ ΔΑΠ Με ΣΥΜΠ(17-20'!Q89</f>
        <v>25000</v>
      </c>
      <c r="X93" s="444">
        <f>R93-'[6]ΔΕΛΤ ΔΑΠ Με ΣΥΜΠ(17-20'!R89</f>
        <v>125000</v>
      </c>
      <c r="Y93" s="444">
        <f>S93-'[6]ΔΕΛΤ ΔΑΠ Με ΣΥΜΠ(17-20'!S89</f>
        <v>25000</v>
      </c>
      <c r="Z93" s="444">
        <f>T93-'[6]ΔΕΛΤ ΔΑΠ Με ΣΥΜΠ(17-20'!T89</f>
        <v>25000</v>
      </c>
    </row>
    <row r="94" spans="1:26" ht="16.5" customHeight="1">
      <c r="A94" s="797"/>
      <c r="B94" s="834"/>
      <c r="C94" s="834"/>
      <c r="D94" s="834" t="s">
        <v>309</v>
      </c>
      <c r="E94" s="834"/>
      <c r="F94" s="800"/>
      <c r="G94" s="800"/>
      <c r="H94" s="865" t="s">
        <v>29</v>
      </c>
      <c r="I94" s="865"/>
      <c r="J94" s="801" t="e">
        <f>ROUND(#REF!,0)</f>
        <v>#REF!</v>
      </c>
      <c r="K94" s="801"/>
      <c r="L94" s="801">
        <f>'[7]2021 Budget vs Actual'!$F266</f>
        <v>73756.89</v>
      </c>
      <c r="M94" s="801"/>
      <c r="N94" s="801"/>
      <c r="O94" s="801"/>
      <c r="P94" s="802">
        <v>120000</v>
      </c>
      <c r="Q94" s="830">
        <v>130000</v>
      </c>
      <c r="R94" s="838">
        <f t="shared" si="4"/>
        <v>10000</v>
      </c>
      <c r="S94" s="830">
        <v>120000</v>
      </c>
      <c r="T94" s="830">
        <v>120000</v>
      </c>
      <c r="U94" s="884"/>
      <c r="W94" s="444">
        <f>Q94-'[6]ΔΕΛΤ ΔΑΠ Με ΣΥΜΠ(17-20'!Q90</f>
        <v>10000</v>
      </c>
      <c r="X94" s="444">
        <f>R94-'[6]ΔΕΛΤ ΔΑΠ Με ΣΥΜΠ(17-20'!R90</f>
        <v>-10000</v>
      </c>
      <c r="Y94" s="444">
        <f>S94-'[6]ΔΕΛΤ ΔΑΠ Με ΣΥΜΠ(17-20'!S90</f>
        <v>0</v>
      </c>
      <c r="Z94" s="444">
        <f>T94-'[6]ΔΕΛΤ ΔΑΠ Με ΣΥΜΠ(17-20'!T90</f>
        <v>0</v>
      </c>
    </row>
    <row r="95" spans="1:26" ht="16.5" customHeight="1">
      <c r="A95" s="797"/>
      <c r="B95" s="834"/>
      <c r="C95" s="834"/>
      <c r="D95" s="834" t="s">
        <v>310</v>
      </c>
      <c r="E95" s="834"/>
      <c r="F95" s="800"/>
      <c r="G95" s="800"/>
      <c r="H95" s="865" t="s">
        <v>30</v>
      </c>
      <c r="I95" s="865"/>
      <c r="J95" s="801" t="e">
        <f>ROUND(#REF!,0)</f>
        <v>#REF!</v>
      </c>
      <c r="K95" s="801"/>
      <c r="L95" s="801">
        <f>'[7]2021 Budget vs Actual'!$F267</f>
        <v>63399.81</v>
      </c>
      <c r="M95" s="801"/>
      <c r="N95" s="801"/>
      <c r="O95" s="801"/>
      <c r="P95" s="802">
        <v>120000</v>
      </c>
      <c r="Q95" s="830">
        <v>120000</v>
      </c>
      <c r="R95" s="838">
        <f t="shared" si="4"/>
        <v>0</v>
      </c>
      <c r="S95" s="830">
        <v>120000</v>
      </c>
      <c r="T95" s="830">
        <v>120000</v>
      </c>
      <c r="U95" s="884"/>
      <c r="W95" s="444">
        <f>Q95-'[6]ΔΕΛΤ ΔΑΠ Με ΣΥΜΠ(17-20'!Q91</f>
        <v>0</v>
      </c>
      <c r="X95" s="444">
        <f>R95-'[6]ΔΕΛΤ ΔΑΠ Με ΣΥΜΠ(17-20'!R91</f>
        <v>0</v>
      </c>
      <c r="Y95" s="444">
        <f>S95-'[6]ΔΕΛΤ ΔΑΠ Με ΣΥΜΠ(17-20'!S91</f>
        <v>0</v>
      </c>
      <c r="Z95" s="444">
        <f>T95-'[6]ΔΕΛΤ ΔΑΠ Με ΣΥΜΠ(17-20'!T91</f>
        <v>0</v>
      </c>
    </row>
    <row r="96" spans="1:26" ht="16.5" customHeight="1">
      <c r="A96" s="797"/>
      <c r="B96" s="834"/>
      <c r="C96" s="834"/>
      <c r="D96" s="834" t="s">
        <v>311</v>
      </c>
      <c r="E96" s="834"/>
      <c r="F96" s="800"/>
      <c r="G96" s="800"/>
      <c r="H96" s="865" t="s">
        <v>31</v>
      </c>
      <c r="I96" s="865"/>
      <c r="J96" s="801" t="e">
        <f>ROUND(#REF!,0)</f>
        <v>#REF!</v>
      </c>
      <c r="K96" s="801"/>
      <c r="L96" s="801">
        <f>'[7]2021 Budget vs Actual'!$F268</f>
        <v>8844.0400000000009</v>
      </c>
      <c r="M96" s="801"/>
      <c r="N96" s="801"/>
      <c r="O96" s="801"/>
      <c r="P96" s="802">
        <v>20000</v>
      </c>
      <c r="Q96" s="830">
        <v>20000</v>
      </c>
      <c r="R96" s="838">
        <f t="shared" si="4"/>
        <v>0</v>
      </c>
      <c r="S96" s="830">
        <v>15000</v>
      </c>
      <c r="T96" s="830">
        <v>15000</v>
      </c>
      <c r="U96" s="884"/>
      <c r="W96" s="444">
        <f>Q96-'[6]ΔΕΛΤ ΔΑΠ Με ΣΥΜΠ(17-20'!Q92</f>
        <v>5000</v>
      </c>
      <c r="X96" s="444">
        <f>R96-'[6]ΔΕΛΤ ΔΑΠ Με ΣΥΜΠ(17-20'!R92</f>
        <v>0</v>
      </c>
      <c r="Y96" s="444">
        <f>S96-'[6]ΔΕΛΤ ΔΑΠ Με ΣΥΜΠ(17-20'!S92</f>
        <v>0</v>
      </c>
      <c r="Z96" s="444">
        <f>T96-'[6]ΔΕΛΤ ΔΑΠ Με ΣΥΜΠ(17-20'!T92</f>
        <v>0</v>
      </c>
    </row>
    <row r="97" spans="1:26" ht="16.5" customHeight="1">
      <c r="A97" s="797"/>
      <c r="B97" s="834"/>
      <c r="C97" s="834"/>
      <c r="D97" s="834" t="s">
        <v>312</v>
      </c>
      <c r="E97" s="834"/>
      <c r="F97" s="800"/>
      <c r="G97" s="800"/>
      <c r="H97" s="865" t="s">
        <v>1</v>
      </c>
      <c r="I97" s="865"/>
      <c r="J97" s="801" t="e">
        <f>ROUND(#REF!,0)</f>
        <v>#REF!</v>
      </c>
      <c r="K97" s="801"/>
      <c r="L97" s="801">
        <f>'[7]2021 Budget vs Actual'!$F269</f>
        <v>595244.71852240444</v>
      </c>
      <c r="M97" s="801"/>
      <c r="N97" s="801"/>
      <c r="O97" s="801"/>
      <c r="P97" s="802">
        <v>584558</v>
      </c>
      <c r="Q97" s="830">
        <v>608914</v>
      </c>
      <c r="R97" s="838">
        <f t="shared" si="4"/>
        <v>24356</v>
      </c>
      <c r="S97" s="830">
        <v>613786</v>
      </c>
      <c r="T97" s="830">
        <v>639360</v>
      </c>
      <c r="U97" s="884"/>
      <c r="W97" s="444">
        <f>Q97-'[6]ΔΕΛΤ ΔΑΠ Με ΣΥΜΠ(17-20'!Q93</f>
        <v>9029.9970627495786</v>
      </c>
      <c r="X97" s="444">
        <f>R97-'[6]ΔΕΛΤ ΔΑΠ Με ΣΥΜΠ(17-20'!R93</f>
        <v>73152.996844257927</v>
      </c>
      <c r="Y97" s="444">
        <f>S97-'[6]ΔΕΛΤ ΔΑΠ Με ΣΥΜΠ(17-20'!S93</f>
        <v>23661.990431601182</v>
      </c>
      <c r="Z97" s="444">
        <f>T97-'[6]ΔΕΛΤ ΔΑΠ Με ΣΥΜΠ(17-20'!T93</f>
        <v>13823.989857497159</v>
      </c>
    </row>
    <row r="98" spans="1:26" ht="16.5" customHeight="1">
      <c r="A98" s="797"/>
      <c r="B98" s="834"/>
      <c r="C98" s="834"/>
      <c r="D98" s="834" t="s">
        <v>313</v>
      </c>
      <c r="E98" s="834"/>
      <c r="F98" s="800"/>
      <c r="G98" s="800"/>
      <c r="H98" s="865" t="s">
        <v>32</v>
      </c>
      <c r="I98" s="865"/>
      <c r="J98" s="801" t="e">
        <f>ROUND(#REF!,0)</f>
        <v>#REF!</v>
      </c>
      <c r="K98" s="801"/>
      <c r="L98" s="801">
        <f>'[7]2021 Budget vs Actual'!$F270</f>
        <v>3434.39</v>
      </c>
      <c r="M98" s="801"/>
      <c r="N98" s="801"/>
      <c r="O98" s="801"/>
      <c r="P98" s="802">
        <v>5000</v>
      </c>
      <c r="Q98" s="830">
        <v>5000</v>
      </c>
      <c r="R98" s="838">
        <f t="shared" si="4"/>
        <v>0</v>
      </c>
      <c r="S98" s="830">
        <v>5000</v>
      </c>
      <c r="T98" s="830">
        <v>5000</v>
      </c>
      <c r="U98" s="884"/>
      <c r="W98" s="444">
        <f>Q98-'[6]ΔΕΛΤ ΔΑΠ Με ΣΥΜΠ(17-20'!Q94</f>
        <v>0</v>
      </c>
      <c r="X98" s="444">
        <f>R98-'[6]ΔΕΛΤ ΔΑΠ Με ΣΥΜΠ(17-20'!R94</f>
        <v>0</v>
      </c>
      <c r="Y98" s="444">
        <f>S98-'[6]ΔΕΛΤ ΔΑΠ Με ΣΥΜΠ(17-20'!S94</f>
        <v>0</v>
      </c>
      <c r="Z98" s="444">
        <f>T98-'[6]ΔΕΛΤ ΔΑΠ Με ΣΥΜΠ(17-20'!T94</f>
        <v>0</v>
      </c>
    </row>
    <row r="99" spans="1:26" ht="16.5" customHeight="1">
      <c r="A99" s="797"/>
      <c r="B99" s="834"/>
      <c r="C99" s="834"/>
      <c r="D99" s="834" t="s">
        <v>314</v>
      </c>
      <c r="E99" s="834"/>
      <c r="F99" s="800"/>
      <c r="G99" s="800"/>
      <c r="H99" s="865" t="s">
        <v>34</v>
      </c>
      <c r="I99" s="865"/>
      <c r="J99" s="801" t="e">
        <f>ROUND(#REF!,0)</f>
        <v>#REF!</v>
      </c>
      <c r="K99" s="801"/>
      <c r="L99" s="801">
        <f>'[7]2021 Budget vs Actual'!$F271</f>
        <v>178.78</v>
      </c>
      <c r="M99" s="801"/>
      <c r="N99" s="801"/>
      <c r="O99" s="801"/>
      <c r="P99" s="802">
        <v>3000</v>
      </c>
      <c r="Q99" s="830">
        <v>3000</v>
      </c>
      <c r="R99" s="838">
        <f t="shared" si="4"/>
        <v>0</v>
      </c>
      <c r="S99" s="830">
        <v>3000</v>
      </c>
      <c r="T99" s="830">
        <v>3000</v>
      </c>
      <c r="U99" s="884"/>
      <c r="W99" s="444">
        <f>Q99-'[6]ΔΕΛΤ ΔΑΠ Με ΣΥΜΠ(17-20'!Q95</f>
        <v>1000</v>
      </c>
      <c r="X99" s="444">
        <f>R99-'[6]ΔΕΛΤ ΔΑΠ Με ΣΥΜΠ(17-20'!R95</f>
        <v>0</v>
      </c>
      <c r="Y99" s="444">
        <f>S99-'[6]ΔΕΛΤ ΔΑΠ Με ΣΥΜΠ(17-20'!S95</f>
        <v>1000</v>
      </c>
      <c r="Z99" s="444">
        <f>T99-'[6]ΔΕΛΤ ΔΑΠ Με ΣΥΜΠ(17-20'!T95</f>
        <v>1000</v>
      </c>
    </row>
    <row r="100" spans="1:26" ht="16.5" customHeight="1">
      <c r="A100" s="832"/>
      <c r="B100" s="834"/>
      <c r="C100" s="834"/>
      <c r="D100" s="834" t="s">
        <v>315</v>
      </c>
      <c r="E100" s="834"/>
      <c r="F100" s="852"/>
      <c r="G100" s="852"/>
      <c r="H100" s="865" t="s">
        <v>35</v>
      </c>
      <c r="I100" s="865"/>
      <c r="J100" s="801" t="e">
        <f>ROUND(#REF!,0)</f>
        <v>#REF!</v>
      </c>
      <c r="K100" s="801"/>
      <c r="L100" s="801">
        <f>'[7]2021 Budget vs Actual'!$F272</f>
        <v>0</v>
      </c>
      <c r="M100" s="801"/>
      <c r="N100" s="801"/>
      <c r="O100" s="801"/>
      <c r="P100" s="802">
        <v>1000</v>
      </c>
      <c r="Q100" s="830">
        <f>10*0+1000</f>
        <v>1000</v>
      </c>
      <c r="R100" s="838">
        <f t="shared" si="4"/>
        <v>0</v>
      </c>
      <c r="S100" s="830">
        <v>1000</v>
      </c>
      <c r="T100" s="830">
        <v>1000</v>
      </c>
      <c r="U100" s="884"/>
      <c r="W100" s="444">
        <f>Q100-'[6]ΔΕΛΤ ΔΑΠ Με ΣΥΜΠ(17-20'!Q96</f>
        <v>0</v>
      </c>
      <c r="X100" s="444">
        <f>R100-'[6]ΔΕΛΤ ΔΑΠ Με ΣΥΜΠ(17-20'!R96</f>
        <v>0</v>
      </c>
      <c r="Y100" s="444">
        <f>S100-'[6]ΔΕΛΤ ΔΑΠ Με ΣΥΜΠ(17-20'!S96</f>
        <v>0</v>
      </c>
      <c r="Z100" s="444">
        <f>T100-'[6]ΔΕΛΤ ΔΑΠ Με ΣΥΜΠ(17-20'!T96</f>
        <v>0</v>
      </c>
    </row>
    <row r="101" spans="1:26" ht="16.5" customHeight="1">
      <c r="A101" s="832"/>
      <c r="B101" s="834"/>
      <c r="C101" s="834"/>
      <c r="D101" s="834" t="s">
        <v>316</v>
      </c>
      <c r="E101" s="834"/>
      <c r="F101" s="800"/>
      <c r="G101" s="800"/>
      <c r="H101" s="865" t="s">
        <v>219</v>
      </c>
      <c r="I101" s="865"/>
      <c r="J101" s="801" t="e">
        <f>ROUND(#REF!,0)</f>
        <v>#REF!</v>
      </c>
      <c r="K101" s="801"/>
      <c r="L101" s="801">
        <f>'[7]2021 Budget vs Actual'!$F273</f>
        <v>95291.42</v>
      </c>
      <c r="M101" s="801"/>
      <c r="N101" s="801"/>
      <c r="O101" s="801"/>
      <c r="P101" s="802">
        <v>1190000</v>
      </c>
      <c r="Q101" s="830">
        <v>1050000</v>
      </c>
      <c r="R101" s="838">
        <f t="shared" si="4"/>
        <v>-140000</v>
      </c>
      <c r="S101" s="830">
        <v>1050000</v>
      </c>
      <c r="T101" s="830">
        <v>1050000</v>
      </c>
      <c r="U101" s="884"/>
      <c r="W101" s="444">
        <f>Q101-'[6]ΔΕΛΤ ΔΑΠ Με ΣΥΜΠ(17-20'!Q97</f>
        <v>700000</v>
      </c>
      <c r="X101" s="444">
        <f>R101-'[6]ΔΕΛΤ ΔΑΠ Με ΣΥΜΠ(17-20'!R97</f>
        <v>260000</v>
      </c>
      <c r="Y101" s="444">
        <f>S101-'[6]ΔΕΛΤ ΔΑΠ Με ΣΥΜΠ(17-20'!S97</f>
        <v>800000</v>
      </c>
      <c r="Z101" s="444">
        <f>T101-'[6]ΔΕΛΤ ΔΑΠ Με ΣΥΜΠ(17-20'!T97</f>
        <v>800000</v>
      </c>
    </row>
    <row r="102" spans="1:26" ht="16.5" customHeight="1">
      <c r="A102" s="832"/>
      <c r="B102" s="834"/>
      <c r="C102" s="834"/>
      <c r="D102" s="834" t="s">
        <v>317</v>
      </c>
      <c r="E102" s="834"/>
      <c r="F102" s="800"/>
      <c r="G102" s="800"/>
      <c r="H102" s="865" t="s">
        <v>36</v>
      </c>
      <c r="I102" s="865"/>
      <c r="J102" s="801" t="e">
        <f>ROUND(#REF!,0)</f>
        <v>#REF!</v>
      </c>
      <c r="K102" s="801"/>
      <c r="L102" s="801">
        <f>'[7]2021 Budget vs Actual'!$F274</f>
        <v>1066.0999999999999</v>
      </c>
      <c r="M102" s="801"/>
      <c r="N102" s="801"/>
      <c r="O102" s="801"/>
      <c r="P102" s="802">
        <v>20000</v>
      </c>
      <c r="Q102" s="830">
        <v>20000</v>
      </c>
      <c r="R102" s="838">
        <f t="shared" si="4"/>
        <v>0</v>
      </c>
      <c r="S102" s="830">
        <v>20000</v>
      </c>
      <c r="T102" s="830">
        <v>20000</v>
      </c>
      <c r="U102" s="884"/>
      <c r="W102" s="444">
        <f>Q102-'[6]ΔΕΛΤ ΔΑΠ Με ΣΥΜΠ(17-20'!Q98</f>
        <v>-10000</v>
      </c>
      <c r="X102" s="444">
        <f>R102-'[6]ΔΕΛΤ ΔΑΠ Με ΣΥΜΠ(17-20'!R98</f>
        <v>-5000</v>
      </c>
      <c r="Y102" s="444">
        <f>S102-'[6]ΔΕΛΤ ΔΑΠ Με ΣΥΜΠ(17-20'!S98</f>
        <v>-10000</v>
      </c>
      <c r="Z102" s="444">
        <f>T102-'[6]ΔΕΛΤ ΔΑΠ Με ΣΥΜΠ(17-20'!T98</f>
        <v>-10000</v>
      </c>
    </row>
    <row r="103" spans="1:26" ht="16.5" customHeight="1">
      <c r="A103" s="797"/>
      <c r="B103" s="834"/>
      <c r="C103" s="834"/>
      <c r="D103" s="834" t="s">
        <v>318</v>
      </c>
      <c r="E103" s="834"/>
      <c r="F103" s="800"/>
      <c r="G103" s="800"/>
      <c r="H103" s="865" t="s">
        <v>37</v>
      </c>
      <c r="I103" s="865"/>
      <c r="J103" s="801" t="e">
        <f>ROUND(#REF!,0)</f>
        <v>#REF!</v>
      </c>
      <c r="K103" s="801"/>
      <c r="L103" s="801">
        <f>'[7]2021 Budget vs Actual'!$F275</f>
        <v>1876.02</v>
      </c>
      <c r="M103" s="801"/>
      <c r="N103" s="801"/>
      <c r="O103" s="801"/>
      <c r="P103" s="802">
        <v>30000</v>
      </c>
      <c r="Q103" s="830">
        <v>30000</v>
      </c>
      <c r="R103" s="838">
        <f t="shared" si="4"/>
        <v>0</v>
      </c>
      <c r="S103" s="830">
        <v>30000</v>
      </c>
      <c r="T103" s="830">
        <v>30000</v>
      </c>
      <c r="U103" s="884"/>
      <c r="W103" s="444">
        <f>Q103-'[6]ΔΕΛΤ ΔΑΠ Με ΣΥΜΠ(17-20'!Q99</f>
        <v>0</v>
      </c>
      <c r="X103" s="444">
        <f>R103-'[6]ΔΕΛΤ ΔΑΠ Με ΣΥΜΠ(17-20'!R99</f>
        <v>-10000</v>
      </c>
      <c r="Y103" s="444">
        <f>S103-'[6]ΔΕΛΤ ΔΑΠ Με ΣΥΜΠ(17-20'!S99</f>
        <v>0</v>
      </c>
      <c r="Z103" s="444">
        <f>T103-'[6]ΔΕΛΤ ΔΑΠ Με ΣΥΜΠ(17-20'!T99</f>
        <v>0</v>
      </c>
    </row>
    <row r="104" spans="1:26" ht="16.5" hidden="1" customHeight="1">
      <c r="A104" s="797"/>
      <c r="B104" s="834" t="s">
        <v>179</v>
      </c>
      <c r="C104" s="834"/>
      <c r="D104" s="834"/>
      <c r="E104" s="834"/>
      <c r="F104" s="800"/>
      <c r="G104" s="800"/>
      <c r="H104" s="865" t="s">
        <v>33</v>
      </c>
      <c r="I104" s="865"/>
      <c r="J104" s="801" t="e">
        <f>ROUND(#REF!,0)</f>
        <v>#REF!</v>
      </c>
      <c r="K104" s="801"/>
      <c r="L104" s="802"/>
      <c r="M104" s="801"/>
      <c r="N104" s="801"/>
      <c r="O104" s="801"/>
      <c r="P104" s="802"/>
      <c r="Q104" s="830"/>
      <c r="R104" s="838">
        <f t="shared" si="4"/>
        <v>0</v>
      </c>
      <c r="S104" s="830"/>
      <c r="T104" s="830"/>
      <c r="U104" s="884"/>
      <c r="W104" s="444">
        <f>Q104-'[6]ΔΕΛΤ ΔΑΠ Με ΣΥΜΠ(17-20'!Q100</f>
        <v>0</v>
      </c>
      <c r="X104" s="444">
        <f>R104-'[6]ΔΕΛΤ ΔΑΠ Με ΣΥΜΠ(17-20'!R100</f>
        <v>0</v>
      </c>
      <c r="Y104" s="444">
        <f>S104-'[6]ΔΕΛΤ ΔΑΠ Με ΣΥΜΠ(17-20'!S100</f>
        <v>0</v>
      </c>
      <c r="Z104" s="444">
        <f>T104-'[6]ΔΕΛΤ ΔΑΠ Με ΣΥΜΠ(17-20'!T100</f>
        <v>0</v>
      </c>
    </row>
    <row r="105" spans="1:26" s="161" customFormat="1" ht="16.5" hidden="1" customHeight="1">
      <c r="A105" s="835"/>
      <c r="B105" s="862"/>
      <c r="C105" s="862" t="s">
        <v>319</v>
      </c>
      <c r="D105" s="862"/>
      <c r="E105" s="862"/>
      <c r="F105" s="885"/>
      <c r="G105" s="859"/>
      <c r="H105" s="853" t="s">
        <v>87</v>
      </c>
      <c r="I105" s="853"/>
      <c r="J105" s="854" t="e">
        <f>SUM(J106:J107)</f>
        <v>#REF!</v>
      </c>
      <c r="K105" s="854"/>
      <c r="L105" s="854">
        <f>SUM(L106:L107)</f>
        <v>0</v>
      </c>
      <c r="M105" s="854"/>
      <c r="N105" s="854"/>
      <c r="O105" s="854"/>
      <c r="P105" s="854">
        <f>SUM(P106:P107)</f>
        <v>0</v>
      </c>
      <c r="Q105" s="874">
        <f>SUM(Q106:Q107)</f>
        <v>0</v>
      </c>
      <c r="R105" s="838">
        <f t="shared" si="4"/>
        <v>0</v>
      </c>
      <c r="S105" s="854">
        <f>SUM(S106:S107)</f>
        <v>0</v>
      </c>
      <c r="T105" s="854">
        <f>SUM(T106:T107)</f>
        <v>0</v>
      </c>
      <c r="U105" s="857" t="s">
        <v>371</v>
      </c>
      <c r="W105" s="444">
        <f>Q105-'[6]ΔΕΛΤ ΔΑΠ Με ΣΥΜΠ(17-20'!Q101</f>
        <v>0</v>
      </c>
      <c r="X105" s="444">
        <f>R105-'[6]ΔΕΛΤ ΔΑΠ Με ΣΥΜΠ(17-20'!R101</f>
        <v>48890</v>
      </c>
      <c r="Y105" s="444">
        <f>S105-'[6]ΔΕΛΤ ΔΑΠ Με ΣΥΜΠ(17-20'!S101</f>
        <v>0</v>
      </c>
      <c r="Z105" s="444">
        <f>T105-'[6]ΔΕΛΤ ΔΑΠ Με ΣΥΜΠ(17-20'!T101</f>
        <v>0</v>
      </c>
    </row>
    <row r="106" spans="1:26" ht="16.5" hidden="1" customHeight="1">
      <c r="A106" s="797"/>
      <c r="B106" s="834"/>
      <c r="C106" s="834"/>
      <c r="D106" s="834" t="s">
        <v>320</v>
      </c>
      <c r="E106" s="834"/>
      <c r="F106" s="800"/>
      <c r="G106" s="800"/>
      <c r="H106" s="865" t="s">
        <v>38</v>
      </c>
      <c r="I106" s="865"/>
      <c r="J106" s="801" t="e">
        <f>ROUND(#REF!,0)</f>
        <v>#REF!</v>
      </c>
      <c r="K106" s="801"/>
      <c r="L106" s="802">
        <f>17787*0</f>
        <v>0</v>
      </c>
      <c r="M106" s="801"/>
      <c r="N106" s="801"/>
      <c r="O106" s="801"/>
      <c r="P106" s="802">
        <v>0</v>
      </c>
      <c r="Q106" s="849">
        <v>0</v>
      </c>
      <c r="R106" s="838">
        <f t="shared" si="4"/>
        <v>0</v>
      </c>
      <c r="S106" s="838">
        <v>0</v>
      </c>
      <c r="T106" s="838">
        <v>0</v>
      </c>
      <c r="U106" s="1067" t="s">
        <v>439</v>
      </c>
      <c r="W106" s="444">
        <f>Q106-'[6]ΔΕΛΤ ΔΑΠ Με ΣΥΜΠ(17-20'!Q102</f>
        <v>0</v>
      </c>
      <c r="X106" s="444">
        <f>R106-'[6]ΔΕΛΤ ΔΑΠ Με ΣΥΜΠ(17-20'!R102</f>
        <v>20000</v>
      </c>
      <c r="Y106" s="444">
        <f>S106-'[6]ΔΕΛΤ ΔΑΠ Με ΣΥΜΠ(17-20'!S102</f>
        <v>0</v>
      </c>
      <c r="Z106" s="444">
        <f>T106-'[6]ΔΕΛΤ ΔΑΠ Με ΣΥΜΠ(17-20'!T102</f>
        <v>0</v>
      </c>
    </row>
    <row r="107" spans="1:26" ht="16.5" hidden="1" customHeight="1">
      <c r="A107" s="797"/>
      <c r="B107" s="834"/>
      <c r="C107" s="834"/>
      <c r="D107" s="834" t="s">
        <v>321</v>
      </c>
      <c r="E107" s="834"/>
      <c r="F107" s="800"/>
      <c r="G107" s="800"/>
      <c r="H107" s="865" t="s">
        <v>39</v>
      </c>
      <c r="I107" s="865"/>
      <c r="J107" s="801" t="e">
        <f>ROUND(#REF!,0)</f>
        <v>#REF!</v>
      </c>
      <c r="K107" s="801"/>
      <c r="L107" s="802">
        <f>26627*0</f>
        <v>0</v>
      </c>
      <c r="M107" s="801"/>
      <c r="N107" s="801"/>
      <c r="O107" s="801"/>
      <c r="P107" s="802">
        <v>0</v>
      </c>
      <c r="Q107" s="849">
        <v>0</v>
      </c>
      <c r="R107" s="838">
        <f t="shared" si="4"/>
        <v>0</v>
      </c>
      <c r="S107" s="838">
        <v>0</v>
      </c>
      <c r="T107" s="838">
        <v>0</v>
      </c>
      <c r="U107" s="1068"/>
      <c r="W107" s="444">
        <f>Q107-'[6]ΔΕΛΤ ΔΑΠ Με ΣΥΜΠ(17-20'!Q103</f>
        <v>0</v>
      </c>
      <c r="X107" s="444">
        <f>R107-'[6]ΔΕΛΤ ΔΑΠ Με ΣΥΜΠ(17-20'!R103</f>
        <v>28890</v>
      </c>
      <c r="Y107" s="444">
        <f>S107-'[6]ΔΕΛΤ ΔΑΠ Με ΣΥΜΠ(17-20'!S103</f>
        <v>0</v>
      </c>
      <c r="Z107" s="444">
        <f>T107-'[6]ΔΕΛΤ ΔΑΠ Με ΣΥΜΠ(17-20'!T103</f>
        <v>0</v>
      </c>
    </row>
    <row r="108" spans="1:26" s="161" customFormat="1" ht="16.5" customHeight="1">
      <c r="A108" s="835"/>
      <c r="B108" s="862"/>
      <c r="C108" s="862" t="s">
        <v>322</v>
      </c>
      <c r="D108" s="862"/>
      <c r="E108" s="862"/>
      <c r="F108" s="885"/>
      <c r="G108" s="859"/>
      <c r="H108" s="853" t="s">
        <v>88</v>
      </c>
      <c r="I108" s="853"/>
      <c r="J108" s="854" t="e">
        <f>SUM(J109:J127)</f>
        <v>#REF!</v>
      </c>
      <c r="K108" s="854"/>
      <c r="L108" s="854">
        <f>SUM(L109:L127)</f>
        <v>1296701.25</v>
      </c>
      <c r="M108" s="854"/>
      <c r="N108" s="854"/>
      <c r="O108" s="854"/>
      <c r="P108" s="854">
        <f>SUM(P109:P127)</f>
        <v>5154830</v>
      </c>
      <c r="Q108" s="855">
        <f>SUM(Q109:Q127)</f>
        <v>8132895</v>
      </c>
      <c r="R108" s="854">
        <f>SUM(R109:R127)</f>
        <v>2978065</v>
      </c>
      <c r="S108" s="855">
        <f>SUM(S109:S127)</f>
        <v>8450010</v>
      </c>
      <c r="T108" s="855">
        <f>SUM(T109:T127)</f>
        <v>8595010</v>
      </c>
      <c r="U108" s="857" t="s">
        <v>372</v>
      </c>
      <c r="W108" s="444">
        <f>Q108-'[6]ΔΕΛΤ ΔΑΠ Με ΣΥΜΠ(17-20'!Q104</f>
        <v>3332485</v>
      </c>
      <c r="X108" s="444">
        <f>R108-'[6]ΔΕΛΤ ΔΑΠ Με ΣΥΜΠ(17-20'!R104</f>
        <v>4464831.0034989249</v>
      </c>
      <c r="Y108" s="444">
        <f>S108-'[6]ΔΕΛΤ ΔΑΠ Με ΣΥΜΠ(17-20'!S104</f>
        <v>1650000</v>
      </c>
      <c r="Z108" s="444">
        <f>T108-'[6]ΔΕΛΤ ΔΑΠ Με ΣΥΜΠ(17-20'!T104</f>
        <v>1494240</v>
      </c>
    </row>
    <row r="109" spans="1:26" s="161" customFormat="1" ht="30.75" customHeight="1">
      <c r="A109" s="835"/>
      <c r="B109" s="886"/>
      <c r="C109" s="886"/>
      <c r="D109" s="886" t="s">
        <v>324</v>
      </c>
      <c r="E109" s="886"/>
      <c r="F109" s="859"/>
      <c r="G109" s="859"/>
      <c r="H109" s="864" t="s">
        <v>40</v>
      </c>
      <c r="I109" s="864"/>
      <c r="J109" s="801" t="e">
        <f>ROUND(#REF!,0)</f>
        <v>#REF!</v>
      </c>
      <c r="K109" s="801"/>
      <c r="L109" s="801">
        <v>36323.71</v>
      </c>
      <c r="M109" s="801"/>
      <c r="N109" s="801"/>
      <c r="O109" s="801"/>
      <c r="P109" s="802">
        <v>60000</v>
      </c>
      <c r="Q109" s="830">
        <v>130000</v>
      </c>
      <c r="R109" s="838">
        <f>+Q109-P109</f>
        <v>70000</v>
      </c>
      <c r="S109" s="803">
        <v>140000</v>
      </c>
      <c r="T109" s="803">
        <v>150000</v>
      </c>
      <c r="U109" s="887"/>
      <c r="W109" s="444">
        <f>Q109-'[6]ΔΕΛΤ ΔΑΠ Με ΣΥΜΠ(17-20'!Q105</f>
        <v>70000</v>
      </c>
      <c r="X109" s="444">
        <f>R109-'[6]ΔΕΛΤ ΔΑΠ Με ΣΥΜΠ(17-20'!R105</f>
        <v>70000</v>
      </c>
      <c r="Y109" s="444">
        <f>S109-'[6]ΔΕΛΤ ΔΑΠ Με ΣΥΜΠ(17-20'!S105</f>
        <v>80000</v>
      </c>
      <c r="Z109" s="444">
        <f>T109-'[6]ΔΕΛΤ ΔΑΠ Με ΣΥΜΠ(17-20'!T105</f>
        <v>90000</v>
      </c>
    </row>
    <row r="110" spans="1:26" ht="16.5" customHeight="1">
      <c r="A110" s="888"/>
      <c r="B110" s="889"/>
      <c r="C110" s="889"/>
      <c r="D110" s="889" t="s">
        <v>323</v>
      </c>
      <c r="E110" s="889"/>
      <c r="F110" s="890"/>
      <c r="G110" s="890"/>
      <c r="H110" s="891" t="s">
        <v>41</v>
      </c>
      <c r="I110" s="891"/>
      <c r="J110" s="801" t="e">
        <f>ROUND(#REF!,0)</f>
        <v>#REF!</v>
      </c>
      <c r="K110" s="801"/>
      <c r="L110" s="801">
        <v>2061.08</v>
      </c>
      <c r="M110" s="801"/>
      <c r="N110" s="801"/>
      <c r="O110" s="801"/>
      <c r="P110" s="802">
        <v>25000</v>
      </c>
      <c r="Q110" s="830">
        <v>25000</v>
      </c>
      <c r="R110" s="838">
        <f t="shared" si="4"/>
        <v>0</v>
      </c>
      <c r="S110" s="830">
        <v>25000</v>
      </c>
      <c r="T110" s="830">
        <v>25000</v>
      </c>
      <c r="U110" s="887"/>
      <c r="W110" s="444">
        <f>Q110-'[6]ΔΕΛΤ ΔΑΠ Με ΣΥΜΠ(17-20'!Q106</f>
        <v>0</v>
      </c>
      <c r="X110" s="444">
        <f>R110-'[6]ΔΕΛΤ ΔΑΠ Με ΣΥΜΠ(17-20'!R106</f>
        <v>0</v>
      </c>
      <c r="Y110" s="444">
        <f>S110-'[6]ΔΕΛΤ ΔΑΠ Με ΣΥΜΠ(17-20'!S106</f>
        <v>0</v>
      </c>
      <c r="Z110" s="444">
        <f>T110-'[6]ΔΕΛΤ ΔΑΠ Με ΣΥΜΠ(17-20'!T106</f>
        <v>0</v>
      </c>
    </row>
    <row r="111" spans="1:26" ht="16.5" customHeight="1">
      <c r="A111" s="888"/>
      <c r="B111" s="889"/>
      <c r="C111" s="889"/>
      <c r="D111" s="889" t="s">
        <v>325</v>
      </c>
      <c r="E111" s="889"/>
      <c r="F111" s="890"/>
      <c r="G111" s="890"/>
      <c r="H111" s="891" t="s">
        <v>42</v>
      </c>
      <c r="I111" s="891"/>
      <c r="J111" s="801" t="e">
        <f>ROUND(#REF!,0)</f>
        <v>#REF!</v>
      </c>
      <c r="K111" s="801"/>
      <c r="L111" s="801">
        <v>2235</v>
      </c>
      <c r="M111" s="801"/>
      <c r="N111" s="801"/>
      <c r="O111" s="801"/>
      <c r="P111" s="802">
        <v>10000</v>
      </c>
      <c r="Q111" s="830">
        <v>10000</v>
      </c>
      <c r="R111" s="838">
        <f t="shared" si="4"/>
        <v>0</v>
      </c>
      <c r="S111" s="830">
        <v>75000</v>
      </c>
      <c r="T111" s="830">
        <v>50000</v>
      </c>
      <c r="U111" s="887"/>
      <c r="W111" s="444">
        <f>Q111-'[6]ΔΕΛΤ ΔΑΠ Με ΣΥΜΠ(17-20'!Q107</f>
        <v>0</v>
      </c>
      <c r="X111" s="444">
        <f>R111-'[6]ΔΕΛΤ ΔΑΠ Με ΣΥΜΠ(17-20'!R107</f>
        <v>0</v>
      </c>
      <c r="Y111" s="444">
        <f>S111-'[6]ΔΕΛΤ ΔΑΠ Με ΣΥΜΠ(17-20'!S107</f>
        <v>0</v>
      </c>
      <c r="Z111" s="444">
        <f>T111-'[6]ΔΕΛΤ ΔΑΠ Με ΣΥΜΠ(17-20'!T107</f>
        <v>0</v>
      </c>
    </row>
    <row r="112" spans="1:26" ht="16.5" customHeight="1">
      <c r="A112" s="888"/>
      <c r="B112" s="889"/>
      <c r="C112" s="889"/>
      <c r="D112" s="889" t="s">
        <v>326</v>
      </c>
      <c r="E112" s="889"/>
      <c r="F112" s="890"/>
      <c r="G112" s="890"/>
      <c r="H112" s="891" t="s">
        <v>43</v>
      </c>
      <c r="I112" s="891"/>
      <c r="J112" s="801" t="e">
        <f>ROUND(#REF!,0)</f>
        <v>#REF!</v>
      </c>
      <c r="K112" s="801"/>
      <c r="L112" s="801">
        <v>5355</v>
      </c>
      <c r="M112" s="801"/>
      <c r="N112" s="801"/>
      <c r="O112" s="801"/>
      <c r="P112" s="802">
        <v>100000</v>
      </c>
      <c r="Q112" s="830">
        <v>100000</v>
      </c>
      <c r="R112" s="838">
        <f t="shared" si="4"/>
        <v>0</v>
      </c>
      <c r="S112" s="830">
        <v>100000</v>
      </c>
      <c r="T112" s="830">
        <v>100000</v>
      </c>
      <c r="U112" s="887"/>
      <c r="W112" s="444">
        <f>Q112-'[6]ΔΕΛΤ ΔΑΠ Με ΣΥΜΠ(17-20'!Q108</f>
        <v>30000</v>
      </c>
      <c r="X112" s="444">
        <f>R112-'[6]ΔΕΛΤ ΔΑΠ Με ΣΥΜΠ(17-20'!R108</f>
        <v>-20000</v>
      </c>
      <c r="Y112" s="444">
        <f>S112-'[6]ΔΕΛΤ ΔΑΠ Με ΣΥΜΠ(17-20'!S108</f>
        <v>25000</v>
      </c>
      <c r="Z112" s="444">
        <f>T112-'[6]ΔΕΛΤ ΔΑΠ Με ΣΥΜΠ(17-20'!T108</f>
        <v>50000</v>
      </c>
    </row>
    <row r="113" spans="1:26" ht="16.5" customHeight="1">
      <c r="A113" s="888"/>
      <c r="B113" s="889"/>
      <c r="C113" s="889"/>
      <c r="D113" s="889" t="s">
        <v>327</v>
      </c>
      <c r="E113" s="889"/>
      <c r="F113" s="890"/>
      <c r="G113" s="890"/>
      <c r="H113" s="891" t="s">
        <v>44</v>
      </c>
      <c r="I113" s="891"/>
      <c r="J113" s="801" t="e">
        <f>ROUND(#REF!,0)</f>
        <v>#REF!</v>
      </c>
      <c r="K113" s="801"/>
      <c r="L113" s="801">
        <v>4191.59</v>
      </c>
      <c r="M113" s="801"/>
      <c r="N113" s="801"/>
      <c r="O113" s="801"/>
      <c r="P113" s="802">
        <v>20000</v>
      </c>
      <c r="Q113" s="830">
        <v>20000</v>
      </c>
      <c r="R113" s="838">
        <f t="shared" si="4"/>
        <v>0</v>
      </c>
      <c r="S113" s="830">
        <v>20000</v>
      </c>
      <c r="T113" s="830">
        <v>20000</v>
      </c>
      <c r="U113" s="887"/>
      <c r="W113" s="444">
        <f>Q113-'[6]ΔΕΛΤ ΔΑΠ Με ΣΥΜΠ(17-20'!Q109</f>
        <v>0</v>
      </c>
      <c r="X113" s="444">
        <f>R113-'[6]ΔΕΛΤ ΔΑΠ Με ΣΥΜΠ(17-20'!R109</f>
        <v>0</v>
      </c>
      <c r="Y113" s="444">
        <f>S113-'[6]ΔΕΛΤ ΔΑΠ Με ΣΥΜΠ(17-20'!S109</f>
        <v>0</v>
      </c>
      <c r="Z113" s="444">
        <f>T113-'[6]ΔΕΛΤ ΔΑΠ Με ΣΥΜΠ(17-20'!T109</f>
        <v>0</v>
      </c>
    </row>
    <row r="114" spans="1:26" ht="30.75" customHeight="1">
      <c r="A114" s="888"/>
      <c r="B114" s="889"/>
      <c r="C114" s="889"/>
      <c r="D114" s="889" t="s">
        <v>328</v>
      </c>
      <c r="E114" s="889"/>
      <c r="F114" s="890"/>
      <c r="G114" s="890"/>
      <c r="H114" s="891" t="s">
        <v>45</v>
      </c>
      <c r="I114" s="891"/>
      <c r="J114" s="801" t="e">
        <f>ROUND(#REF!,0)</f>
        <v>#REF!</v>
      </c>
      <c r="K114" s="801"/>
      <c r="L114" s="801">
        <v>0</v>
      </c>
      <c r="M114" s="801"/>
      <c r="N114" s="801"/>
      <c r="O114" s="801"/>
      <c r="P114" s="802">
        <v>75000</v>
      </c>
      <c r="Q114" s="830">
        <v>90000</v>
      </c>
      <c r="R114" s="838">
        <f t="shared" si="4"/>
        <v>15000</v>
      </c>
      <c r="S114" s="830">
        <v>90000</v>
      </c>
      <c r="T114" s="830">
        <v>90000</v>
      </c>
      <c r="U114" s="887"/>
      <c r="W114" s="444">
        <f>Q114-'[6]ΔΕΛΤ ΔΑΠ Με ΣΥΜΠ(17-20'!Q110</f>
        <v>15000</v>
      </c>
      <c r="X114" s="444">
        <f>R114-'[6]ΔΕΛΤ ΔΑΠ Με ΣΥΜΠ(17-20'!R110</f>
        <v>15000</v>
      </c>
      <c r="Y114" s="444">
        <f>S114-'[6]ΔΕΛΤ ΔΑΠ Με ΣΥΜΠ(17-20'!S110</f>
        <v>15000</v>
      </c>
      <c r="Z114" s="444">
        <f>T114-'[6]ΔΕΛΤ ΔΑΠ Με ΣΥΜΠ(17-20'!T110</f>
        <v>15000</v>
      </c>
    </row>
    <row r="115" spans="1:26" ht="16.5" customHeight="1">
      <c r="A115" s="888"/>
      <c r="B115" s="889"/>
      <c r="C115" s="889"/>
      <c r="D115" s="889" t="s">
        <v>329</v>
      </c>
      <c r="E115" s="889"/>
      <c r="F115" s="890"/>
      <c r="G115" s="890"/>
      <c r="H115" s="891" t="s">
        <v>46</v>
      </c>
      <c r="I115" s="891"/>
      <c r="J115" s="801" t="e">
        <f>ROUND(#REF!,0)</f>
        <v>#REF!</v>
      </c>
      <c r="K115" s="801"/>
      <c r="L115" s="801">
        <v>33232.32</v>
      </c>
      <c r="M115" s="801"/>
      <c r="N115" s="801"/>
      <c r="O115" s="801"/>
      <c r="P115" s="802">
        <v>100000</v>
      </c>
      <c r="Q115" s="830">
        <v>120000</v>
      </c>
      <c r="R115" s="802">
        <f t="shared" si="4"/>
        <v>20000</v>
      </c>
      <c r="S115" s="802">
        <v>120000</v>
      </c>
      <c r="T115" s="802">
        <v>120000</v>
      </c>
      <c r="U115" s="887"/>
      <c r="W115" s="444">
        <f>Q115-'[6]ΔΕΛΤ ΔΑΠ Με ΣΥΜΠ(17-20'!Q111</f>
        <v>70000</v>
      </c>
      <c r="X115" s="444">
        <f>R115-'[6]ΔΕΛΤ ΔΑΠ Με ΣΥΜΠ(17-20'!R111</f>
        <v>20000</v>
      </c>
      <c r="Y115" s="444">
        <f>S115-'[6]ΔΕΛΤ ΔΑΠ Με ΣΥΜΠ(17-20'!S111</f>
        <v>70000</v>
      </c>
      <c r="Z115" s="444">
        <f>T115-'[6]ΔΕΛΤ ΔΑΠ Με ΣΥΜΠ(17-20'!T111</f>
        <v>70000</v>
      </c>
    </row>
    <row r="116" spans="1:26" ht="16.5" customHeight="1">
      <c r="A116" s="888"/>
      <c r="B116" s="889"/>
      <c r="C116" s="889"/>
      <c r="D116" s="889" t="s">
        <v>330</v>
      </c>
      <c r="E116" s="889"/>
      <c r="F116" s="890"/>
      <c r="G116" s="890"/>
      <c r="H116" s="891" t="s">
        <v>47</v>
      </c>
      <c r="I116" s="891"/>
      <c r="J116" s="801" t="e">
        <f>ROUND(#REF!,0)</f>
        <v>#REF!</v>
      </c>
      <c r="K116" s="801"/>
      <c r="L116" s="801">
        <v>8543.77</v>
      </c>
      <c r="M116" s="801"/>
      <c r="N116" s="801"/>
      <c r="O116" s="801"/>
      <c r="P116" s="802">
        <v>30000</v>
      </c>
      <c r="Q116" s="830">
        <v>30000</v>
      </c>
      <c r="R116" s="838">
        <f t="shared" si="4"/>
        <v>0</v>
      </c>
      <c r="S116" s="830">
        <v>30000</v>
      </c>
      <c r="T116" s="830">
        <v>30000</v>
      </c>
      <c r="U116" s="887"/>
      <c r="W116" s="444">
        <f>Q116-'[6]ΔΕΛΤ ΔΑΠ Με ΣΥΜΠ(17-20'!Q112</f>
        <v>0</v>
      </c>
      <c r="X116" s="444">
        <f>R116-'[6]ΔΕΛΤ ΔΑΠ Με ΣΥΜΠ(17-20'!R112</f>
        <v>-5000</v>
      </c>
      <c r="Y116" s="444">
        <f>S116-'[6]ΔΕΛΤ ΔΑΠ Με ΣΥΜΠ(17-20'!S112</f>
        <v>0</v>
      </c>
      <c r="Z116" s="444">
        <f>T116-'[6]ΔΕΛΤ ΔΑΠ Με ΣΥΜΠ(17-20'!T112</f>
        <v>0</v>
      </c>
    </row>
    <row r="117" spans="1:26" ht="16.5" hidden="1" customHeight="1">
      <c r="A117" s="892"/>
      <c r="B117" s="889"/>
      <c r="C117" s="889"/>
      <c r="D117" s="889" t="s">
        <v>180</v>
      </c>
      <c r="E117" s="889"/>
      <c r="F117" s="892"/>
      <c r="G117" s="892"/>
      <c r="H117" s="891" t="s">
        <v>48</v>
      </c>
      <c r="I117" s="891"/>
      <c r="J117" s="801" t="e">
        <f>ROUND(#REF!,0)</f>
        <v>#REF!</v>
      </c>
      <c r="K117" s="801"/>
      <c r="L117" s="802">
        <v>0</v>
      </c>
      <c r="M117" s="801"/>
      <c r="N117" s="801"/>
      <c r="O117" s="801"/>
      <c r="P117" s="802">
        <v>0</v>
      </c>
      <c r="Q117" s="830">
        <v>0</v>
      </c>
      <c r="R117" s="802">
        <f t="shared" si="4"/>
        <v>0</v>
      </c>
      <c r="S117" s="802">
        <v>0</v>
      </c>
      <c r="T117" s="802">
        <v>0</v>
      </c>
      <c r="U117" s="887"/>
      <c r="W117" s="444">
        <f>Q117-'[6]ΔΕΛΤ ΔΑΠ Με ΣΥΜΠ(17-20'!Q113</f>
        <v>0</v>
      </c>
      <c r="X117" s="444">
        <f>R117-'[6]ΔΕΛΤ ΔΑΠ Με ΣΥΜΠ(17-20'!R113</f>
        <v>0</v>
      </c>
      <c r="Y117" s="444">
        <f>S117-'[6]ΔΕΛΤ ΔΑΠ Με ΣΥΜΠ(17-20'!S113</f>
        <v>0</v>
      </c>
      <c r="Z117" s="444">
        <f>T117-'[6]ΔΕΛΤ ΔΑΠ Με ΣΥΜΠ(17-20'!T113</f>
        <v>0</v>
      </c>
    </row>
    <row r="118" spans="1:26" ht="16.5" customHeight="1">
      <c r="A118" s="892"/>
      <c r="B118" s="889"/>
      <c r="C118" s="889"/>
      <c r="D118" s="889" t="s">
        <v>331</v>
      </c>
      <c r="E118" s="889"/>
      <c r="F118" s="892"/>
      <c r="G118" s="892"/>
      <c r="H118" s="891" t="s">
        <v>49</v>
      </c>
      <c r="I118" s="891"/>
      <c r="J118" s="801" t="e">
        <f>ROUND(#REF!,0)</f>
        <v>#REF!</v>
      </c>
      <c r="K118" s="801"/>
      <c r="L118" s="801">
        <v>166.6</v>
      </c>
      <c r="M118" s="801"/>
      <c r="N118" s="801"/>
      <c r="O118" s="801"/>
      <c r="P118" s="802">
        <v>20000</v>
      </c>
      <c r="Q118" s="830">
        <v>20000</v>
      </c>
      <c r="R118" s="838">
        <f t="shared" si="4"/>
        <v>0</v>
      </c>
      <c r="S118" s="830">
        <v>20000</v>
      </c>
      <c r="T118" s="830">
        <v>20000</v>
      </c>
      <c r="U118" s="887"/>
      <c r="W118" s="444">
        <f>Q118-'[6]ΔΕΛΤ ΔΑΠ Με ΣΥΜΠ(17-20'!Q114</f>
        <v>10000</v>
      </c>
      <c r="X118" s="444">
        <f>R118-'[6]ΔΕΛΤ ΔΑΠ Με ΣΥΜΠ(17-20'!R114</f>
        <v>0</v>
      </c>
      <c r="Y118" s="444">
        <f>S118-'[6]ΔΕΛΤ ΔΑΠ Με ΣΥΜΠ(17-20'!S114</f>
        <v>0</v>
      </c>
      <c r="Z118" s="444">
        <f>T118-'[6]ΔΕΛΤ ΔΑΠ Με ΣΥΜΠ(17-20'!T114</f>
        <v>19990</v>
      </c>
    </row>
    <row r="119" spans="1:26" s="319" customFormat="1" ht="16.5" customHeight="1">
      <c r="A119" s="893"/>
      <c r="B119" s="889"/>
      <c r="C119" s="889"/>
      <c r="D119" s="889" t="s">
        <v>332</v>
      </c>
      <c r="E119" s="889"/>
      <c r="F119" s="894"/>
      <c r="G119" s="894"/>
      <c r="H119" s="891" t="s">
        <v>50</v>
      </c>
      <c r="I119" s="891"/>
      <c r="J119" s="895" t="e">
        <f>ROUND(#REF!,0)</f>
        <v>#REF!</v>
      </c>
      <c r="K119" s="895"/>
      <c r="L119" s="801">
        <v>961572.96</v>
      </c>
      <c r="M119" s="895"/>
      <c r="N119" s="895"/>
      <c r="O119" s="895"/>
      <c r="P119" s="896">
        <v>2234820</v>
      </c>
      <c r="Q119" s="803">
        <v>3797885</v>
      </c>
      <c r="R119" s="838">
        <f t="shared" si="4"/>
        <v>1563065</v>
      </c>
      <c r="S119" s="803">
        <v>3990000</v>
      </c>
      <c r="T119" s="803">
        <v>4110000</v>
      </c>
      <c r="U119" s="897"/>
      <c r="W119" s="444">
        <f>Q119-'[6]ΔΕΛΤ ΔΑΠ Με ΣΥΜΠ(17-20'!Q115</f>
        <v>1822485</v>
      </c>
      <c r="X119" s="444">
        <f>R119-'[6]ΔΕΛΤ ΔΑΠ Με ΣΥΜΠ(17-20'!R115</f>
        <v>3217165</v>
      </c>
      <c r="Y119" s="444">
        <f>S119-'[6]ΔΕΛΤ ΔΑΠ Με ΣΥΜΠ(17-20'!S115</f>
        <v>190000</v>
      </c>
      <c r="Z119" s="444">
        <f>T119-'[6]ΔΕΛΤ ΔΑΠ Με ΣΥΜΠ(17-20'!T115</f>
        <v>110000</v>
      </c>
    </row>
    <row r="120" spans="1:26" ht="16.5" customHeight="1">
      <c r="A120" s="888"/>
      <c r="B120" s="889"/>
      <c r="C120" s="889"/>
      <c r="D120" s="889" t="s">
        <v>333</v>
      </c>
      <c r="E120" s="889"/>
      <c r="F120" s="890"/>
      <c r="G120" s="890"/>
      <c r="H120" s="891" t="s">
        <v>229</v>
      </c>
      <c r="I120" s="891"/>
      <c r="J120" s="801" t="e">
        <f>ROUND(#REF!,0)</f>
        <v>#REF!</v>
      </c>
      <c r="K120" s="801"/>
      <c r="L120" s="801">
        <v>153239.44</v>
      </c>
      <c r="M120" s="801"/>
      <c r="N120" s="801"/>
      <c r="O120" s="801"/>
      <c r="P120" s="802">
        <v>2300000</v>
      </c>
      <c r="Q120" s="830">
        <v>1200000</v>
      </c>
      <c r="R120" s="838">
        <f t="shared" si="4"/>
        <v>-1100000</v>
      </c>
      <c r="S120" s="803">
        <v>1260000</v>
      </c>
      <c r="T120" s="803">
        <v>1300000</v>
      </c>
      <c r="U120" s="887"/>
      <c r="W120" s="444">
        <f>Q120-'[6]ΔΕΛΤ ΔΑΠ Με ΣΥΜΠ(17-20'!Q116</f>
        <v>-1100000</v>
      </c>
      <c r="X120" s="444">
        <f>R120-'[6]ΔΕΛΤ ΔΑΠ Με ΣΥΜΠ(17-20'!R116</f>
        <v>-1202333.9965010746</v>
      </c>
      <c r="Y120" s="444">
        <f>S120-'[6]ΔΕΛΤ ΔΑΠ Με ΣΥΜΠ(17-20'!S116</f>
        <v>-1155000</v>
      </c>
      <c r="Z120" s="444">
        <f>T120-'[6]ΔΕΛΤ ΔΑΠ Με ΣΥΜΠ(17-20'!T116</f>
        <v>-1235750</v>
      </c>
    </row>
    <row r="121" spans="1:26" ht="16.5" customHeight="1">
      <c r="A121" s="888"/>
      <c r="B121" s="889"/>
      <c r="C121" s="889"/>
      <c r="D121" s="889" t="s">
        <v>334</v>
      </c>
      <c r="E121" s="889"/>
      <c r="F121" s="890"/>
      <c r="G121" s="890"/>
      <c r="H121" s="891" t="s">
        <v>51</v>
      </c>
      <c r="I121" s="891"/>
      <c r="J121" s="801" t="e">
        <f>ROUND(#REF!,0)</f>
        <v>#REF!</v>
      </c>
      <c r="K121" s="801"/>
      <c r="L121" s="801">
        <v>4130.62</v>
      </c>
      <c r="M121" s="801"/>
      <c r="N121" s="801"/>
      <c r="O121" s="801"/>
      <c r="P121" s="802">
        <v>30000</v>
      </c>
      <c r="Q121" s="830">
        <v>30000</v>
      </c>
      <c r="R121" s="838">
        <f t="shared" si="4"/>
        <v>0</v>
      </c>
      <c r="S121" s="830">
        <v>30000</v>
      </c>
      <c r="T121" s="830">
        <v>30000</v>
      </c>
      <c r="U121" s="887"/>
      <c r="W121" s="444">
        <f>Q121-'[6]ΔΕΛΤ ΔΑΠ Με ΣΥΜΠ(17-20'!Q117</f>
        <v>-5000</v>
      </c>
      <c r="X121" s="444">
        <f>R121-'[6]ΔΕΛΤ ΔΑΠ Με ΣΥΜΠ(17-20'!R117</f>
        <v>0</v>
      </c>
      <c r="Y121" s="444">
        <f>S121-'[6]ΔΕΛΤ ΔΑΠ Με ΣΥΜΠ(17-20'!S117</f>
        <v>-5000</v>
      </c>
      <c r="Z121" s="444">
        <f>T121-'[6]ΔΕΛΤ ΔΑΠ Με ΣΥΜΠ(17-20'!T117</f>
        <v>-5000</v>
      </c>
    </row>
    <row r="122" spans="1:26" ht="16.5" customHeight="1">
      <c r="A122" s="888"/>
      <c r="B122" s="889"/>
      <c r="C122" s="889"/>
      <c r="D122" s="889" t="s">
        <v>335</v>
      </c>
      <c r="E122" s="889"/>
      <c r="F122" s="890"/>
      <c r="G122" s="890"/>
      <c r="H122" s="891" t="s">
        <v>52</v>
      </c>
      <c r="I122" s="891"/>
      <c r="J122" s="801" t="e">
        <f>ROUND(#REF!,0)</f>
        <v>#REF!</v>
      </c>
      <c r="K122" s="801"/>
      <c r="L122" s="801">
        <v>8917.5</v>
      </c>
      <c r="M122" s="801"/>
      <c r="N122" s="801"/>
      <c r="O122" s="801"/>
      <c r="P122" s="802">
        <v>30000</v>
      </c>
      <c r="Q122" s="830">
        <v>60000</v>
      </c>
      <c r="R122" s="838">
        <f t="shared" si="4"/>
        <v>30000</v>
      </c>
      <c r="S122" s="830">
        <v>50000</v>
      </c>
      <c r="T122" s="830">
        <v>50000</v>
      </c>
      <c r="U122" s="887"/>
      <c r="W122" s="444">
        <f>Q122-'[6]ΔΕΛΤ ΔΑΠ Με ΣΥΜΠ(17-20'!Q118</f>
        <v>40000</v>
      </c>
      <c r="X122" s="444">
        <f>R122-'[6]ΔΕΛΤ ΔΑΠ Με ΣΥΜΠ(17-20'!R118</f>
        <v>30000</v>
      </c>
      <c r="Y122" s="444">
        <f>S122-'[6]ΔΕΛΤ ΔΑΠ Με ΣΥΜΠ(17-20'!S118</f>
        <v>30000</v>
      </c>
      <c r="Z122" s="444">
        <f>T122-'[6]ΔΕΛΤ ΔΑΠ Με ΣΥΜΠ(17-20'!T118</f>
        <v>30000</v>
      </c>
    </row>
    <row r="123" spans="1:26" ht="16.5" customHeight="1">
      <c r="A123" s="888"/>
      <c r="B123" s="889"/>
      <c r="C123" s="889"/>
      <c r="D123" s="889" t="s">
        <v>336</v>
      </c>
      <c r="E123" s="889"/>
      <c r="F123" s="890"/>
      <c r="G123" s="890"/>
      <c r="H123" s="891" t="s">
        <v>53</v>
      </c>
      <c r="I123" s="891"/>
      <c r="J123" s="801" t="e">
        <f>ROUND(#REF!,0)</f>
        <v>#REF!</v>
      </c>
      <c r="K123" s="801"/>
      <c r="L123" s="801">
        <v>0</v>
      </c>
      <c r="M123" s="801"/>
      <c r="N123" s="801"/>
      <c r="O123" s="801"/>
      <c r="P123" s="802">
        <v>10</v>
      </c>
      <c r="Q123" s="830">
        <v>10</v>
      </c>
      <c r="R123" s="838">
        <f t="shared" si="4"/>
        <v>0</v>
      </c>
      <c r="S123" s="830">
        <v>10</v>
      </c>
      <c r="T123" s="830">
        <v>10</v>
      </c>
      <c r="U123" s="887"/>
      <c r="W123" s="444">
        <f>Q123-'[6]ΔΕΛΤ ΔΑΠ Με ΣΥΜΠ(17-20'!Q119</f>
        <v>0</v>
      </c>
      <c r="X123" s="444">
        <f>R123-'[6]ΔΕΛΤ ΔΑΠ Με ΣΥΜΠ(17-20'!R119</f>
        <v>0</v>
      </c>
      <c r="Y123" s="444">
        <f>S123-'[6]ΔΕΛΤ ΔΑΠ Με ΣΥΜΠ(17-20'!S119</f>
        <v>0</v>
      </c>
      <c r="Z123" s="444">
        <f>T123-'[6]ΔΕΛΤ ΔΑΠ Με ΣΥΜΠ(17-20'!T119</f>
        <v>0</v>
      </c>
    </row>
    <row r="124" spans="1:26">
      <c r="A124" s="888"/>
      <c r="B124" s="889"/>
      <c r="C124" s="889"/>
      <c r="D124" s="889" t="s">
        <v>337</v>
      </c>
      <c r="E124" s="889"/>
      <c r="F124" s="890"/>
      <c r="G124" s="890"/>
      <c r="H124" s="891" t="s">
        <v>491</v>
      </c>
      <c r="I124" s="891"/>
      <c r="J124" s="801" t="e">
        <f>ROUND(#REF!,0)</f>
        <v>#REF!</v>
      </c>
      <c r="K124" s="801"/>
      <c r="L124" s="801">
        <v>76731.66</v>
      </c>
      <c r="M124" s="801"/>
      <c r="N124" s="801"/>
      <c r="O124" s="801"/>
      <c r="P124" s="802">
        <v>120000</v>
      </c>
      <c r="Q124" s="830">
        <v>2500000</v>
      </c>
      <c r="R124" s="838">
        <f t="shared" si="4"/>
        <v>2380000</v>
      </c>
      <c r="S124" s="830">
        <v>2500000</v>
      </c>
      <c r="T124" s="830">
        <v>2500000</v>
      </c>
      <c r="U124" s="887"/>
      <c r="W124" s="444">
        <f>Q124-'[6]ΔΕΛΤ ΔΑΠ Με ΣΥΜΠ(17-20'!Q120</f>
        <v>2380000</v>
      </c>
      <c r="X124" s="444">
        <f>R124-'[6]ΔΕΛΤ ΔΑΠ Με ΣΥΜΠ(17-20'!R120</f>
        <v>2340000</v>
      </c>
      <c r="Y124" s="444">
        <f>S124-'[6]ΔΕΛΤ ΔΑΠ Με ΣΥΜΠ(17-20'!S120</f>
        <v>2400000</v>
      </c>
      <c r="Z124" s="444">
        <f>T124-'[6]ΔΕΛΤ ΔΑΠ Με ΣΥΜΠ(17-20'!T120</f>
        <v>2350000</v>
      </c>
    </row>
    <row r="125" spans="1:26" s="161" customFormat="1" ht="30.75" hidden="1" customHeight="1">
      <c r="A125" s="801"/>
      <c r="B125" s="889"/>
      <c r="C125" s="889"/>
      <c r="D125" s="889" t="s">
        <v>338</v>
      </c>
      <c r="E125" s="889"/>
      <c r="F125" s="801"/>
      <c r="G125" s="801"/>
      <c r="H125" s="864" t="s">
        <v>54</v>
      </c>
      <c r="I125" s="864"/>
      <c r="J125" s="801" t="e">
        <f>ROUND(#REF!,0)</f>
        <v>#REF!</v>
      </c>
      <c r="K125" s="801"/>
      <c r="L125" s="802"/>
      <c r="M125" s="801"/>
      <c r="N125" s="801"/>
      <c r="O125" s="801"/>
      <c r="P125" s="802">
        <v>0</v>
      </c>
      <c r="Q125" s="830">
        <v>0</v>
      </c>
      <c r="R125" s="838">
        <f t="shared" si="4"/>
        <v>0</v>
      </c>
      <c r="S125" s="830">
        <v>0</v>
      </c>
      <c r="T125" s="830">
        <v>0</v>
      </c>
      <c r="U125" s="887"/>
      <c r="W125" s="444">
        <f>Q125-'[6]ΔΕΛΤ ΔΑΠ Με ΣΥΜΠ(17-20'!Q121</f>
        <v>0</v>
      </c>
      <c r="X125" s="444">
        <f>R125-'[6]ΔΕΛΤ ΔΑΠ Με ΣΥΜΠ(17-20'!R121</f>
        <v>0</v>
      </c>
      <c r="Y125" s="444">
        <f>S125-'[6]ΔΕΛΤ ΔΑΠ Με ΣΥΜΠ(17-20'!S121</f>
        <v>0</v>
      </c>
      <c r="Z125" s="444">
        <f>T125-'[6]ΔΕΛΤ ΔΑΠ Με ΣΥΜΠ(17-20'!T121</f>
        <v>0</v>
      </c>
    </row>
    <row r="126" spans="1:26" ht="30.75" customHeight="1">
      <c r="A126" s="887"/>
      <c r="B126" s="889"/>
      <c r="C126" s="889"/>
      <c r="D126" s="889" t="s">
        <v>339</v>
      </c>
      <c r="E126" s="889"/>
      <c r="F126" s="887"/>
      <c r="G126" s="887"/>
      <c r="H126" s="891" t="s">
        <v>55</v>
      </c>
      <c r="I126" s="891"/>
      <c r="J126" s="801" t="e">
        <f>ROUND(#REF!,0)</f>
        <v>#REF!</v>
      </c>
      <c r="K126" s="801"/>
      <c r="L126" s="801">
        <v>0</v>
      </c>
      <c r="M126" s="801"/>
      <c r="N126" s="801"/>
      <c r="O126" s="801"/>
      <c r="P126" s="802">
        <v>0</v>
      </c>
      <c r="Q126" s="802">
        <v>0</v>
      </c>
      <c r="R126" s="838">
        <f t="shared" si="4"/>
        <v>0</v>
      </c>
      <c r="S126" s="838">
        <v>0</v>
      </c>
      <c r="T126" s="838">
        <v>0</v>
      </c>
      <c r="U126" s="887"/>
      <c r="W126" s="444">
        <f>Q126-'[6]ΔΕΛΤ ΔΑΠ Με ΣΥΜΠ(17-20'!Q122</f>
        <v>0</v>
      </c>
      <c r="X126" s="444">
        <f>R126-'[6]ΔΕΛΤ ΔΑΠ Με ΣΥΜΠ(17-20'!R122</f>
        <v>0</v>
      </c>
      <c r="Y126" s="444">
        <f>S126-'[6]ΔΕΛΤ ΔΑΠ Με ΣΥΜΠ(17-20'!S122</f>
        <v>0</v>
      </c>
      <c r="Z126" s="444">
        <f>T126-'[6]ΔΕΛΤ ΔΑΠ Με ΣΥΜΠ(17-20'!T122</f>
        <v>0</v>
      </c>
    </row>
    <row r="127" spans="1:26" ht="16.5" hidden="1" customHeight="1">
      <c r="A127" s="887"/>
      <c r="B127" s="889"/>
      <c r="C127" s="889"/>
      <c r="D127" s="889" t="s">
        <v>340</v>
      </c>
      <c r="E127" s="889"/>
      <c r="F127" s="887"/>
      <c r="G127" s="887"/>
      <c r="H127" s="891" t="s">
        <v>56</v>
      </c>
      <c r="I127" s="891"/>
      <c r="J127" s="801" t="e">
        <f>ROUND(#REF!,0)</f>
        <v>#REF!</v>
      </c>
      <c r="K127" s="801"/>
      <c r="L127" s="802">
        <v>0</v>
      </c>
      <c r="M127" s="801"/>
      <c r="N127" s="801"/>
      <c r="O127" s="801"/>
      <c r="P127" s="802">
        <v>0</v>
      </c>
      <c r="Q127" s="830">
        <v>0</v>
      </c>
      <c r="R127" s="830">
        <f>+Q127-P127</f>
        <v>0</v>
      </c>
      <c r="S127" s="830">
        <v>0</v>
      </c>
      <c r="T127" s="830">
        <v>0</v>
      </c>
      <c r="U127" s="887"/>
      <c r="W127" s="444">
        <f>Q127-'[6]ΔΕΛΤ ΔΑΠ Με ΣΥΜΠ(17-20'!Q123</f>
        <v>0</v>
      </c>
      <c r="X127" s="444">
        <f>R127-'[6]ΔΕΛΤ ΔΑΠ Με ΣΥΜΠ(17-20'!R123</f>
        <v>0</v>
      </c>
      <c r="Y127" s="444">
        <f>S127-'[6]ΔΕΛΤ ΔΑΠ Με ΣΥΜΠ(17-20'!S123</f>
        <v>0</v>
      </c>
      <c r="Z127" s="444">
        <f>T127-'[6]ΔΕΛΤ ΔΑΠ Με ΣΥΜΠ(17-20'!T123</f>
        <v>0</v>
      </c>
    </row>
    <row r="128" spans="1:26" s="168" customFormat="1" ht="31.5" customHeight="1">
      <c r="A128" s="835"/>
      <c r="B128" s="862"/>
      <c r="C128" s="862" t="s">
        <v>341</v>
      </c>
      <c r="D128" s="862"/>
      <c r="E128" s="862"/>
      <c r="F128" s="885"/>
      <c r="G128" s="859"/>
      <c r="H128" s="853" t="s">
        <v>230</v>
      </c>
      <c r="I128" s="853"/>
      <c r="J128" s="854" t="e">
        <f>SUM(J129:J138)</f>
        <v>#REF!</v>
      </c>
      <c r="K128" s="854"/>
      <c r="L128" s="854">
        <f>SUM(L129:L138)</f>
        <v>5824730.6599999992</v>
      </c>
      <c r="M128" s="854"/>
      <c r="N128" s="854"/>
      <c r="O128" s="854"/>
      <c r="P128" s="854">
        <f>SUM(P129:P138)</f>
        <v>9476000</v>
      </c>
      <c r="Q128" s="855">
        <f>SUM(Q129:Q138)</f>
        <v>9476000</v>
      </c>
      <c r="R128" s="854">
        <f>SUM(R129:R138)</f>
        <v>0</v>
      </c>
      <c r="S128" s="855">
        <f>SUM(S129:S138)</f>
        <v>11000000</v>
      </c>
      <c r="T128" s="855">
        <f>SUM(T129:T138)</f>
        <v>11910000</v>
      </c>
      <c r="U128" s="857" t="s">
        <v>373</v>
      </c>
      <c r="W128" s="444">
        <f>Q128-'[6]ΔΕΛΤ ΔΑΠ Με ΣΥΜΠ(17-20'!Q124</f>
        <v>2421000</v>
      </c>
      <c r="X128" s="444">
        <f>R128-'[6]ΔΕΛΤ ΔΑΠ Με ΣΥΜΠ(17-20'!R124</f>
        <v>-1745000</v>
      </c>
      <c r="Y128" s="444">
        <f>S128-'[6]ΔΕΛΤ ΔΑΠ Με ΣΥΜΠ(17-20'!S124</f>
        <v>3195000</v>
      </c>
      <c r="Z128" s="444">
        <f>T128-'[6]ΔΕΛΤ ΔΑΠ Με ΣΥΜΠ(17-20'!T124</f>
        <v>3365000</v>
      </c>
    </row>
    <row r="129" spans="1:29" ht="16.5" customHeight="1">
      <c r="A129" s="887"/>
      <c r="B129" s="889"/>
      <c r="C129" s="889"/>
      <c r="D129" s="889" t="s">
        <v>342</v>
      </c>
      <c r="E129" s="889"/>
      <c r="F129" s="887"/>
      <c r="G129" s="887"/>
      <c r="H129" s="891" t="s">
        <v>57</v>
      </c>
      <c r="I129" s="891"/>
      <c r="J129" s="801" t="e">
        <f>ROUND(#REF!,0)</f>
        <v>#REF!</v>
      </c>
      <c r="K129" s="801"/>
      <c r="L129" s="801">
        <v>1068552.7</v>
      </c>
      <c r="M129" s="801"/>
      <c r="N129" s="801"/>
      <c r="O129" s="801"/>
      <c r="P129" s="802">
        <v>1460000</v>
      </c>
      <c r="Q129" s="830">
        <v>1460000</v>
      </c>
      <c r="R129" s="838">
        <f t="shared" ref="R129:R141" si="5">+Q129-P129</f>
        <v>0</v>
      </c>
      <c r="S129" s="830">
        <v>1740000</v>
      </c>
      <c r="T129" s="830">
        <v>1920000</v>
      </c>
      <c r="U129" s="887"/>
      <c r="W129" s="444">
        <f>Q129-'[6]ΔΕΛΤ ΔΑΠ Με ΣΥΜΠ(17-20'!Q125</f>
        <v>170000</v>
      </c>
      <c r="X129" s="444">
        <f>R129-'[6]ΔΕΛΤ ΔΑΠ Με ΣΥΜΠ(17-20'!R125</f>
        <v>-240000</v>
      </c>
      <c r="Y129" s="444">
        <f>S129-'[6]ΔΕΛΤ ΔΑΠ Με ΣΥΜΠ(17-20'!S125</f>
        <v>280000</v>
      </c>
      <c r="Z129" s="444">
        <f>T129-'[6]ΔΕΛΤ ΔΑΠ Με ΣΥΜΠ(17-20'!T125</f>
        <v>290000</v>
      </c>
    </row>
    <row r="130" spans="1:29" ht="16.5" customHeight="1">
      <c r="A130" s="887"/>
      <c r="B130" s="889"/>
      <c r="C130" s="889"/>
      <c r="D130" s="889" t="s">
        <v>343</v>
      </c>
      <c r="E130" s="889"/>
      <c r="F130" s="887"/>
      <c r="G130" s="887"/>
      <c r="H130" s="891" t="s">
        <v>58</v>
      </c>
      <c r="I130" s="891"/>
      <c r="J130" s="801" t="e">
        <f>ROUND(#REF!,0)</f>
        <v>#REF!</v>
      </c>
      <c r="K130" s="801"/>
      <c r="L130" s="801">
        <v>792365.55</v>
      </c>
      <c r="M130" s="801"/>
      <c r="N130" s="801"/>
      <c r="O130" s="801"/>
      <c r="P130" s="802">
        <v>1080000</v>
      </c>
      <c r="Q130" s="830">
        <v>1080000</v>
      </c>
      <c r="R130" s="838">
        <f t="shared" si="5"/>
        <v>0</v>
      </c>
      <c r="S130" s="830">
        <v>1290000</v>
      </c>
      <c r="T130" s="830">
        <v>1420000</v>
      </c>
      <c r="U130" s="887"/>
      <c r="W130" s="444">
        <f>Q130-'[6]ΔΕΛΤ ΔΑΠ Με ΣΥΜΠ(17-20'!Q126</f>
        <v>120000</v>
      </c>
      <c r="X130" s="444">
        <f>R130-'[6]ΔΕΛΤ ΔΑΠ Με ΣΥΜΠ(17-20'!R126</f>
        <v>-180000</v>
      </c>
      <c r="Y130" s="444">
        <f>S130-'[6]ΔΕΛΤ ΔΑΠ Με ΣΥΜΠ(17-20'!S126</f>
        <v>210000</v>
      </c>
      <c r="Z130" s="444">
        <f>T130-'[6]ΔΕΛΤ ΔΑΠ Με ΣΥΜΠ(17-20'!T126</f>
        <v>220000</v>
      </c>
    </row>
    <row r="131" spans="1:29" ht="16.5" customHeight="1">
      <c r="A131" s="887"/>
      <c r="B131" s="889"/>
      <c r="C131" s="889"/>
      <c r="D131" s="889" t="s">
        <v>344</v>
      </c>
      <c r="E131" s="889"/>
      <c r="F131" s="887"/>
      <c r="G131" s="887"/>
      <c r="H131" s="891" t="s">
        <v>59</v>
      </c>
      <c r="I131" s="891"/>
      <c r="J131" s="801" t="e">
        <f>ROUND(#REF!,0)</f>
        <v>#REF!</v>
      </c>
      <c r="K131" s="801"/>
      <c r="L131" s="801">
        <v>419487.63</v>
      </c>
      <c r="M131" s="801"/>
      <c r="N131" s="801"/>
      <c r="O131" s="801"/>
      <c r="P131" s="802">
        <v>580000</v>
      </c>
      <c r="Q131" s="830">
        <v>580000</v>
      </c>
      <c r="R131" s="838">
        <f t="shared" si="5"/>
        <v>0</v>
      </c>
      <c r="S131" s="830">
        <v>680000</v>
      </c>
      <c r="T131" s="830">
        <v>750000</v>
      </c>
      <c r="U131" s="887"/>
      <c r="W131" s="444">
        <f>Q131-'[6]ΔΕΛΤ ΔΑΠ Με ΣΥΜΠ(17-20'!Q127</f>
        <v>70000</v>
      </c>
      <c r="X131" s="444">
        <f>R131-'[6]ΔΕΛΤ ΔΑΠ Με ΣΥΜΠ(17-20'!R127</f>
        <v>-100000</v>
      </c>
      <c r="Y131" s="444">
        <f>S131-'[6]ΔΕΛΤ ΔΑΠ Με ΣΥΜΠ(17-20'!S127</f>
        <v>100000</v>
      </c>
      <c r="Z131" s="444">
        <f>T131-'[6]ΔΕΛΤ ΔΑΠ Με ΣΥΜΠ(17-20'!T127</f>
        <v>110000</v>
      </c>
    </row>
    <row r="132" spans="1:29">
      <c r="A132" s="887"/>
      <c r="B132" s="889"/>
      <c r="C132" s="889"/>
      <c r="D132" s="889" t="s">
        <v>345</v>
      </c>
      <c r="E132" s="889"/>
      <c r="F132" s="887"/>
      <c r="G132" s="887"/>
      <c r="H132" s="891" t="s">
        <v>60</v>
      </c>
      <c r="I132" s="891"/>
      <c r="J132" s="801" t="e">
        <f>ROUND(#REF!,0)</f>
        <v>#REF!</v>
      </c>
      <c r="K132" s="801"/>
      <c r="L132" s="801">
        <v>1504494.83</v>
      </c>
      <c r="M132" s="801"/>
      <c r="N132" s="801"/>
      <c r="O132" s="801"/>
      <c r="P132" s="802">
        <v>1530000</v>
      </c>
      <c r="Q132" s="830">
        <v>1530000</v>
      </c>
      <c r="R132" s="838">
        <f t="shared" si="5"/>
        <v>0</v>
      </c>
      <c r="S132" s="830">
        <v>1820000</v>
      </c>
      <c r="T132" s="830">
        <v>2010000</v>
      </c>
      <c r="U132" s="887"/>
      <c r="W132" s="444">
        <f>Q132-'[6]ΔΕΛΤ ΔΑΠ Με ΣΥΜΠ(17-20'!Q128</f>
        <v>-415000</v>
      </c>
      <c r="X132" s="444">
        <f>R132-'[6]ΔΕΛΤ ΔΑΠ Με ΣΥΜΠ(17-20'!R128</f>
        <v>-855000</v>
      </c>
      <c r="Y132" s="444">
        <f>S132-'[6]ΔΕΛΤ ΔΑΠ Με ΣΥΜΠ(17-20'!S128</f>
        <v>-305000</v>
      </c>
      <c r="Z132" s="444">
        <f>T132-'[6]ΔΕΛΤ ΔΑΠ Με ΣΥΜΠ(17-20'!T128</f>
        <v>-285000</v>
      </c>
    </row>
    <row r="133" spans="1:29">
      <c r="A133" s="887"/>
      <c r="B133" s="889"/>
      <c r="C133" s="889"/>
      <c r="D133" s="889" t="s">
        <v>346</v>
      </c>
      <c r="E133" s="889"/>
      <c r="F133" s="887"/>
      <c r="G133" s="887"/>
      <c r="H133" s="891" t="s">
        <v>168</v>
      </c>
      <c r="I133" s="891"/>
      <c r="J133" s="801" t="e">
        <f>ROUND(#REF!,0)</f>
        <v>#REF!</v>
      </c>
      <c r="K133" s="801"/>
      <c r="L133" s="801">
        <v>512707.14</v>
      </c>
      <c r="M133" s="801"/>
      <c r="N133" s="801"/>
      <c r="O133" s="801"/>
      <c r="P133" s="802">
        <v>700000</v>
      </c>
      <c r="Q133" s="830">
        <v>700000</v>
      </c>
      <c r="R133" s="838">
        <f t="shared" si="5"/>
        <v>0</v>
      </c>
      <c r="S133" s="830">
        <v>840000</v>
      </c>
      <c r="T133" s="830">
        <v>930000</v>
      </c>
      <c r="U133" s="887"/>
      <c r="W133" s="444">
        <f>Q133-'[6]ΔΕΛΤ ΔΑΠ Με ΣΥΜΠ(17-20'!Q129</f>
        <v>80000</v>
      </c>
      <c r="X133" s="444">
        <f>R133-'[6]ΔΕΛΤ ΔΑΠ Με ΣΥΜΠ(17-20'!R129</f>
        <v>-120000</v>
      </c>
      <c r="Y133" s="444">
        <f>S133-'[6]ΔΕΛΤ ΔΑΠ Με ΣΥΜΠ(17-20'!S129</f>
        <v>140000</v>
      </c>
      <c r="Z133" s="444">
        <f>T133-'[6]ΔΕΛΤ ΔΑΠ Με ΣΥΜΠ(17-20'!T129</f>
        <v>150000</v>
      </c>
    </row>
    <row r="134" spans="1:29" ht="16.5" customHeight="1">
      <c r="A134" s="892"/>
      <c r="B134" s="889"/>
      <c r="C134" s="889"/>
      <c r="D134" s="889" t="s">
        <v>347</v>
      </c>
      <c r="E134" s="889"/>
      <c r="F134" s="892"/>
      <c r="G134" s="892"/>
      <c r="H134" s="891" t="s">
        <v>61</v>
      </c>
      <c r="I134" s="891"/>
      <c r="J134" s="801" t="e">
        <f>ROUND(#REF!,0)</f>
        <v>#REF!</v>
      </c>
      <c r="K134" s="801"/>
      <c r="L134" s="801">
        <v>745755.84</v>
      </c>
      <c r="M134" s="801"/>
      <c r="N134" s="801"/>
      <c r="O134" s="801"/>
      <c r="P134" s="802">
        <v>1020000</v>
      </c>
      <c r="Q134" s="830">
        <v>1020000</v>
      </c>
      <c r="R134" s="838">
        <f t="shared" si="5"/>
        <v>0</v>
      </c>
      <c r="S134" s="830">
        <v>1210000</v>
      </c>
      <c r="T134" s="830">
        <v>1340000</v>
      </c>
      <c r="U134" s="887"/>
      <c r="W134" s="444">
        <f>Q134-'[6]ΔΕΛΤ ΔΑΠ Με ΣΥΜΠ(17-20'!Q130</f>
        <v>120000</v>
      </c>
      <c r="X134" s="444">
        <f>R134-'[6]ΔΕΛΤ ΔΑΠ Με ΣΥΜΠ(17-20'!R130</f>
        <v>-170000</v>
      </c>
      <c r="Y134" s="444">
        <f>S134-'[6]ΔΕΛΤ ΔΑΠ Με ΣΥΜΠ(17-20'!S130</f>
        <v>190000</v>
      </c>
      <c r="Z134" s="444">
        <f>T134-'[6]ΔΕΛΤ ΔΑΠ Με ΣΥΜΠ(17-20'!T130</f>
        <v>210000</v>
      </c>
    </row>
    <row r="135" spans="1:29" ht="16.5" customHeight="1">
      <c r="A135" s="892"/>
      <c r="B135" s="889"/>
      <c r="C135" s="889"/>
      <c r="D135" s="889" t="s">
        <v>348</v>
      </c>
      <c r="E135" s="889"/>
      <c r="F135" s="892"/>
      <c r="G135" s="892"/>
      <c r="H135" s="891" t="s">
        <v>62</v>
      </c>
      <c r="I135" s="891"/>
      <c r="J135" s="801" t="e">
        <f>ROUND(#REF!,0)</f>
        <v>#REF!</v>
      </c>
      <c r="K135" s="801"/>
      <c r="L135" s="801">
        <v>223873.69</v>
      </c>
      <c r="M135" s="801"/>
      <c r="N135" s="801"/>
      <c r="O135" s="801"/>
      <c r="P135" s="802">
        <v>270000</v>
      </c>
      <c r="Q135" s="830">
        <v>270000</v>
      </c>
      <c r="R135" s="838">
        <f t="shared" si="5"/>
        <v>0</v>
      </c>
      <c r="S135" s="830">
        <v>280000</v>
      </c>
      <c r="T135" s="830">
        <v>310000</v>
      </c>
      <c r="U135" s="887"/>
      <c r="W135" s="444">
        <f>Q135-'[6]ΔΕΛΤ ΔΑΠ Με ΣΥΜΠ(17-20'!Q131</f>
        <v>0</v>
      </c>
      <c r="X135" s="444">
        <f>R135-'[6]ΔΕΛΤ ΔΑΠ Με ΣΥΜΠ(17-20'!R131</f>
        <v>50000</v>
      </c>
      <c r="Y135" s="444">
        <f>S135-'[6]ΔΕΛΤ ΔΑΠ Με ΣΥΜΠ(17-20'!S131</f>
        <v>10000</v>
      </c>
      <c r="Z135" s="444">
        <f>T135-'[6]ΔΕΛΤ ΔΑΠ Με ΣΥΜΠ(17-20'!T131</f>
        <v>30000</v>
      </c>
      <c r="AC135" s="156">
        <v>12</v>
      </c>
    </row>
    <row r="136" spans="1:29" ht="16.5" customHeight="1">
      <c r="A136" s="892"/>
      <c r="B136" s="889"/>
      <c r="C136" s="889"/>
      <c r="D136" s="889" t="s">
        <v>349</v>
      </c>
      <c r="E136" s="889"/>
      <c r="F136" s="892"/>
      <c r="G136" s="892"/>
      <c r="H136" s="891" t="s">
        <v>63</v>
      </c>
      <c r="I136" s="891"/>
      <c r="J136" s="801" t="e">
        <f>ROUND(#REF!,0)</f>
        <v>#REF!</v>
      </c>
      <c r="K136" s="801"/>
      <c r="L136" s="801">
        <v>518661.39</v>
      </c>
      <c r="M136" s="801"/>
      <c r="N136" s="801"/>
      <c r="O136" s="801"/>
      <c r="P136" s="802">
        <v>660000</v>
      </c>
      <c r="Q136" s="830">
        <v>660000</v>
      </c>
      <c r="R136" s="838">
        <f t="shared" si="5"/>
        <v>0</v>
      </c>
      <c r="S136" s="830">
        <v>690000</v>
      </c>
      <c r="T136" s="830">
        <v>760000</v>
      </c>
      <c r="U136" s="887"/>
      <c r="W136" s="444">
        <f>Q136-'[6]ΔΕΛΤ ΔΑΠ Με ΣΥΜΠ(17-20'!Q132</f>
        <v>200000</v>
      </c>
      <c r="X136" s="444">
        <f>R136-'[6]ΔΕΛΤ ΔΑΠ Με ΣΥΜΠ(17-20'!R132</f>
        <v>-30000</v>
      </c>
      <c r="Y136" s="444">
        <f>S136-'[6]ΔΕΛΤ ΔΑΠ Με ΣΥΜΠ(17-20'!S132</f>
        <v>220000</v>
      </c>
      <c r="Z136" s="444">
        <f>T136-'[6]ΔΕΛΤ ΔΑΠ Με ΣΥΜΠ(17-20'!T132</f>
        <v>280000</v>
      </c>
      <c r="AC136" s="156">
        <f>AC135*1.1</f>
        <v>13.200000000000001</v>
      </c>
    </row>
    <row r="137" spans="1:29" ht="19.5" customHeight="1">
      <c r="A137" s="892"/>
      <c r="B137" s="889"/>
      <c r="C137" s="889"/>
      <c r="D137" s="889" t="s">
        <v>450</v>
      </c>
      <c r="E137" s="889"/>
      <c r="F137" s="892"/>
      <c r="G137" s="892"/>
      <c r="H137" s="891" t="s">
        <v>64</v>
      </c>
      <c r="I137" s="891"/>
      <c r="J137" s="801" t="e">
        <f>ROUND(#REF!,0)</f>
        <v>#REF!</v>
      </c>
      <c r="K137" s="801"/>
      <c r="L137" s="801">
        <v>38831.89</v>
      </c>
      <c r="M137" s="801"/>
      <c r="N137" s="801"/>
      <c r="O137" s="801"/>
      <c r="P137" s="802">
        <v>140000</v>
      </c>
      <c r="Q137" s="830">
        <v>140000</v>
      </c>
      <c r="R137" s="838">
        <f>+Q137-P137</f>
        <v>0</v>
      </c>
      <c r="S137" s="830">
        <v>150000</v>
      </c>
      <c r="T137" s="830">
        <v>170000</v>
      </c>
      <c r="U137" s="887"/>
      <c r="W137" s="444">
        <f>Q137-'[6]ΔΕΛΤ ΔΑΠ Με ΣΥΜΠ(17-20'!Q132</f>
        <v>-320000</v>
      </c>
      <c r="X137" s="444">
        <f>R137-'[6]ΔΕΛΤ ΔΑΠ Με ΣΥΜΠ(17-20'!R132</f>
        <v>-30000</v>
      </c>
      <c r="Y137" s="444">
        <f>S137-'[6]ΔΕΛΤ ΔΑΠ Με ΣΥΜΠ(17-20'!S132</f>
        <v>-320000</v>
      </c>
      <c r="Z137" s="444">
        <f>T137-'[6]ΔΕΛΤ ΔΑΠ Με ΣΥΜΠ(17-20'!T132</f>
        <v>-310000</v>
      </c>
    </row>
    <row r="138" spans="1:29" ht="19.5" customHeight="1">
      <c r="A138" s="892"/>
      <c r="B138" s="889"/>
      <c r="C138" s="889"/>
      <c r="D138" s="889" t="s">
        <v>479</v>
      </c>
      <c r="E138" s="889"/>
      <c r="F138" s="892"/>
      <c r="G138" s="892"/>
      <c r="H138" s="891" t="s">
        <v>480</v>
      </c>
      <c r="I138" s="891"/>
      <c r="J138" s="801" t="e">
        <f>ROUND(#REF!,0)</f>
        <v>#REF!</v>
      </c>
      <c r="K138" s="801"/>
      <c r="L138" s="801">
        <v>0</v>
      </c>
      <c r="M138" s="801"/>
      <c r="N138" s="801"/>
      <c r="O138" s="801"/>
      <c r="P138" s="802">
        <v>2036000</v>
      </c>
      <c r="Q138" s="830">
        <v>2036000</v>
      </c>
      <c r="R138" s="838">
        <f t="shared" si="5"/>
        <v>0</v>
      </c>
      <c r="S138" s="830">
        <v>2300000</v>
      </c>
      <c r="T138" s="830">
        <v>2300000</v>
      </c>
      <c r="U138" s="887"/>
      <c r="W138" s="444">
        <f>Q138-'[6]ΔΕΛΤ ΔΑΠ Με ΣΥΜΠ(17-20'!Q133</f>
        <v>1936000</v>
      </c>
      <c r="X138" s="444">
        <f>R138-'[6]ΔΕΛΤ ΔΑΠ Με ΣΥΜΠ(17-20'!R133</f>
        <v>-100000</v>
      </c>
      <c r="Y138" s="444">
        <f>S138-'[6]ΔΕΛΤ ΔΑΠ Με ΣΥΜΠ(17-20'!S133</f>
        <v>2200000</v>
      </c>
      <c r="Z138" s="444">
        <f>T138-'[6]ΔΕΛΤ ΔΑΠ Με ΣΥΜΠ(17-20'!T133</f>
        <v>2190000</v>
      </c>
    </row>
    <row r="139" spans="1:29" ht="16.5" customHeight="1">
      <c r="A139" s="835"/>
      <c r="B139" s="860"/>
      <c r="C139" s="862" t="s">
        <v>352</v>
      </c>
      <c r="D139" s="860"/>
      <c r="E139" s="860"/>
      <c r="F139" s="885"/>
      <c r="G139" s="859"/>
      <c r="H139" s="853" t="s">
        <v>169</v>
      </c>
      <c r="I139" s="853"/>
      <c r="J139" s="854" t="e">
        <f>SUM(J140:J145)</f>
        <v>#REF!</v>
      </c>
      <c r="K139" s="854"/>
      <c r="L139" s="854">
        <f>SUM(L140:L145)</f>
        <v>1629985.83</v>
      </c>
      <c r="M139" s="854">
        <f t="shared" ref="M139:T139" si="6">SUM(M140:M145)</f>
        <v>0</v>
      </c>
      <c r="N139" s="854">
        <f t="shared" si="6"/>
        <v>0</v>
      </c>
      <c r="O139" s="854">
        <f t="shared" si="6"/>
        <v>0</v>
      </c>
      <c r="P139" s="854">
        <f t="shared" si="6"/>
        <v>1600000</v>
      </c>
      <c r="Q139" s="855">
        <f t="shared" si="6"/>
        <v>1600000</v>
      </c>
      <c r="R139" s="854">
        <f>+Q139-P139</f>
        <v>0</v>
      </c>
      <c r="S139" s="855">
        <f t="shared" si="6"/>
        <v>1600000</v>
      </c>
      <c r="T139" s="855">
        <f t="shared" si="6"/>
        <v>1600000</v>
      </c>
      <c r="U139" s="863" t="s">
        <v>374</v>
      </c>
      <c r="W139" s="444">
        <f>Q139-'[6]ΔΕΛΤ ΔΑΠ Με ΣΥΜΠ(17-20'!Q134</f>
        <v>1000000</v>
      </c>
      <c r="X139" s="444">
        <f>R139-'[6]ΔΕΛΤ ΔΑΠ Με ΣΥΜΠ(17-20'!R134</f>
        <v>-495000</v>
      </c>
      <c r="Y139" s="444">
        <f>S139-'[6]ΔΕΛΤ ΔΑΠ Με ΣΥΜΠ(17-20'!S134</f>
        <v>1000000</v>
      </c>
      <c r="Z139" s="444">
        <f>T139-'[6]ΔΕΛΤ ΔΑΠ Με ΣΥΜΠ(17-20'!T134</f>
        <v>1000000</v>
      </c>
    </row>
    <row r="140" spans="1:29" ht="16.5" customHeight="1">
      <c r="A140" s="892"/>
      <c r="B140" s="894"/>
      <c r="C140" s="894"/>
      <c r="D140" s="889" t="s">
        <v>353</v>
      </c>
      <c r="E140" s="894"/>
      <c r="F140" s="892"/>
      <c r="G140" s="892"/>
      <c r="H140" s="891" t="s">
        <v>407</v>
      </c>
      <c r="I140" s="891"/>
      <c r="J140" s="801" t="e">
        <f>ROUND(#REF!,0)</f>
        <v>#REF!</v>
      </c>
      <c r="K140" s="801"/>
      <c r="L140" s="801">
        <v>1544637.75</v>
      </c>
      <c r="M140" s="801"/>
      <c r="N140" s="801"/>
      <c r="O140" s="801"/>
      <c r="P140" s="802">
        <v>100000</v>
      </c>
      <c r="Q140" s="830">
        <v>1500000</v>
      </c>
      <c r="R140" s="838">
        <f t="shared" si="5"/>
        <v>1400000</v>
      </c>
      <c r="S140" s="830">
        <v>1500000</v>
      </c>
      <c r="T140" s="830">
        <v>1500000</v>
      </c>
      <c r="U140" s="887"/>
      <c r="W140" s="444">
        <f>Q140-'[6]ΔΕΛΤ ΔΑΠ Με ΣΥΜΠ(17-20'!Q135</f>
        <v>1000000</v>
      </c>
      <c r="X140" s="444">
        <f>R140-'[6]ΔΕΛΤ ΔΑΠ Με ΣΥΜΠ(17-20'!R135</f>
        <v>905000</v>
      </c>
      <c r="Y140" s="444">
        <f>S140-'[6]ΔΕΛΤ ΔΑΠ Με ΣΥΜΠ(17-20'!S135</f>
        <v>1000000</v>
      </c>
      <c r="Z140" s="444">
        <f>T140-'[6]ΔΕΛΤ ΔΑΠ Με ΣΥΜΠ(17-20'!T135</f>
        <v>1000000</v>
      </c>
    </row>
    <row r="141" spans="1:29" ht="16.5" customHeight="1">
      <c r="A141" s="898"/>
      <c r="B141" s="894"/>
      <c r="C141" s="894"/>
      <c r="D141" s="889" t="s">
        <v>354</v>
      </c>
      <c r="E141" s="894"/>
      <c r="F141" s="899"/>
      <c r="G141" s="899"/>
      <c r="H141" s="891" t="s">
        <v>70</v>
      </c>
      <c r="I141" s="891"/>
      <c r="J141" s="801" t="e">
        <f>ROUND(#REF!,0)</f>
        <v>#REF!</v>
      </c>
      <c r="K141" s="801"/>
      <c r="L141" s="801">
        <v>85348.080000000075</v>
      </c>
      <c r="M141" s="801"/>
      <c r="N141" s="801"/>
      <c r="O141" s="801"/>
      <c r="P141" s="802">
        <v>1500000</v>
      </c>
      <c r="Q141" s="830">
        <v>100000</v>
      </c>
      <c r="R141" s="838">
        <f t="shared" si="5"/>
        <v>-1400000</v>
      </c>
      <c r="S141" s="830">
        <v>100000</v>
      </c>
      <c r="T141" s="830">
        <v>100000</v>
      </c>
      <c r="U141" s="900"/>
      <c r="W141" s="444">
        <f>Q141-'[6]ΔΕΛΤ ΔΑΠ Με ΣΥΜΠ(17-20'!Q136</f>
        <v>0</v>
      </c>
      <c r="X141" s="444">
        <f>R141-'[6]ΔΕΛΤ ΔΑΠ Με ΣΥΜΠ(17-20'!R136</f>
        <v>-1400000</v>
      </c>
      <c r="Y141" s="444">
        <f>S141-'[6]ΔΕΛΤ ΔΑΠ Με ΣΥΜΠ(17-20'!S136</f>
        <v>0</v>
      </c>
      <c r="Z141" s="444">
        <f>T141-'[6]ΔΕΛΤ ΔΑΠ Με ΣΥΜΠ(17-20'!T136</f>
        <v>0</v>
      </c>
    </row>
    <row r="142" spans="1:29" ht="16.5" hidden="1" customHeight="1">
      <c r="A142" s="898"/>
      <c r="B142" s="894"/>
      <c r="C142" s="894"/>
      <c r="D142" s="889" t="s">
        <v>355</v>
      </c>
      <c r="E142" s="894"/>
      <c r="F142" s="899"/>
      <c r="G142" s="899"/>
      <c r="H142" s="891" t="s">
        <v>71</v>
      </c>
      <c r="I142" s="891"/>
      <c r="J142" s="801" t="e">
        <f>ROUND(#REF!,0)</f>
        <v>#REF!</v>
      </c>
      <c r="K142" s="801"/>
      <c r="L142" s="802"/>
      <c r="M142" s="801"/>
      <c r="N142" s="801"/>
      <c r="O142" s="801"/>
      <c r="P142" s="802">
        <v>0</v>
      </c>
      <c r="Q142" s="830">
        <v>0</v>
      </c>
      <c r="R142" s="830">
        <f>+Q142-P142</f>
        <v>0</v>
      </c>
      <c r="S142" s="830">
        <v>0</v>
      </c>
      <c r="T142" s="830">
        <v>0</v>
      </c>
      <c r="U142" s="900"/>
      <c r="W142" s="444">
        <f>Q142-'[6]ΔΕΛΤ ΔΑΠ Με ΣΥΜΠ(17-20'!Q137</f>
        <v>0</v>
      </c>
      <c r="X142" s="444">
        <f>R142-'[6]ΔΕΛΤ ΔΑΠ Με ΣΥΜΠ(17-20'!R137</f>
        <v>0</v>
      </c>
      <c r="Y142" s="444">
        <f>S142-'[6]ΔΕΛΤ ΔΑΠ Με ΣΥΜΠ(17-20'!S137</f>
        <v>0</v>
      </c>
      <c r="Z142" s="444">
        <f>T142-'[6]ΔΕΛΤ ΔΑΠ Με ΣΥΜΠ(17-20'!T137</f>
        <v>0</v>
      </c>
    </row>
    <row r="143" spans="1:29" ht="16.5" hidden="1" customHeight="1">
      <c r="A143" s="899"/>
      <c r="B143" s="894">
        <v>1004</v>
      </c>
      <c r="C143" s="894"/>
      <c r="D143" s="894"/>
      <c r="E143" s="894"/>
      <c r="F143" s="899"/>
      <c r="G143" s="899"/>
      <c r="H143" s="891" t="s">
        <v>76</v>
      </c>
      <c r="I143" s="891"/>
      <c r="J143" s="801" t="e">
        <f>ROUND(#REF!,0)</f>
        <v>#REF!</v>
      </c>
      <c r="K143" s="801"/>
      <c r="L143" s="802"/>
      <c r="M143" s="801"/>
      <c r="N143" s="801"/>
      <c r="O143" s="801"/>
      <c r="P143" s="802"/>
      <c r="Q143" s="830"/>
      <c r="R143" s="830">
        <f>Q143-L143</f>
        <v>0</v>
      </c>
      <c r="S143" s="830">
        <v>0</v>
      </c>
      <c r="T143" s="830">
        <v>0</v>
      </c>
      <c r="U143" s="900"/>
      <c r="W143" s="444">
        <f>Q143-'[6]ΔΕΛΤ ΔΑΠ Με ΣΥΜΠ(17-20'!Q138</f>
        <v>0</v>
      </c>
      <c r="X143" s="444">
        <f>R143-'[6]ΔΕΛΤ ΔΑΠ Με ΣΥΜΠ(17-20'!R138</f>
        <v>0</v>
      </c>
      <c r="Y143" s="444">
        <f>S143-'[6]ΔΕΛΤ ΔΑΠ Με ΣΥΜΠ(17-20'!S138</f>
        <v>0</v>
      </c>
      <c r="Z143" s="444">
        <f>T143-'[6]ΔΕΛΤ ΔΑΠ Με ΣΥΜΠ(17-20'!T138</f>
        <v>0</v>
      </c>
    </row>
    <row r="144" spans="1:29" ht="16.5" hidden="1" customHeight="1">
      <c r="A144" s="899"/>
      <c r="B144" s="894">
        <v>1005</v>
      </c>
      <c r="C144" s="894"/>
      <c r="D144" s="894"/>
      <c r="E144" s="894"/>
      <c r="F144" s="899"/>
      <c r="G144" s="899"/>
      <c r="H144" s="891" t="s">
        <v>73</v>
      </c>
      <c r="I144" s="891"/>
      <c r="J144" s="801" t="e">
        <f>ROUND(#REF!,0)</f>
        <v>#REF!</v>
      </c>
      <c r="K144" s="801"/>
      <c r="L144" s="802"/>
      <c r="M144" s="801"/>
      <c r="N144" s="801"/>
      <c r="O144" s="801"/>
      <c r="P144" s="802"/>
      <c r="Q144" s="830"/>
      <c r="R144" s="830">
        <f>Q144-L144</f>
        <v>0</v>
      </c>
      <c r="S144" s="830">
        <v>0</v>
      </c>
      <c r="T144" s="830">
        <v>0</v>
      </c>
      <c r="U144" s="900"/>
      <c r="W144" s="444">
        <f>Q144-'[6]ΔΕΛΤ ΔΑΠ Με ΣΥΜΠ(17-20'!Q139</f>
        <v>0</v>
      </c>
      <c r="X144" s="444">
        <f>R144-'[6]ΔΕΛΤ ΔΑΠ Με ΣΥΜΠ(17-20'!R139</f>
        <v>0</v>
      </c>
      <c r="Y144" s="444">
        <f>S144-'[6]ΔΕΛΤ ΔΑΠ Με ΣΥΜΠ(17-20'!S139</f>
        <v>0</v>
      </c>
      <c r="Z144" s="444">
        <f>T144-'[6]ΔΕΛΤ ΔΑΠ Με ΣΥΜΠ(17-20'!T139</f>
        <v>0</v>
      </c>
    </row>
    <row r="145" spans="1:26" ht="16.5" hidden="1" customHeight="1">
      <c r="A145" s="899"/>
      <c r="B145" s="894">
        <v>1006</v>
      </c>
      <c r="C145" s="894"/>
      <c r="D145" s="894"/>
      <c r="E145" s="894"/>
      <c r="F145" s="899"/>
      <c r="G145" s="899"/>
      <c r="H145" s="891" t="s">
        <v>74</v>
      </c>
      <c r="I145" s="891"/>
      <c r="J145" s="801" t="e">
        <f>ROUND(#REF!,0)</f>
        <v>#REF!</v>
      </c>
      <c r="K145" s="801"/>
      <c r="L145" s="802"/>
      <c r="M145" s="801"/>
      <c r="N145" s="801"/>
      <c r="O145" s="801"/>
      <c r="P145" s="802"/>
      <c r="Q145" s="830"/>
      <c r="R145" s="830">
        <f>Q145-L145</f>
        <v>0</v>
      </c>
      <c r="S145" s="830">
        <v>0</v>
      </c>
      <c r="T145" s="830">
        <v>0</v>
      </c>
      <c r="U145" s="900"/>
      <c r="W145" s="444">
        <f>Q145-'[6]ΔΕΛΤ ΔΑΠ Με ΣΥΜΠ(17-20'!Q140</f>
        <v>0</v>
      </c>
      <c r="X145" s="444">
        <f>R145-'[6]ΔΕΛΤ ΔΑΠ Με ΣΥΜΠ(17-20'!R140</f>
        <v>0</v>
      </c>
      <c r="Y145" s="444">
        <f>S145-'[6]ΔΕΛΤ ΔΑΠ Με ΣΥΜΠ(17-20'!S140</f>
        <v>0</v>
      </c>
      <c r="Z145" s="444">
        <f>T145-'[6]ΔΕΛΤ ΔΑΠ Με ΣΥΜΠ(17-20'!T140</f>
        <v>0</v>
      </c>
    </row>
    <row r="146" spans="1:26" ht="16.5" hidden="1" customHeight="1">
      <c r="A146" s="899"/>
      <c r="B146" s="894">
        <v>1007</v>
      </c>
      <c r="C146" s="894"/>
      <c r="D146" s="894"/>
      <c r="E146" s="894"/>
      <c r="F146" s="899"/>
      <c r="G146" s="899"/>
      <c r="H146" s="891" t="s">
        <v>75</v>
      </c>
      <c r="I146" s="891"/>
      <c r="J146" s="801" t="e">
        <f>ROUND(#REF!,0)</f>
        <v>#REF!</v>
      </c>
      <c r="K146" s="801"/>
      <c r="L146" s="802"/>
      <c r="M146" s="801"/>
      <c r="N146" s="801"/>
      <c r="O146" s="801"/>
      <c r="P146" s="802"/>
      <c r="Q146" s="830"/>
      <c r="R146" s="830">
        <f>Q146-L146</f>
        <v>0</v>
      </c>
      <c r="S146" s="830">
        <v>0</v>
      </c>
      <c r="T146" s="830">
        <v>0</v>
      </c>
      <c r="U146" s="900"/>
      <c r="W146" s="444">
        <f>Q146-'[6]ΔΕΛΤ ΔΑΠ Με ΣΥΜΠ(17-20'!Q141</f>
        <v>0</v>
      </c>
      <c r="X146" s="444">
        <f>R146-'[6]ΔΕΛΤ ΔΑΠ Με ΣΥΜΠ(17-20'!R141</f>
        <v>0</v>
      </c>
      <c r="Y146" s="444">
        <f>S146-'[6]ΔΕΛΤ ΔΑΠ Με ΣΥΜΠ(17-20'!S141</f>
        <v>0</v>
      </c>
      <c r="Z146" s="444">
        <f>T146-'[6]ΔΕΛΤ ΔΑΠ Με ΣΥΜΠ(17-20'!T141</f>
        <v>0</v>
      </c>
    </row>
    <row r="147" spans="1:26" ht="16.5" customHeight="1">
      <c r="A147" s="835"/>
      <c r="B147" s="860"/>
      <c r="C147" s="862" t="s">
        <v>356</v>
      </c>
      <c r="D147" s="860"/>
      <c r="E147" s="860"/>
      <c r="F147" s="885"/>
      <c r="G147" s="859"/>
      <c r="H147" s="853" t="s">
        <v>107</v>
      </c>
      <c r="I147" s="853"/>
      <c r="J147" s="854" t="e">
        <f>SUM(J148:J151)</f>
        <v>#REF!</v>
      </c>
      <c r="K147" s="854"/>
      <c r="L147" s="854">
        <f>SUM(L148:L151)</f>
        <v>1721.29</v>
      </c>
      <c r="M147" s="854">
        <f t="shared" ref="M147:R147" si="7">SUM(M148:M151)</f>
        <v>0</v>
      </c>
      <c r="N147" s="854">
        <f t="shared" si="7"/>
        <v>0</v>
      </c>
      <c r="O147" s="854">
        <f t="shared" si="7"/>
        <v>0</v>
      </c>
      <c r="P147" s="854">
        <f>SUM(P148:P151)</f>
        <v>10000</v>
      </c>
      <c r="Q147" s="855">
        <f>SUM(Q148:Q151)</f>
        <v>10000</v>
      </c>
      <c r="R147" s="854">
        <f t="shared" si="7"/>
        <v>0</v>
      </c>
      <c r="S147" s="855">
        <f>SUM(S148:S151)</f>
        <v>10000</v>
      </c>
      <c r="T147" s="855">
        <f>SUM(T148:T151)</f>
        <v>10000</v>
      </c>
      <c r="U147" s="857" t="s">
        <v>375</v>
      </c>
      <c r="W147" s="444">
        <f>Q147-'[6]ΔΕΛΤ ΔΑΠ Με ΣΥΜΠ(17-20'!Q142</f>
        <v>-35000</v>
      </c>
      <c r="X147" s="444">
        <f>R147-'[6]ΔΕΛΤ ΔΑΠ Με ΣΥΜΠ(17-20'!R142</f>
        <v>0</v>
      </c>
      <c r="Y147" s="444">
        <f>S147-'[6]ΔΕΛΤ ΔΑΠ Με ΣΥΜΠ(17-20'!S142</f>
        <v>-40000</v>
      </c>
      <c r="Z147" s="444">
        <f>T147-'[6]ΔΕΛΤ ΔΑΠ Με ΣΥΜΠ(17-20'!T142</f>
        <v>-40000</v>
      </c>
    </row>
    <row r="148" spans="1:26" ht="16.5" hidden="1" customHeight="1">
      <c r="A148" s="899"/>
      <c r="B148" s="894">
        <v>1008</v>
      </c>
      <c r="C148" s="894"/>
      <c r="D148" s="894"/>
      <c r="E148" s="894"/>
      <c r="F148" s="899"/>
      <c r="G148" s="899"/>
      <c r="H148" s="891" t="s">
        <v>72</v>
      </c>
      <c r="I148" s="891"/>
      <c r="J148" s="801" t="e">
        <f>ROUND(#REF!,0)</f>
        <v>#REF!</v>
      </c>
      <c r="K148" s="801"/>
      <c r="L148" s="802"/>
      <c r="M148" s="801"/>
      <c r="N148" s="801"/>
      <c r="O148" s="801"/>
      <c r="P148" s="802"/>
      <c r="Q148" s="830"/>
      <c r="R148" s="830">
        <f>Q148-L148</f>
        <v>0</v>
      </c>
      <c r="S148" s="830"/>
      <c r="T148" s="830"/>
      <c r="U148" s="891"/>
      <c r="W148" s="444">
        <f>Q148-'[6]ΔΕΛΤ ΔΑΠ Με ΣΥΜΠ(17-20'!Q143</f>
        <v>0</v>
      </c>
      <c r="X148" s="444">
        <f>R148-'[6]ΔΕΛΤ ΔΑΠ Με ΣΥΜΠ(17-20'!R143</f>
        <v>0</v>
      </c>
      <c r="Y148" s="444">
        <f>S148-'[6]ΔΕΛΤ ΔΑΠ Με ΣΥΜΠ(17-20'!S143</f>
        <v>0</v>
      </c>
      <c r="Z148" s="444">
        <f>T148-'[6]ΔΕΛΤ ΔΑΠ Με ΣΥΜΠ(17-20'!T143</f>
        <v>0</v>
      </c>
    </row>
    <row r="149" spans="1:26" ht="16.5" hidden="1" customHeight="1">
      <c r="A149" s="899"/>
      <c r="B149" s="894"/>
      <c r="C149" s="894"/>
      <c r="D149" s="889" t="s">
        <v>357</v>
      </c>
      <c r="E149" s="894"/>
      <c r="F149" s="899"/>
      <c r="G149" s="899"/>
      <c r="H149" s="891" t="s">
        <v>77</v>
      </c>
      <c r="I149" s="891"/>
      <c r="J149" s="801" t="e">
        <f>ROUND(#REF!,0)</f>
        <v>#REF!</v>
      </c>
      <c r="K149" s="801"/>
      <c r="L149" s="802"/>
      <c r="M149" s="801"/>
      <c r="N149" s="801"/>
      <c r="O149" s="801"/>
      <c r="P149" s="802"/>
      <c r="Q149" s="830"/>
      <c r="R149" s="830">
        <f>+Q149-P149</f>
        <v>0</v>
      </c>
      <c r="S149" s="830"/>
      <c r="T149" s="830"/>
      <c r="U149" s="900"/>
      <c r="W149" s="444">
        <f>Q149-'[6]ΔΕΛΤ ΔΑΠ Με ΣΥΜΠ(17-20'!Q144</f>
        <v>0</v>
      </c>
      <c r="X149" s="444">
        <f>R149-'[6]ΔΕΛΤ ΔΑΠ Με ΣΥΜΠ(17-20'!R144</f>
        <v>0</v>
      </c>
      <c r="Y149" s="444">
        <f>S149-'[6]ΔΕΛΤ ΔΑΠ Με ΣΥΜΠ(17-20'!S144</f>
        <v>0</v>
      </c>
      <c r="Z149" s="444">
        <f>T149-'[6]ΔΕΛΤ ΔΑΠ Με ΣΥΜΠ(17-20'!T144</f>
        <v>0</v>
      </c>
    </row>
    <row r="150" spans="1:26" ht="16.5" customHeight="1">
      <c r="A150" s="899"/>
      <c r="B150" s="894"/>
      <c r="C150" s="894"/>
      <c r="D150" s="889" t="s">
        <v>358</v>
      </c>
      <c r="E150" s="894"/>
      <c r="F150" s="899"/>
      <c r="G150" s="899"/>
      <c r="H150" s="891" t="s">
        <v>72</v>
      </c>
      <c r="I150" s="891"/>
      <c r="J150" s="801" t="e">
        <f>ROUND(#REF!,0)</f>
        <v>#REF!</v>
      </c>
      <c r="K150" s="801"/>
      <c r="L150" s="801">
        <v>1721.29</v>
      </c>
      <c r="M150" s="801"/>
      <c r="N150" s="801"/>
      <c r="O150" s="801"/>
      <c r="P150" s="861">
        <v>10000</v>
      </c>
      <c r="Q150" s="803">
        <v>10000</v>
      </c>
      <c r="R150" s="838">
        <f>+Q150-P150</f>
        <v>0</v>
      </c>
      <c r="S150" s="803">
        <v>10000</v>
      </c>
      <c r="T150" s="803">
        <v>10000</v>
      </c>
      <c r="U150" s="900"/>
      <c r="W150" s="444">
        <f>Q150-'[6]ΔΕΛΤ ΔΑΠ Με ΣΥΜΠ(17-20'!Q145</f>
        <v>-35000</v>
      </c>
      <c r="X150" s="444">
        <f>R150-'[6]ΔΕΛΤ ΔΑΠ Με ΣΥΜΠ(17-20'!R145</f>
        <v>0</v>
      </c>
      <c r="Y150" s="444">
        <f>S150-'[6]ΔΕΛΤ ΔΑΠ Με ΣΥΜΠ(17-20'!S145</f>
        <v>-40000</v>
      </c>
      <c r="Z150" s="444">
        <f>T150-'[6]ΔΕΛΤ ΔΑΠ Με ΣΥΜΠ(17-20'!T145</f>
        <v>-40000</v>
      </c>
    </row>
    <row r="151" spans="1:26" ht="16.5" hidden="1" customHeight="1">
      <c r="A151" s="899"/>
      <c r="B151" s="894"/>
      <c r="C151" s="894"/>
      <c r="D151" s="889" t="s">
        <v>359</v>
      </c>
      <c r="E151" s="894"/>
      <c r="F151" s="899"/>
      <c r="G151" s="899"/>
      <c r="H151" s="891" t="s">
        <v>78</v>
      </c>
      <c r="I151" s="891"/>
      <c r="J151" s="801" t="e">
        <f>ROUND(#REF!,0)</f>
        <v>#REF!</v>
      </c>
      <c r="K151" s="801"/>
      <c r="L151" s="861"/>
      <c r="M151" s="801"/>
      <c r="N151" s="801"/>
      <c r="O151" s="801"/>
      <c r="P151" s="861"/>
      <c r="Q151" s="830"/>
      <c r="R151" s="830">
        <f>+Q151-P151</f>
        <v>0</v>
      </c>
      <c r="S151" s="830"/>
      <c r="T151" s="830"/>
      <c r="U151" s="900"/>
      <c r="W151" s="444">
        <f>Q151-'[6]ΔΕΛΤ ΔΑΠ Με ΣΥΜΠ(17-20'!Q146</f>
        <v>0</v>
      </c>
      <c r="X151" s="444">
        <f>R151-'[6]ΔΕΛΤ ΔΑΠ Με ΣΥΜΠ(17-20'!R146</f>
        <v>0</v>
      </c>
      <c r="Y151" s="444">
        <f>S151-'[6]ΔΕΛΤ ΔΑΠ Με ΣΥΜΠ(17-20'!S146</f>
        <v>0</v>
      </c>
      <c r="Z151" s="444">
        <f>T151-'[6]ΔΕΛΤ ΔΑΠ Με ΣΥΜΠ(17-20'!T146</f>
        <v>0</v>
      </c>
    </row>
    <row r="152" spans="1:26" s="509" customFormat="1" ht="16.5" hidden="1" customHeight="1">
      <c r="A152" s="901"/>
      <c r="B152" s="901"/>
      <c r="C152" s="902" t="s">
        <v>473</v>
      </c>
      <c r="D152" s="903"/>
      <c r="E152" s="903"/>
      <c r="F152" s="904"/>
      <c r="G152" s="904"/>
      <c r="H152" s="905" t="s">
        <v>455</v>
      </c>
      <c r="I152" s="906"/>
      <c r="J152" s="907" t="e">
        <f>SUM(J153:J158)</f>
        <v>#REF!</v>
      </c>
      <c r="K152" s="907"/>
      <c r="L152" s="908">
        <f>L153+L154</f>
        <v>0</v>
      </c>
      <c r="M152" s="908"/>
      <c r="N152" s="908"/>
      <c r="O152" s="908"/>
      <c r="P152" s="908">
        <f>P153+P154</f>
        <v>0</v>
      </c>
      <c r="Q152" s="909">
        <f>Q153+Q154</f>
        <v>0</v>
      </c>
      <c r="R152" s="908">
        <f>R153+R154</f>
        <v>0</v>
      </c>
      <c r="S152" s="908">
        <f>S153+S154</f>
        <v>0</v>
      </c>
      <c r="T152" s="908">
        <f>T153+T154</f>
        <v>0</v>
      </c>
      <c r="U152" s="910"/>
      <c r="W152" s="510">
        <f>Q152-'[6]ΔΕΛΤ ΔΑΠ Με ΣΥΜΠ(17-20'!Q144</f>
        <v>0</v>
      </c>
      <c r="X152" s="510">
        <f>R152-'[6]ΔΕΛΤ ΔΑΠ Με ΣΥΜΠ(17-20'!R144</f>
        <v>0</v>
      </c>
      <c r="Y152" s="510">
        <f>S152-'[6]ΔΕΛΤ ΔΑΠ Με ΣΥΜΠ(17-20'!S144</f>
        <v>0</v>
      </c>
      <c r="Z152" s="510">
        <f>T152-'[6]ΔΕΛΤ ΔΑΠ Με ΣΥΜΠ(17-20'!T144</f>
        <v>0</v>
      </c>
    </row>
    <row r="153" spans="1:26" s="509" customFormat="1" ht="16.5" hidden="1" customHeight="1">
      <c r="A153" s="911"/>
      <c r="B153" s="912"/>
      <c r="C153" s="912"/>
      <c r="D153" s="913" t="s">
        <v>474</v>
      </c>
      <c r="E153" s="912"/>
      <c r="F153" s="914"/>
      <c r="G153" s="914"/>
      <c r="H153" s="915" t="s">
        <v>458</v>
      </c>
      <c r="I153" s="915"/>
      <c r="J153" s="816"/>
      <c r="K153" s="816"/>
      <c r="L153" s="916">
        <f>72358*0</f>
        <v>0</v>
      </c>
      <c r="M153" s="816"/>
      <c r="N153" s="816"/>
      <c r="O153" s="816"/>
      <c r="P153" s="917"/>
      <c r="Q153" s="918">
        <f>150000*0</f>
        <v>0</v>
      </c>
      <c r="R153" s="917">
        <f t="shared" ref="R153:R164" si="8">+Q153-P153</f>
        <v>0</v>
      </c>
      <c r="S153" s="917">
        <f>150000*0</f>
        <v>0</v>
      </c>
      <c r="T153" s="917">
        <f>150000*0</f>
        <v>0</v>
      </c>
      <c r="U153" s="919"/>
      <c r="W153" s="510"/>
      <c r="X153" s="510"/>
      <c r="Y153" s="510"/>
      <c r="Z153" s="510"/>
    </row>
    <row r="154" spans="1:26" s="509" customFormat="1" ht="16.5" hidden="1" customHeight="1">
      <c r="A154" s="911"/>
      <c r="B154" s="912"/>
      <c r="C154" s="912"/>
      <c r="D154" s="913" t="s">
        <v>475</v>
      </c>
      <c r="E154" s="912"/>
      <c r="F154" s="914"/>
      <c r="G154" s="914"/>
      <c r="H154" s="915" t="s">
        <v>457</v>
      </c>
      <c r="I154" s="915"/>
      <c r="J154" s="816"/>
      <c r="K154" s="816"/>
      <c r="L154" s="916">
        <f>1998280*0</f>
        <v>0</v>
      </c>
      <c r="M154" s="816"/>
      <c r="N154" s="816"/>
      <c r="O154" s="816"/>
      <c r="P154" s="917"/>
      <c r="Q154" s="918">
        <f>3000000*0</f>
        <v>0</v>
      </c>
      <c r="R154" s="917">
        <f t="shared" si="8"/>
        <v>0</v>
      </c>
      <c r="S154" s="917">
        <f>3000000*0</f>
        <v>0</v>
      </c>
      <c r="T154" s="917">
        <f>3000000*0</f>
        <v>0</v>
      </c>
      <c r="U154" s="919"/>
      <c r="W154" s="510"/>
      <c r="X154" s="510"/>
      <c r="Y154" s="510"/>
      <c r="Z154" s="510"/>
    </row>
    <row r="155" spans="1:26" ht="16.5" customHeight="1">
      <c r="A155" s="920"/>
      <c r="B155" s="921"/>
      <c r="C155" s="877" t="s">
        <v>382</v>
      </c>
      <c r="D155" s="921"/>
      <c r="E155" s="921"/>
      <c r="F155" s="922"/>
      <c r="G155" s="922"/>
      <c r="H155" s="923" t="s">
        <v>89</v>
      </c>
      <c r="I155" s="924">
        <v>2</v>
      </c>
      <c r="J155" s="925" t="e">
        <f>SUM(J156:J161)</f>
        <v>#REF!</v>
      </c>
      <c r="K155" s="925"/>
      <c r="L155" s="925">
        <f>SUM(L156:L161)</f>
        <v>1844539.85</v>
      </c>
      <c r="M155" s="925"/>
      <c r="N155" s="925"/>
      <c r="O155" s="925"/>
      <c r="P155" s="925">
        <f>SUM(P156:P161)</f>
        <v>8353010</v>
      </c>
      <c r="Q155" s="926">
        <f>SUM(Q156:Q161)</f>
        <v>9300000</v>
      </c>
      <c r="R155" s="925">
        <f>SUM(R156:R161)</f>
        <v>946990</v>
      </c>
      <c r="S155" s="926">
        <f>SUM(S156:S161)</f>
        <v>6470010</v>
      </c>
      <c r="T155" s="926">
        <f>SUM(T156:T161)</f>
        <v>6010010</v>
      </c>
      <c r="U155" s="927" t="s">
        <v>376</v>
      </c>
      <c r="W155" s="444">
        <f>Q155-'[6]ΔΕΛΤ ΔΑΠ Με ΣΥΜΠ(17-20'!Q147</f>
        <v>3041920</v>
      </c>
      <c r="X155" s="444">
        <f>R155-'[6]ΔΕΛΤ ΔΑΠ Με ΣΥΜΠ(17-20'!R147</f>
        <v>-1371080</v>
      </c>
      <c r="Y155" s="444">
        <f>S155-'[6]ΔΕΛΤ ΔΑΠ Με ΣΥΜΠ(17-20'!S147</f>
        <v>4180010</v>
      </c>
      <c r="Z155" s="444">
        <f>T155-'[6]ΔΕΛΤ ΔΑΠ Με ΣΥΜΠ(17-20'!T147</f>
        <v>5510010</v>
      </c>
    </row>
    <row r="156" spans="1:26" s="161" customFormat="1" ht="16.5" customHeight="1">
      <c r="A156" s="928"/>
      <c r="B156" s="886"/>
      <c r="C156" s="886"/>
      <c r="D156" s="886" t="s">
        <v>360</v>
      </c>
      <c r="E156" s="886"/>
      <c r="F156" s="929"/>
      <c r="G156" s="929"/>
      <c r="H156" s="864" t="s">
        <v>231</v>
      </c>
      <c r="I156" s="864"/>
      <c r="J156" s="801">
        <v>0</v>
      </c>
      <c r="K156" s="801"/>
      <c r="L156" s="801">
        <v>4284</v>
      </c>
      <c r="M156" s="801"/>
      <c r="N156" s="801"/>
      <c r="O156" s="801"/>
      <c r="P156" s="802">
        <v>100000</v>
      </c>
      <c r="Q156" s="830">
        <v>100000</v>
      </c>
      <c r="R156" s="838">
        <f t="shared" si="8"/>
        <v>0</v>
      </c>
      <c r="S156" s="830">
        <v>50000</v>
      </c>
      <c r="T156" s="830">
        <v>50000</v>
      </c>
      <c r="U156" s="930"/>
      <c r="W156" s="444">
        <f>Q156-'[6]ΔΕΛΤ ΔΑΠ Με ΣΥΜΠ(17-20'!Q148</f>
        <v>-100000</v>
      </c>
      <c r="X156" s="444">
        <f>R156-'[6]ΔΕΛΤ ΔΑΠ Με ΣΥΜΠ(17-20'!R148</f>
        <v>-100000</v>
      </c>
      <c r="Y156" s="444">
        <f>S156-'[6]ΔΕΛΤ ΔΑΠ Με ΣΥΜΠ(17-20'!S148</f>
        <v>40000</v>
      </c>
      <c r="Z156" s="444">
        <f>T156-'[6]ΔΕΛΤ ΔΑΠ Με ΣΥΜΠ(17-20'!T148</f>
        <v>40000</v>
      </c>
    </row>
    <row r="157" spans="1:26" s="161" customFormat="1" ht="16.5" customHeight="1">
      <c r="A157" s="928"/>
      <c r="B157" s="886"/>
      <c r="C157" s="886"/>
      <c r="D157" s="886" t="s">
        <v>361</v>
      </c>
      <c r="E157" s="886"/>
      <c r="F157" s="929"/>
      <c r="G157" s="929"/>
      <c r="H157" s="864" t="s">
        <v>65</v>
      </c>
      <c r="I157" s="864"/>
      <c r="J157" s="801" t="e">
        <f>ROUND(#REF!,0)</f>
        <v>#REF!</v>
      </c>
      <c r="K157" s="801"/>
      <c r="L157" s="801">
        <v>1766507.74</v>
      </c>
      <c r="M157" s="801"/>
      <c r="N157" s="801"/>
      <c r="O157" s="801"/>
      <c r="P157" s="802">
        <v>7660000</v>
      </c>
      <c r="Q157" s="830">
        <v>8200000</v>
      </c>
      <c r="R157" s="838">
        <f t="shared" si="8"/>
        <v>540000</v>
      </c>
      <c r="S157" s="830">
        <v>5390000</v>
      </c>
      <c r="T157" s="830">
        <v>4900000</v>
      </c>
      <c r="U157" s="930"/>
      <c r="W157" s="444">
        <f>Q157-'[6]ΔΕΛΤ ΔΑΠ Με ΣΥΜΠ(17-20'!Q149</f>
        <v>2531930</v>
      </c>
      <c r="X157" s="444">
        <f>R157-'[6]ΔΕΛΤ ΔΑΠ Με ΣΥΜΠ(17-20'!R149</f>
        <v>-1728070</v>
      </c>
      <c r="Y157" s="444">
        <f>S157-'[6]ΔΕΛΤ ΔΑΠ Με ΣΥΜΠ(17-20'!S149</f>
        <v>3390000</v>
      </c>
      <c r="Z157" s="444">
        <f>T157-'[6]ΔΕΛΤ ΔΑΠ Με ΣΥΜΠ(17-20'!T149</f>
        <v>4700000</v>
      </c>
    </row>
    <row r="158" spans="1:26" s="161" customFormat="1" ht="16.5" customHeight="1">
      <c r="A158" s="928"/>
      <c r="B158" s="886"/>
      <c r="C158" s="886"/>
      <c r="D158" s="886" t="s">
        <v>362</v>
      </c>
      <c r="E158" s="886"/>
      <c r="F158" s="929"/>
      <c r="G158" s="929"/>
      <c r="H158" s="864" t="s">
        <v>66</v>
      </c>
      <c r="I158" s="864"/>
      <c r="J158" s="801" t="e">
        <f>ROUND(#REF!,0)</f>
        <v>#REF!</v>
      </c>
      <c r="K158" s="801"/>
      <c r="L158" s="801">
        <v>3138.52</v>
      </c>
      <c r="M158" s="801"/>
      <c r="N158" s="801"/>
      <c r="O158" s="801"/>
      <c r="P158" s="802">
        <v>70000</v>
      </c>
      <c r="Q158" s="830">
        <v>90000</v>
      </c>
      <c r="R158" s="838">
        <f t="shared" si="8"/>
        <v>20000</v>
      </c>
      <c r="S158" s="830">
        <v>90000</v>
      </c>
      <c r="T158" s="830">
        <v>90000</v>
      </c>
      <c r="U158" s="930"/>
      <c r="W158" s="444">
        <f>Q158-'[6]ΔΕΛΤ ΔΑΠ Με ΣΥΜΠ(17-20'!Q150</f>
        <v>20000</v>
      </c>
      <c r="X158" s="444">
        <f>R158-'[6]ΔΕΛΤ ΔΑΠ Με ΣΥΜΠ(17-20'!R150</f>
        <v>20000</v>
      </c>
      <c r="Y158" s="444">
        <f>S158-'[6]ΔΕΛΤ ΔΑΠ Με ΣΥΜΠ(17-20'!S150</f>
        <v>70000</v>
      </c>
      <c r="Z158" s="444">
        <f>T158-'[6]ΔΕΛΤ ΔΑΠ Με ΣΥΜΠ(17-20'!T150</f>
        <v>70000</v>
      </c>
    </row>
    <row r="159" spans="1:26" s="161" customFormat="1" ht="16.5" customHeight="1">
      <c r="A159" s="928"/>
      <c r="B159" s="886"/>
      <c r="C159" s="886"/>
      <c r="D159" s="886" t="s">
        <v>363</v>
      </c>
      <c r="E159" s="886"/>
      <c r="F159" s="929"/>
      <c r="G159" s="929"/>
      <c r="H159" s="864" t="s">
        <v>67</v>
      </c>
      <c r="I159" s="864"/>
      <c r="J159" s="801" t="e">
        <f>ROUND(#REF!,0)</f>
        <v>#REF!</v>
      </c>
      <c r="K159" s="801"/>
      <c r="L159" s="801">
        <v>70609.59</v>
      </c>
      <c r="M159" s="801"/>
      <c r="N159" s="801"/>
      <c r="O159" s="801"/>
      <c r="P159" s="802">
        <v>523000</v>
      </c>
      <c r="Q159" s="830">
        <v>890000</v>
      </c>
      <c r="R159" s="838">
        <f t="shared" si="8"/>
        <v>367000</v>
      </c>
      <c r="S159" s="803">
        <v>920000</v>
      </c>
      <c r="T159" s="803">
        <v>950000</v>
      </c>
      <c r="U159" s="930"/>
      <c r="W159" s="444">
        <f>Q159-'[6]ΔΕΛΤ ΔΑΠ Με ΣΥΜΠ(17-20'!Q151</f>
        <v>590000</v>
      </c>
      <c r="X159" s="444">
        <f>R159-'[6]ΔΕΛΤ ΔΑΠ Με ΣΥΜΠ(17-20'!R151</f>
        <v>367000</v>
      </c>
      <c r="Y159" s="444">
        <f>S159-'[6]ΔΕΛΤ ΔΑΠ Με ΣΥΜΠ(17-20'!S151</f>
        <v>670000</v>
      </c>
      <c r="Z159" s="444">
        <f>T159-'[6]ΔΕΛΤ ΔΑΠ Με ΣΥΜΠ(17-20'!T151</f>
        <v>700000</v>
      </c>
    </row>
    <row r="160" spans="1:26" s="161" customFormat="1" ht="16.5" customHeight="1">
      <c r="A160" s="928"/>
      <c r="B160" s="886"/>
      <c r="C160" s="886"/>
      <c r="D160" s="886" t="s">
        <v>364</v>
      </c>
      <c r="E160" s="886"/>
      <c r="F160" s="929"/>
      <c r="G160" s="929"/>
      <c r="H160" s="864" t="s">
        <v>68</v>
      </c>
      <c r="I160" s="864"/>
      <c r="J160" s="801" t="e">
        <f>ROUND(#REF!,0)</f>
        <v>#REF!</v>
      </c>
      <c r="K160" s="801"/>
      <c r="L160" s="801">
        <v>0</v>
      </c>
      <c r="M160" s="801"/>
      <c r="N160" s="801"/>
      <c r="O160" s="801"/>
      <c r="P160" s="802">
        <v>10</v>
      </c>
      <c r="Q160" s="801">
        <v>0</v>
      </c>
      <c r="R160" s="838">
        <f t="shared" si="8"/>
        <v>-10</v>
      </c>
      <c r="S160" s="830">
        <v>10</v>
      </c>
      <c r="T160" s="830">
        <v>10</v>
      </c>
      <c r="U160" s="930"/>
      <c r="W160" s="444">
        <f>Q160-'[6]ΔΕΛΤ ΔΑΠ Με ΣΥΜΠ(17-20'!Q152</f>
        <v>-10</v>
      </c>
      <c r="X160" s="444">
        <f>R160-'[6]ΔΕΛΤ ΔΑΠ Με ΣΥΜΠ(17-20'!R152</f>
        <v>-10</v>
      </c>
      <c r="Y160" s="444">
        <f>S160-'[6]ΔΕΛΤ ΔΑΠ Με ΣΥΜΠ(17-20'!S152</f>
        <v>10</v>
      </c>
      <c r="Z160" s="444">
        <f>T160-'[6]ΔΕΛΤ ΔΑΠ Με ΣΥΜΠ(17-20'!T152</f>
        <v>10</v>
      </c>
    </row>
    <row r="161" spans="1:26" s="161" customFormat="1" ht="30.75" customHeight="1">
      <c r="A161" s="928"/>
      <c r="B161" s="886"/>
      <c r="C161" s="886"/>
      <c r="D161" s="886" t="s">
        <v>365</v>
      </c>
      <c r="E161" s="886"/>
      <c r="F161" s="929"/>
      <c r="G161" s="929"/>
      <c r="H161" s="864" t="s">
        <v>69</v>
      </c>
      <c r="I161" s="864"/>
      <c r="J161" s="801" t="e">
        <f>ROUND(#REF!,0)</f>
        <v>#REF!</v>
      </c>
      <c r="K161" s="801"/>
      <c r="L161" s="801">
        <v>0</v>
      </c>
      <c r="M161" s="801"/>
      <c r="N161" s="801"/>
      <c r="O161" s="801"/>
      <c r="P161" s="802">
        <v>0</v>
      </c>
      <c r="Q161" s="830">
        <v>20000</v>
      </c>
      <c r="R161" s="802">
        <f t="shared" si="8"/>
        <v>20000</v>
      </c>
      <c r="S161" s="802">
        <v>20000</v>
      </c>
      <c r="T161" s="802">
        <v>20000</v>
      </c>
      <c r="U161" s="930"/>
      <c r="W161" s="444">
        <f>Q161-'[6]ΔΕΛΤ ΔΑΠ Με ΣΥΜΠ(17-20'!Q153</f>
        <v>0</v>
      </c>
      <c r="X161" s="444">
        <f>R161-'[6]ΔΕΛΤ ΔΑΠ Με ΣΥΜΠ(17-20'!R153</f>
        <v>70000</v>
      </c>
      <c r="Y161" s="444">
        <f>S161-'[6]ΔΕΛΤ ΔΑΠ Με ΣΥΜΠ(17-20'!S153</f>
        <v>10000</v>
      </c>
      <c r="Z161" s="444">
        <f>T161-'[6]ΔΕΛΤ ΔΑΠ Με ΣΥΜΠ(17-20'!T153</f>
        <v>0</v>
      </c>
    </row>
    <row r="162" spans="1:26" ht="16.5" customHeight="1">
      <c r="A162" s="920">
        <v>2</v>
      </c>
      <c r="B162" s="921"/>
      <c r="C162" s="877" t="s">
        <v>383</v>
      </c>
      <c r="D162" s="921"/>
      <c r="E162" s="921"/>
      <c r="F162" s="922"/>
      <c r="G162" s="922"/>
      <c r="H162" s="923" t="s">
        <v>90</v>
      </c>
      <c r="I162" s="923"/>
      <c r="J162" s="925" t="e">
        <f>J163+J164</f>
        <v>#REF!</v>
      </c>
      <c r="K162" s="925"/>
      <c r="L162" s="925">
        <f>L163+L164</f>
        <v>0</v>
      </c>
      <c r="M162" s="925"/>
      <c r="N162" s="925"/>
      <c r="O162" s="925"/>
      <c r="P162" s="925">
        <f>P163+P164</f>
        <v>100000</v>
      </c>
      <c r="Q162" s="926">
        <f>Q163+Q164</f>
        <v>100000</v>
      </c>
      <c r="R162" s="925">
        <f>R163+R164</f>
        <v>0</v>
      </c>
      <c r="S162" s="926">
        <f>S163+S164</f>
        <v>100000</v>
      </c>
      <c r="T162" s="926">
        <f>T163+T164</f>
        <v>100000</v>
      </c>
      <c r="U162" s="927" t="s">
        <v>377</v>
      </c>
      <c r="W162" s="444">
        <f>Q162-'[6]ΔΕΛΤ ΔΑΠ Με ΣΥΜΠ(17-20'!Q154</f>
        <v>0</v>
      </c>
      <c r="X162" s="444">
        <f>R162-'[6]ΔΕΛΤ ΔΑΠ Με ΣΥΜΠ(17-20'!R154</f>
        <v>0</v>
      </c>
      <c r="Y162" s="444">
        <f>S162-'[6]ΔΕΛΤ ΔΑΠ Με ΣΥΜΠ(17-20'!S154</f>
        <v>0</v>
      </c>
      <c r="Z162" s="444">
        <f>T162-'[6]ΔΕΛΤ ΔΑΠ Με ΣΥΜΠ(17-20'!T154</f>
        <v>0</v>
      </c>
    </row>
    <row r="163" spans="1:26" s="161" customFormat="1" ht="42" customHeight="1">
      <c r="A163" s="928"/>
      <c r="B163" s="886"/>
      <c r="C163" s="886"/>
      <c r="D163" s="886" t="s">
        <v>350</v>
      </c>
      <c r="E163" s="886"/>
      <c r="F163" s="929"/>
      <c r="G163" s="929"/>
      <c r="H163" s="864" t="s">
        <v>91</v>
      </c>
      <c r="I163" s="864"/>
      <c r="J163" s="801" t="e">
        <f>ROUND(#REF!,0)</f>
        <v>#REF!</v>
      </c>
      <c r="K163" s="801"/>
      <c r="L163" s="861">
        <v>0</v>
      </c>
      <c r="M163" s="801"/>
      <c r="N163" s="801"/>
      <c r="O163" s="801"/>
      <c r="P163" s="861">
        <v>100000</v>
      </c>
      <c r="Q163" s="830">
        <v>100000</v>
      </c>
      <c r="R163" s="838">
        <f t="shared" si="8"/>
        <v>0</v>
      </c>
      <c r="S163" s="830">
        <v>100000</v>
      </c>
      <c r="T163" s="830">
        <v>100000</v>
      </c>
      <c r="U163" s="930"/>
      <c r="W163" s="444">
        <f>Q163-'[6]ΔΕΛΤ ΔΑΠ Με ΣΥΜΠ(17-20'!Q155</f>
        <v>0</v>
      </c>
      <c r="X163" s="444">
        <f>R163-'[6]ΔΕΛΤ ΔΑΠ Με ΣΥΜΠ(17-20'!R155</f>
        <v>0</v>
      </c>
      <c r="Y163" s="444">
        <f>S163-'[6]ΔΕΛΤ ΔΑΠ Με ΣΥΜΠ(17-20'!S155</f>
        <v>0</v>
      </c>
      <c r="Z163" s="444">
        <f>T163-'[6]ΔΕΛΤ ΔΑΠ Με ΣΥΜΠ(17-20'!T155</f>
        <v>0</v>
      </c>
    </row>
    <row r="164" spans="1:26" s="161" customFormat="1" ht="30.75" customHeight="1">
      <c r="A164" s="928"/>
      <c r="B164" s="886"/>
      <c r="C164" s="886"/>
      <c r="D164" s="886" t="s">
        <v>351</v>
      </c>
      <c r="E164" s="886"/>
      <c r="F164" s="929"/>
      <c r="G164" s="929"/>
      <c r="H164" s="864" t="s">
        <v>92</v>
      </c>
      <c r="I164" s="864"/>
      <c r="J164" s="801" t="e">
        <f>ROUND(#REF!,0)</f>
        <v>#REF!</v>
      </c>
      <c r="K164" s="801"/>
      <c r="L164" s="861">
        <v>0</v>
      </c>
      <c r="M164" s="801"/>
      <c r="N164" s="801"/>
      <c r="O164" s="801"/>
      <c r="P164" s="861">
        <v>0</v>
      </c>
      <c r="Q164" s="838">
        <v>0</v>
      </c>
      <c r="R164" s="838">
        <f t="shared" si="8"/>
        <v>0</v>
      </c>
      <c r="S164" s="838">
        <v>0</v>
      </c>
      <c r="T164" s="838">
        <v>0</v>
      </c>
      <c r="U164" s="930"/>
      <c r="W164" s="444">
        <f>Q164-'[6]ΔΕΛΤ ΔΑΠ Με ΣΥΜΠ(17-20'!Q156</f>
        <v>0</v>
      </c>
      <c r="X164" s="444">
        <f>R164-'[6]ΔΕΛΤ ΔΑΠ Με ΣΥΜΠ(17-20'!R156</f>
        <v>0</v>
      </c>
      <c r="Y164" s="444">
        <f>S164-'[6]ΔΕΛΤ ΔΑΠ Με ΣΥΜΠ(17-20'!S156</f>
        <v>0</v>
      </c>
      <c r="Z164" s="444">
        <f>T164-'[6]ΔΕΛΤ ΔΑΠ Με ΣΥΜΠ(17-20'!T156</f>
        <v>0</v>
      </c>
    </row>
    <row r="165" spans="1:26" ht="16.5" customHeight="1">
      <c r="A165" s="728"/>
      <c r="B165" s="727"/>
      <c r="C165" s="727"/>
      <c r="D165" s="727"/>
      <c r="E165" s="727"/>
      <c r="F165" s="728"/>
      <c r="G165" s="728"/>
      <c r="H165" s="728"/>
      <c r="I165" s="728"/>
      <c r="J165" s="729"/>
      <c r="K165" s="729"/>
      <c r="L165" s="730"/>
      <c r="M165" s="729"/>
      <c r="N165" s="729"/>
      <c r="O165" s="729"/>
      <c r="P165" s="730"/>
      <c r="Q165" s="931"/>
      <c r="R165" s="932"/>
      <c r="S165" s="932"/>
      <c r="T165" s="932"/>
      <c r="U165" s="729"/>
    </row>
    <row r="166" spans="1:26">
      <c r="A166" s="728"/>
      <c r="B166" s="727"/>
      <c r="C166" s="727"/>
      <c r="D166" s="727"/>
      <c r="E166" s="727"/>
      <c r="F166" s="728"/>
      <c r="G166" s="728"/>
      <c r="H166" s="728"/>
      <c r="I166" s="728"/>
      <c r="J166" s="729"/>
      <c r="K166" s="729"/>
      <c r="L166" s="730"/>
      <c r="M166" s="729"/>
      <c r="N166" s="729"/>
      <c r="O166" s="729"/>
      <c r="P166" s="730"/>
      <c r="Q166" s="731"/>
      <c r="R166" s="733"/>
      <c r="S166" s="733"/>
      <c r="T166" s="733"/>
      <c r="U166" s="729"/>
    </row>
    <row r="167" spans="1:26">
      <c r="A167" s="728"/>
      <c r="B167" s="727"/>
      <c r="C167" s="727"/>
      <c r="D167" s="727"/>
      <c r="E167" s="727"/>
      <c r="F167" s="728"/>
      <c r="G167" s="728"/>
      <c r="H167" s="728"/>
      <c r="I167" s="728"/>
      <c r="J167" s="729"/>
      <c r="K167" s="729"/>
      <c r="L167" s="730"/>
      <c r="M167" s="729"/>
      <c r="N167" s="729"/>
      <c r="O167" s="729"/>
      <c r="P167" s="730"/>
      <c r="Q167" s="731"/>
      <c r="R167" s="733"/>
      <c r="S167" s="733"/>
      <c r="T167" s="733"/>
      <c r="U167" s="729"/>
    </row>
    <row r="168" spans="1:26">
      <c r="A168" s="728"/>
      <c r="B168" s="727"/>
      <c r="C168" s="727"/>
      <c r="D168" s="727"/>
      <c r="E168" s="727"/>
      <c r="F168" s="728"/>
      <c r="G168" s="728"/>
      <c r="H168" s="728"/>
      <c r="I168" s="728"/>
      <c r="J168" s="729"/>
      <c r="K168" s="729"/>
      <c r="L168" s="730"/>
      <c r="M168" s="729"/>
      <c r="N168" s="729"/>
      <c r="O168" s="729"/>
      <c r="P168" s="730"/>
      <c r="Q168" s="731"/>
      <c r="R168" s="733"/>
      <c r="S168" s="733"/>
      <c r="T168" s="733"/>
      <c r="U168" s="729"/>
    </row>
    <row r="169" spans="1:26">
      <c r="A169" s="728"/>
      <c r="B169" s="727"/>
      <c r="C169" s="727"/>
      <c r="D169" s="727"/>
      <c r="E169" s="727"/>
      <c r="F169" s="728"/>
      <c r="G169" s="728"/>
      <c r="H169" s="728"/>
      <c r="I169" s="728"/>
      <c r="J169" s="729"/>
      <c r="K169" s="729"/>
      <c r="L169" s="730"/>
      <c r="M169" s="729"/>
      <c r="N169" s="729"/>
      <c r="O169" s="729"/>
      <c r="P169" s="730"/>
      <c r="Q169" s="731"/>
      <c r="R169" s="733"/>
      <c r="S169" s="733"/>
      <c r="T169" s="733"/>
      <c r="U169" s="729"/>
    </row>
    <row r="170" spans="1:26" ht="15.75" thickBot="1">
      <c r="A170" s="728"/>
      <c r="B170" s="727"/>
      <c r="C170" s="727"/>
      <c r="D170" s="727"/>
      <c r="E170" s="727"/>
      <c r="F170" s="728"/>
      <c r="G170" s="728"/>
      <c r="H170" s="728"/>
      <c r="I170" s="728"/>
      <c r="J170" s="729"/>
      <c r="K170" s="729"/>
      <c r="L170" s="730"/>
      <c r="M170" s="729"/>
      <c r="N170" s="729"/>
      <c r="O170" s="729"/>
      <c r="P170" s="730"/>
      <c r="Q170" s="933"/>
      <c r="R170" s="733"/>
      <c r="S170" s="733"/>
      <c r="T170" s="733"/>
      <c r="U170" s="729"/>
    </row>
    <row r="171" spans="1:26" ht="15.75" thickBot="1">
      <c r="A171" s="728"/>
      <c r="B171" s="727"/>
      <c r="C171" s="727"/>
      <c r="D171" s="727"/>
      <c r="E171" s="727"/>
      <c r="F171" s="728"/>
      <c r="G171" s="728"/>
      <c r="H171" s="728"/>
      <c r="I171" s="728"/>
      <c r="J171" s="729"/>
      <c r="K171" s="729"/>
      <c r="L171" s="730"/>
      <c r="M171" s="729"/>
      <c r="N171" s="729"/>
      <c r="O171" s="729"/>
      <c r="P171" s="730"/>
      <c r="Q171" s="933"/>
      <c r="R171" s="733"/>
      <c r="S171" s="733"/>
      <c r="T171" s="733"/>
      <c r="U171" s="729"/>
    </row>
    <row r="172" spans="1:26" ht="15.75" thickBot="1">
      <c r="A172" s="728"/>
      <c r="B172" s="727"/>
      <c r="C172" s="727"/>
      <c r="D172" s="727"/>
      <c r="E172" s="727"/>
      <c r="F172" s="728"/>
      <c r="G172" s="728"/>
      <c r="H172" s="728"/>
      <c r="I172" s="728"/>
      <c r="J172" s="729"/>
      <c r="K172" s="729"/>
      <c r="L172" s="730"/>
      <c r="M172" s="729"/>
      <c r="N172" s="729"/>
      <c r="O172" s="729"/>
      <c r="P172" s="730"/>
      <c r="Q172" s="933"/>
      <c r="R172" s="733"/>
      <c r="S172" s="733"/>
      <c r="T172" s="733"/>
      <c r="U172" s="729"/>
    </row>
    <row r="173" spans="1:26" ht="15.75" thickBot="1">
      <c r="A173" s="728"/>
      <c r="B173" s="727"/>
      <c r="C173" s="727"/>
      <c r="D173" s="727"/>
      <c r="E173" s="727"/>
      <c r="F173" s="728"/>
      <c r="G173" s="728"/>
      <c r="H173" s="728"/>
      <c r="I173" s="728"/>
      <c r="J173" s="729"/>
      <c r="K173" s="729"/>
      <c r="L173" s="730"/>
      <c r="M173" s="729"/>
      <c r="N173" s="729"/>
      <c r="O173" s="729"/>
      <c r="P173" s="730"/>
      <c r="Q173" s="933"/>
      <c r="R173" s="733"/>
      <c r="S173" s="733"/>
      <c r="T173" s="733"/>
      <c r="U173" s="729"/>
    </row>
    <row r="174" spans="1:26" ht="15.75" thickBot="1">
      <c r="A174" s="728"/>
      <c r="B174" s="727"/>
      <c r="C174" s="727"/>
      <c r="D174" s="727"/>
      <c r="E174" s="727"/>
      <c r="F174" s="728"/>
      <c r="G174" s="728"/>
      <c r="H174" s="728"/>
      <c r="I174" s="728"/>
      <c r="J174" s="729"/>
      <c r="K174" s="729"/>
      <c r="L174" s="730"/>
      <c r="M174" s="729"/>
      <c r="N174" s="729"/>
      <c r="O174" s="729"/>
      <c r="P174" s="730"/>
      <c r="Q174" s="933"/>
      <c r="R174" s="733"/>
      <c r="S174" s="733"/>
      <c r="T174" s="733"/>
      <c r="U174" s="729"/>
    </row>
    <row r="175" spans="1:26" ht="15.75" thickBot="1">
      <c r="A175" s="728"/>
      <c r="B175" s="727"/>
      <c r="C175" s="727"/>
      <c r="D175" s="727"/>
      <c r="E175" s="727"/>
      <c r="F175" s="728"/>
      <c r="G175" s="728"/>
      <c r="H175" s="728"/>
      <c r="I175" s="728"/>
      <c r="J175" s="729"/>
      <c r="K175" s="729"/>
      <c r="L175" s="730"/>
      <c r="M175" s="729"/>
      <c r="N175" s="729"/>
      <c r="O175" s="729"/>
      <c r="P175" s="730"/>
      <c r="Q175" s="933"/>
      <c r="R175" s="733"/>
      <c r="S175" s="733"/>
      <c r="T175" s="733"/>
      <c r="U175" s="729"/>
    </row>
    <row r="176" spans="1:26" ht="15.75" thickBot="1">
      <c r="A176" s="728"/>
      <c r="B176" s="727"/>
      <c r="C176" s="727"/>
      <c r="D176" s="727"/>
      <c r="E176" s="727"/>
      <c r="F176" s="728"/>
      <c r="G176" s="728"/>
      <c r="H176" s="728"/>
      <c r="I176" s="728"/>
      <c r="J176" s="729"/>
      <c r="K176" s="729"/>
      <c r="L176" s="730"/>
      <c r="M176" s="729"/>
      <c r="N176" s="729"/>
      <c r="O176" s="729"/>
      <c r="P176" s="730"/>
      <c r="Q176" s="933"/>
      <c r="R176" s="733"/>
      <c r="S176" s="733"/>
      <c r="T176" s="733"/>
      <c r="U176" s="729"/>
    </row>
    <row r="177" spans="1:21" ht="15.75" thickBot="1">
      <c r="A177" s="728"/>
      <c r="B177" s="727"/>
      <c r="C177" s="727"/>
      <c r="D177" s="727"/>
      <c r="E177" s="727"/>
      <c r="F177" s="728"/>
      <c r="G177" s="728"/>
      <c r="H177" s="728"/>
      <c r="I177" s="728"/>
      <c r="J177" s="729"/>
      <c r="K177" s="729"/>
      <c r="L177" s="730"/>
      <c r="M177" s="729"/>
      <c r="N177" s="729"/>
      <c r="O177" s="729"/>
      <c r="P177" s="730"/>
      <c r="Q177" s="933"/>
      <c r="R177" s="733"/>
      <c r="S177" s="733"/>
      <c r="T177" s="733"/>
      <c r="U177" s="729"/>
    </row>
    <row r="178" spans="1:21" ht="15.75" thickBot="1">
      <c r="A178" s="728"/>
      <c r="B178" s="727"/>
      <c r="C178" s="727"/>
      <c r="D178" s="727"/>
      <c r="E178" s="727"/>
      <c r="F178" s="728"/>
      <c r="G178" s="728"/>
      <c r="H178" s="728"/>
      <c r="I178" s="728"/>
      <c r="J178" s="729"/>
      <c r="K178" s="729"/>
      <c r="L178" s="730"/>
      <c r="M178" s="729"/>
      <c r="N178" s="729"/>
      <c r="O178" s="729"/>
      <c r="P178" s="730"/>
      <c r="Q178" s="933"/>
      <c r="R178" s="733"/>
      <c r="S178" s="733"/>
      <c r="T178" s="733"/>
      <c r="U178" s="729"/>
    </row>
    <row r="179" spans="1:21" ht="15.75" thickBot="1">
      <c r="A179" s="728"/>
      <c r="B179" s="727"/>
      <c r="C179" s="727"/>
      <c r="D179" s="727"/>
      <c r="E179" s="727"/>
      <c r="F179" s="728"/>
      <c r="G179" s="728"/>
      <c r="H179" s="728"/>
      <c r="I179" s="728"/>
      <c r="J179" s="729"/>
      <c r="K179" s="729"/>
      <c r="L179" s="730"/>
      <c r="M179" s="729"/>
      <c r="N179" s="729"/>
      <c r="O179" s="729"/>
      <c r="P179" s="730"/>
      <c r="Q179" s="933"/>
      <c r="R179" s="733"/>
      <c r="S179" s="733"/>
      <c r="T179" s="733"/>
      <c r="U179" s="729"/>
    </row>
    <row r="180" spans="1:21">
      <c r="A180" s="728"/>
      <c r="B180" s="727"/>
      <c r="C180" s="727"/>
      <c r="D180" s="727"/>
      <c r="E180" s="727"/>
      <c r="F180" s="728"/>
      <c r="G180" s="728"/>
      <c r="H180" s="728"/>
      <c r="I180" s="728"/>
      <c r="J180" s="729"/>
      <c r="K180" s="729"/>
      <c r="L180" s="730"/>
      <c r="M180" s="729"/>
      <c r="N180" s="729"/>
      <c r="O180" s="729"/>
      <c r="P180" s="730"/>
      <c r="Q180" s="731"/>
      <c r="R180" s="733"/>
      <c r="S180" s="733"/>
      <c r="T180" s="733"/>
      <c r="U180" s="729"/>
    </row>
    <row r="181" spans="1:21">
      <c r="A181" s="728"/>
      <c r="B181" s="727"/>
      <c r="C181" s="727"/>
      <c r="D181" s="727"/>
      <c r="E181" s="727"/>
      <c r="F181" s="728"/>
      <c r="G181" s="728"/>
      <c r="H181" s="728"/>
      <c r="I181" s="728"/>
      <c r="J181" s="729"/>
      <c r="K181" s="729"/>
      <c r="L181" s="730"/>
      <c r="M181" s="729"/>
      <c r="N181" s="729"/>
      <c r="O181" s="729"/>
      <c r="P181" s="730"/>
      <c r="Q181" s="731"/>
      <c r="R181" s="733"/>
      <c r="S181" s="733"/>
      <c r="T181" s="733"/>
      <c r="U181" s="729"/>
    </row>
    <row r="182" spans="1:21">
      <c r="A182" s="728"/>
      <c r="B182" s="727"/>
      <c r="C182" s="727"/>
      <c r="D182" s="727"/>
      <c r="E182" s="727"/>
      <c r="F182" s="728"/>
      <c r="G182" s="728"/>
      <c r="H182" s="728"/>
      <c r="I182" s="728"/>
      <c r="J182" s="729"/>
      <c r="K182" s="729"/>
      <c r="L182" s="730"/>
      <c r="M182" s="729"/>
      <c r="N182" s="729"/>
      <c r="O182" s="729"/>
      <c r="P182" s="730"/>
      <c r="Q182" s="731"/>
      <c r="R182" s="733"/>
      <c r="S182" s="733"/>
      <c r="T182" s="733"/>
      <c r="U182" s="729"/>
    </row>
    <row r="183" spans="1:21">
      <c r="A183" s="728"/>
      <c r="B183" s="727"/>
      <c r="C183" s="727"/>
      <c r="D183" s="727"/>
      <c r="E183" s="727"/>
      <c r="F183" s="728"/>
      <c r="G183" s="728"/>
      <c r="H183" s="728"/>
      <c r="I183" s="728"/>
      <c r="J183" s="729"/>
      <c r="K183" s="729"/>
      <c r="L183" s="730"/>
      <c r="M183" s="729"/>
      <c r="N183" s="729"/>
      <c r="O183" s="729"/>
      <c r="P183" s="730"/>
      <c r="Q183" s="731"/>
      <c r="R183" s="733"/>
      <c r="S183" s="733"/>
      <c r="T183" s="733"/>
      <c r="U183" s="729"/>
    </row>
    <row r="184" spans="1:21">
      <c r="A184" s="728"/>
      <c r="B184" s="727"/>
      <c r="C184" s="727"/>
      <c r="D184" s="727"/>
      <c r="E184" s="727"/>
      <c r="F184" s="728"/>
      <c r="G184" s="728"/>
      <c r="H184" s="728"/>
      <c r="I184" s="728"/>
      <c r="J184" s="729"/>
      <c r="K184" s="729"/>
      <c r="L184" s="730"/>
      <c r="M184" s="729"/>
      <c r="N184" s="729"/>
      <c r="O184" s="729"/>
      <c r="P184" s="730"/>
      <c r="Q184" s="731"/>
      <c r="R184" s="733"/>
      <c r="S184" s="733"/>
      <c r="T184" s="733"/>
      <c r="U184" s="729"/>
    </row>
    <row r="185" spans="1:21">
      <c r="A185" s="728"/>
      <c r="B185" s="727"/>
      <c r="C185" s="727"/>
      <c r="D185" s="727"/>
      <c r="E185" s="727"/>
      <c r="F185" s="728"/>
      <c r="G185" s="728"/>
      <c r="H185" s="728"/>
      <c r="I185" s="728"/>
      <c r="J185" s="729"/>
      <c r="K185" s="729"/>
      <c r="L185" s="730"/>
      <c r="M185" s="729"/>
      <c r="N185" s="729"/>
      <c r="O185" s="729"/>
      <c r="P185" s="730"/>
      <c r="Q185" s="731"/>
      <c r="R185" s="733"/>
      <c r="S185" s="733"/>
      <c r="T185" s="733"/>
      <c r="U185" s="729"/>
    </row>
    <row r="186" spans="1:21">
      <c r="A186" s="728"/>
      <c r="B186" s="727"/>
      <c r="C186" s="727"/>
      <c r="D186" s="727"/>
      <c r="E186" s="727"/>
      <c r="F186" s="728"/>
      <c r="G186" s="728"/>
      <c r="H186" s="728"/>
      <c r="I186" s="728"/>
      <c r="J186" s="729"/>
      <c r="K186" s="729"/>
      <c r="L186" s="730"/>
      <c r="M186" s="729"/>
      <c r="N186" s="729"/>
      <c r="O186" s="729"/>
      <c r="P186" s="730"/>
      <c r="Q186" s="731"/>
      <c r="R186" s="733"/>
      <c r="S186" s="733"/>
      <c r="T186" s="733"/>
      <c r="U186" s="729"/>
    </row>
    <row r="187" spans="1:21">
      <c r="A187" s="728"/>
      <c r="B187" s="727"/>
      <c r="C187" s="727"/>
      <c r="D187" s="727"/>
      <c r="E187" s="727"/>
      <c r="F187" s="728"/>
      <c r="G187" s="728"/>
      <c r="H187" s="728"/>
      <c r="I187" s="728"/>
      <c r="J187" s="729"/>
      <c r="K187" s="729"/>
      <c r="L187" s="730"/>
      <c r="M187" s="729"/>
      <c r="N187" s="729"/>
      <c r="O187" s="729"/>
      <c r="P187" s="730"/>
      <c r="Q187" s="731"/>
      <c r="R187" s="733"/>
      <c r="S187" s="733"/>
      <c r="T187" s="733"/>
      <c r="U187" s="729"/>
    </row>
    <row r="188" spans="1:21">
      <c r="A188" s="728"/>
      <c r="B188" s="727"/>
      <c r="C188" s="727"/>
      <c r="D188" s="727"/>
      <c r="E188" s="727"/>
      <c r="F188" s="728"/>
      <c r="G188" s="728"/>
      <c r="H188" s="728"/>
      <c r="I188" s="728"/>
      <c r="J188" s="729"/>
      <c r="K188" s="729"/>
      <c r="L188" s="730"/>
      <c r="M188" s="729"/>
      <c r="N188" s="729"/>
      <c r="O188" s="729"/>
      <c r="P188" s="730"/>
      <c r="Q188" s="731"/>
      <c r="R188" s="733"/>
      <c r="S188" s="733"/>
      <c r="T188" s="733"/>
      <c r="U188" s="729"/>
    </row>
    <row r="189" spans="1:21">
      <c r="A189" s="728"/>
      <c r="B189" s="727"/>
      <c r="C189" s="727"/>
      <c r="D189" s="727"/>
      <c r="E189" s="727"/>
      <c r="F189" s="728"/>
      <c r="G189" s="728"/>
      <c r="H189" s="728"/>
      <c r="I189" s="728"/>
      <c r="J189" s="729"/>
      <c r="K189" s="729"/>
      <c r="L189" s="730"/>
      <c r="M189" s="729"/>
      <c r="N189" s="729"/>
      <c r="O189" s="729"/>
      <c r="P189" s="730"/>
      <c r="Q189" s="731"/>
      <c r="R189" s="733"/>
      <c r="S189" s="733"/>
      <c r="T189" s="733"/>
      <c r="U189" s="729"/>
    </row>
    <row r="190" spans="1:21">
      <c r="A190" s="728"/>
      <c r="B190" s="727"/>
      <c r="C190" s="727"/>
      <c r="D190" s="727"/>
      <c r="E190" s="727"/>
      <c r="F190" s="728"/>
      <c r="G190" s="728"/>
      <c r="H190" s="728"/>
      <c r="I190" s="728"/>
      <c r="J190" s="729"/>
      <c r="K190" s="729"/>
      <c r="L190" s="730"/>
      <c r="M190" s="729"/>
      <c r="N190" s="729"/>
      <c r="O190" s="729"/>
      <c r="P190" s="730"/>
      <c r="Q190" s="731"/>
      <c r="R190" s="733"/>
      <c r="S190" s="733"/>
      <c r="T190" s="733"/>
      <c r="U190" s="729"/>
    </row>
    <row r="191" spans="1:21">
      <c r="A191" s="728"/>
      <c r="B191" s="727"/>
      <c r="C191" s="727"/>
      <c r="D191" s="727"/>
      <c r="E191" s="727"/>
      <c r="F191" s="728"/>
      <c r="G191" s="728"/>
      <c r="H191" s="728"/>
      <c r="I191" s="728"/>
      <c r="J191" s="729"/>
      <c r="K191" s="729"/>
      <c r="L191" s="730"/>
      <c r="M191" s="729"/>
      <c r="N191" s="729"/>
      <c r="O191" s="729"/>
      <c r="P191" s="730"/>
      <c r="Q191" s="731"/>
      <c r="R191" s="733"/>
      <c r="S191" s="733"/>
      <c r="T191" s="733"/>
      <c r="U191" s="729"/>
    </row>
    <row r="192" spans="1:21">
      <c r="A192" s="728"/>
      <c r="B192" s="727"/>
      <c r="C192" s="727"/>
      <c r="D192" s="727"/>
      <c r="E192" s="727"/>
      <c r="F192" s="728"/>
      <c r="G192" s="728"/>
      <c r="H192" s="728"/>
      <c r="I192" s="728"/>
      <c r="J192" s="729"/>
      <c r="K192" s="729"/>
      <c r="L192" s="730"/>
      <c r="M192" s="729"/>
      <c r="N192" s="729"/>
      <c r="O192" s="729"/>
      <c r="P192" s="730"/>
      <c r="Q192" s="731"/>
      <c r="R192" s="733"/>
      <c r="S192" s="733"/>
      <c r="T192" s="733"/>
      <c r="U192" s="729"/>
    </row>
    <row r="193" spans="1:21">
      <c r="A193" s="728"/>
      <c r="B193" s="727"/>
      <c r="C193" s="727"/>
      <c r="D193" s="727"/>
      <c r="E193" s="727"/>
      <c r="F193" s="728"/>
      <c r="G193" s="728"/>
      <c r="H193" s="728"/>
      <c r="I193" s="728"/>
      <c r="J193" s="729"/>
      <c r="K193" s="729"/>
      <c r="L193" s="730"/>
      <c r="M193" s="729"/>
      <c r="N193" s="729"/>
      <c r="O193" s="729"/>
      <c r="P193" s="730"/>
      <c r="Q193" s="731"/>
      <c r="R193" s="733"/>
      <c r="S193" s="733"/>
      <c r="T193" s="733"/>
      <c r="U193" s="729"/>
    </row>
    <row r="194" spans="1:21">
      <c r="A194" s="728"/>
      <c r="B194" s="727"/>
      <c r="C194" s="727"/>
      <c r="D194" s="727"/>
      <c r="E194" s="727"/>
      <c r="F194" s="728"/>
      <c r="G194" s="728"/>
      <c r="H194" s="728"/>
      <c r="I194" s="728"/>
      <c r="J194" s="729"/>
      <c r="K194" s="729"/>
      <c r="L194" s="730"/>
      <c r="M194" s="729"/>
      <c r="N194" s="729"/>
      <c r="O194" s="729"/>
      <c r="P194" s="730"/>
      <c r="Q194" s="731"/>
      <c r="R194" s="733"/>
      <c r="S194" s="733"/>
      <c r="T194" s="733"/>
      <c r="U194" s="729"/>
    </row>
    <row r="195" spans="1:21">
      <c r="A195" s="728"/>
      <c r="B195" s="727"/>
      <c r="C195" s="727"/>
      <c r="D195" s="727"/>
      <c r="E195" s="727"/>
      <c r="F195" s="728"/>
      <c r="G195" s="728"/>
      <c r="H195" s="728"/>
      <c r="I195" s="728"/>
      <c r="J195" s="729"/>
      <c r="K195" s="729"/>
      <c r="L195" s="730"/>
      <c r="M195" s="729"/>
      <c r="N195" s="729"/>
      <c r="O195" s="729"/>
      <c r="P195" s="730"/>
      <c r="Q195" s="731"/>
      <c r="R195" s="733"/>
      <c r="S195" s="733"/>
      <c r="T195" s="733"/>
      <c r="U195" s="729"/>
    </row>
    <row r="196" spans="1:21">
      <c r="A196" s="728"/>
      <c r="B196" s="727"/>
      <c r="C196" s="727"/>
      <c r="D196" s="727"/>
      <c r="E196" s="727"/>
      <c r="F196" s="728"/>
      <c r="G196" s="728"/>
      <c r="H196" s="728"/>
      <c r="I196" s="728"/>
      <c r="J196" s="729"/>
      <c r="K196" s="729"/>
      <c r="L196" s="730"/>
      <c r="M196" s="729"/>
      <c r="N196" s="729"/>
      <c r="O196" s="729"/>
      <c r="P196" s="730"/>
      <c r="Q196" s="731"/>
      <c r="R196" s="733"/>
      <c r="S196" s="733"/>
      <c r="T196" s="733"/>
      <c r="U196" s="729"/>
    </row>
    <row r="197" spans="1:21">
      <c r="A197" s="728"/>
      <c r="B197" s="727"/>
      <c r="C197" s="727"/>
      <c r="D197" s="727"/>
      <c r="E197" s="727"/>
      <c r="F197" s="728"/>
      <c r="G197" s="728"/>
      <c r="H197" s="728"/>
      <c r="I197" s="728"/>
      <c r="J197" s="729"/>
      <c r="K197" s="729"/>
      <c r="L197" s="730"/>
      <c r="M197" s="729"/>
      <c r="N197" s="729"/>
      <c r="O197" s="729"/>
      <c r="P197" s="730"/>
      <c r="Q197" s="731"/>
      <c r="R197" s="733"/>
      <c r="S197" s="733"/>
      <c r="T197" s="733"/>
      <c r="U197" s="729"/>
    </row>
    <row r="198" spans="1:21">
      <c r="A198" s="728"/>
      <c r="B198" s="727"/>
      <c r="C198" s="727"/>
      <c r="D198" s="727"/>
      <c r="E198" s="727"/>
      <c r="F198" s="728"/>
      <c r="G198" s="728"/>
      <c r="H198" s="728"/>
      <c r="I198" s="728"/>
      <c r="J198" s="729"/>
      <c r="K198" s="729"/>
      <c r="L198" s="730"/>
      <c r="M198" s="729"/>
      <c r="N198" s="729"/>
      <c r="O198" s="729"/>
      <c r="P198" s="730"/>
      <c r="Q198" s="731"/>
      <c r="R198" s="733"/>
      <c r="S198" s="733"/>
      <c r="T198" s="733"/>
      <c r="U198" s="729"/>
    </row>
    <row r="199" spans="1:21">
      <c r="A199" s="728"/>
      <c r="B199" s="727"/>
      <c r="C199" s="727"/>
      <c r="D199" s="727"/>
      <c r="E199" s="727"/>
      <c r="F199" s="728"/>
      <c r="G199" s="728"/>
      <c r="H199" s="728"/>
      <c r="I199" s="728"/>
      <c r="J199" s="729"/>
      <c r="K199" s="729"/>
      <c r="L199" s="730"/>
      <c r="M199" s="729"/>
      <c r="N199" s="729"/>
      <c r="O199" s="729"/>
      <c r="P199" s="730"/>
      <c r="Q199" s="731"/>
      <c r="R199" s="733"/>
      <c r="S199" s="733"/>
      <c r="T199" s="733"/>
      <c r="U199" s="729"/>
    </row>
    <row r="200" spans="1:21">
      <c r="A200" s="728"/>
      <c r="B200" s="727"/>
      <c r="C200" s="727"/>
      <c r="D200" s="727"/>
      <c r="E200" s="727"/>
      <c r="F200" s="728"/>
      <c r="G200" s="728"/>
      <c r="H200" s="728"/>
      <c r="I200" s="728"/>
      <c r="J200" s="729"/>
      <c r="K200" s="729"/>
      <c r="L200" s="730"/>
      <c r="M200" s="729"/>
      <c r="N200" s="729"/>
      <c r="O200" s="729"/>
      <c r="P200" s="730"/>
      <c r="Q200" s="731"/>
      <c r="R200" s="733"/>
      <c r="S200" s="733"/>
      <c r="T200" s="733"/>
      <c r="U200" s="729"/>
    </row>
    <row r="201" spans="1:21">
      <c r="A201" s="728"/>
      <c r="B201" s="727"/>
      <c r="C201" s="727"/>
      <c r="D201" s="727"/>
      <c r="E201" s="727"/>
      <c r="F201" s="728"/>
      <c r="G201" s="728"/>
      <c r="H201" s="728"/>
      <c r="I201" s="728"/>
      <c r="J201" s="729"/>
      <c r="K201" s="729"/>
      <c r="L201" s="730"/>
      <c r="M201" s="729"/>
      <c r="N201" s="729"/>
      <c r="O201" s="729"/>
      <c r="P201" s="730"/>
      <c r="Q201" s="731"/>
      <c r="R201" s="733"/>
      <c r="S201" s="733"/>
      <c r="T201" s="733"/>
      <c r="U201" s="729"/>
    </row>
    <row r="202" spans="1:21">
      <c r="A202" s="728"/>
      <c r="B202" s="727"/>
      <c r="C202" s="727"/>
      <c r="D202" s="727"/>
      <c r="E202" s="727"/>
      <c r="F202" s="728"/>
      <c r="G202" s="728"/>
      <c r="H202" s="728"/>
      <c r="I202" s="728"/>
      <c r="J202" s="729"/>
      <c r="K202" s="729"/>
      <c r="L202" s="730"/>
      <c r="M202" s="729"/>
      <c r="N202" s="729"/>
      <c r="O202" s="729"/>
      <c r="P202" s="730"/>
      <c r="Q202" s="731"/>
      <c r="R202" s="733"/>
      <c r="S202" s="733"/>
      <c r="T202" s="733"/>
      <c r="U202" s="729"/>
    </row>
    <row r="203" spans="1:21">
      <c r="A203" s="728"/>
      <c r="B203" s="727"/>
      <c r="C203" s="727"/>
      <c r="D203" s="727"/>
      <c r="E203" s="727"/>
      <c r="F203" s="728"/>
      <c r="G203" s="728"/>
      <c r="H203" s="728"/>
      <c r="I203" s="728"/>
      <c r="J203" s="729"/>
      <c r="K203" s="729"/>
      <c r="L203" s="730"/>
      <c r="M203" s="729"/>
      <c r="N203" s="729"/>
      <c r="O203" s="729"/>
      <c r="P203" s="730"/>
      <c r="Q203" s="731"/>
      <c r="R203" s="733"/>
      <c r="S203" s="733"/>
      <c r="T203" s="733"/>
      <c r="U203" s="729"/>
    </row>
    <row r="204" spans="1:21">
      <c r="A204" s="728"/>
      <c r="B204" s="727"/>
      <c r="C204" s="727"/>
      <c r="D204" s="727"/>
      <c r="E204" s="727"/>
      <c r="F204" s="728"/>
      <c r="G204" s="728"/>
      <c r="H204" s="728"/>
      <c r="I204" s="728"/>
      <c r="J204" s="729"/>
      <c r="K204" s="729"/>
      <c r="L204" s="730"/>
      <c r="M204" s="729"/>
      <c r="N204" s="729"/>
      <c r="O204" s="729"/>
      <c r="P204" s="730"/>
      <c r="Q204" s="731"/>
      <c r="R204" s="733"/>
      <c r="S204" s="733"/>
      <c r="T204" s="733"/>
      <c r="U204" s="729"/>
    </row>
    <row r="205" spans="1:21">
      <c r="A205" s="728"/>
      <c r="B205" s="727"/>
      <c r="C205" s="727"/>
      <c r="D205" s="727"/>
      <c r="E205" s="727"/>
      <c r="F205" s="728"/>
      <c r="G205" s="728"/>
      <c r="H205" s="728"/>
      <c r="I205" s="728"/>
      <c r="J205" s="729"/>
      <c r="K205" s="729"/>
      <c r="L205" s="730"/>
      <c r="M205" s="729"/>
      <c r="N205" s="729"/>
      <c r="O205" s="729"/>
      <c r="P205" s="730"/>
      <c r="Q205" s="731"/>
      <c r="R205" s="733"/>
      <c r="S205" s="733"/>
      <c r="T205" s="733"/>
      <c r="U205" s="729"/>
    </row>
    <row r="206" spans="1:21">
      <c r="A206" s="728"/>
      <c r="B206" s="727"/>
      <c r="C206" s="727"/>
      <c r="D206" s="727"/>
      <c r="E206" s="727"/>
      <c r="F206" s="728"/>
      <c r="G206" s="728"/>
      <c r="H206" s="728"/>
      <c r="I206" s="728"/>
      <c r="J206" s="729"/>
      <c r="K206" s="729"/>
      <c r="L206" s="730"/>
      <c r="M206" s="729"/>
      <c r="N206" s="729"/>
      <c r="O206" s="729"/>
      <c r="P206" s="730"/>
      <c r="Q206" s="731"/>
      <c r="R206" s="733"/>
      <c r="S206" s="733"/>
      <c r="T206" s="733"/>
      <c r="U206" s="729"/>
    </row>
    <row r="207" spans="1:21">
      <c r="A207" s="728"/>
      <c r="B207" s="727"/>
      <c r="C207" s="727"/>
      <c r="D207" s="727"/>
      <c r="E207" s="727"/>
      <c r="F207" s="728"/>
      <c r="G207" s="728"/>
      <c r="H207" s="728"/>
      <c r="I207" s="728"/>
      <c r="J207" s="729"/>
      <c r="K207" s="729"/>
      <c r="L207" s="728"/>
      <c r="M207" s="729"/>
      <c r="N207" s="729"/>
      <c r="O207" s="729"/>
      <c r="P207" s="730"/>
      <c r="Q207" s="731"/>
      <c r="R207" s="733"/>
      <c r="S207" s="733"/>
      <c r="T207" s="733"/>
      <c r="U207" s="729"/>
    </row>
    <row r="208" spans="1:21">
      <c r="A208" s="728"/>
      <c r="B208" s="727"/>
      <c r="C208" s="727"/>
      <c r="D208" s="727"/>
      <c r="E208" s="727"/>
      <c r="F208" s="728"/>
      <c r="G208" s="728"/>
      <c r="H208" s="728"/>
      <c r="I208" s="728"/>
      <c r="J208" s="729"/>
      <c r="K208" s="729"/>
      <c r="L208" s="728"/>
      <c r="M208" s="729"/>
      <c r="N208" s="729"/>
      <c r="O208" s="729"/>
      <c r="P208" s="730"/>
      <c r="Q208" s="731"/>
      <c r="R208" s="733"/>
      <c r="S208" s="733"/>
      <c r="T208" s="733"/>
      <c r="U208" s="729"/>
    </row>
    <row r="209" spans="1:21">
      <c r="A209" s="728"/>
      <c r="B209" s="727"/>
      <c r="C209" s="727"/>
      <c r="D209" s="727"/>
      <c r="E209" s="727"/>
      <c r="F209" s="728"/>
      <c r="G209" s="728"/>
      <c r="H209" s="728"/>
      <c r="I209" s="728"/>
      <c r="J209" s="729"/>
      <c r="K209" s="729"/>
      <c r="L209" s="728"/>
      <c r="M209" s="729"/>
      <c r="N209" s="729"/>
      <c r="O209" s="729"/>
      <c r="P209" s="730"/>
      <c r="Q209" s="731"/>
      <c r="R209" s="733"/>
      <c r="S209" s="733"/>
      <c r="T209" s="733"/>
      <c r="U209" s="729"/>
    </row>
    <row r="210" spans="1:21">
      <c r="A210" s="728"/>
      <c r="B210" s="727"/>
      <c r="C210" s="727"/>
      <c r="D210" s="727"/>
      <c r="E210" s="727"/>
      <c r="F210" s="728"/>
      <c r="G210" s="728"/>
      <c r="H210" s="728"/>
      <c r="I210" s="728"/>
      <c r="J210" s="729"/>
      <c r="K210" s="729"/>
      <c r="L210" s="728"/>
      <c r="M210" s="729"/>
      <c r="N210" s="729"/>
      <c r="O210" s="729"/>
      <c r="P210" s="730"/>
      <c r="Q210" s="731"/>
      <c r="R210" s="733"/>
      <c r="S210" s="733"/>
      <c r="T210" s="733"/>
      <c r="U210" s="729"/>
    </row>
    <row r="211" spans="1:21">
      <c r="A211" s="728"/>
      <c r="B211" s="727"/>
      <c r="C211" s="727"/>
      <c r="D211" s="727"/>
      <c r="E211" s="727"/>
      <c r="F211" s="728"/>
      <c r="G211" s="728"/>
      <c r="H211" s="728"/>
      <c r="I211" s="728"/>
      <c r="J211" s="729"/>
      <c r="K211" s="729"/>
      <c r="L211" s="728"/>
      <c r="M211" s="729"/>
      <c r="N211" s="729"/>
      <c r="O211" s="729"/>
      <c r="P211" s="730"/>
      <c r="Q211" s="731"/>
      <c r="R211" s="733"/>
      <c r="S211" s="733"/>
      <c r="T211" s="733"/>
      <c r="U211" s="729"/>
    </row>
    <row r="212" spans="1:21">
      <c r="A212" s="728"/>
      <c r="B212" s="727"/>
      <c r="C212" s="727"/>
      <c r="D212" s="727"/>
      <c r="E212" s="727"/>
      <c r="F212" s="728"/>
      <c r="G212" s="728"/>
      <c r="H212" s="728"/>
      <c r="I212" s="728"/>
      <c r="J212" s="729"/>
      <c r="K212" s="729"/>
      <c r="L212" s="728"/>
      <c r="M212" s="729"/>
      <c r="N212" s="729"/>
      <c r="O212" s="729"/>
      <c r="P212" s="730"/>
      <c r="Q212" s="731"/>
      <c r="R212" s="733"/>
      <c r="S212" s="733"/>
      <c r="T212" s="733"/>
      <c r="U212" s="729"/>
    </row>
    <row r="213" spans="1:21">
      <c r="A213" s="728"/>
      <c r="B213" s="727"/>
      <c r="C213" s="727"/>
      <c r="D213" s="727"/>
      <c r="E213" s="727"/>
      <c r="F213" s="728"/>
      <c r="G213" s="728"/>
      <c r="H213" s="728"/>
      <c r="I213" s="728"/>
      <c r="J213" s="729"/>
      <c r="K213" s="729"/>
      <c r="L213" s="728"/>
      <c r="M213" s="729"/>
      <c r="N213" s="729"/>
      <c r="O213" s="729"/>
      <c r="P213" s="730"/>
      <c r="Q213" s="731"/>
      <c r="R213" s="733"/>
      <c r="S213" s="733"/>
      <c r="T213" s="733"/>
      <c r="U213" s="729"/>
    </row>
    <row r="214" spans="1:21">
      <c r="A214" s="728"/>
      <c r="B214" s="727"/>
      <c r="C214" s="727"/>
      <c r="D214" s="727"/>
      <c r="E214" s="727"/>
      <c r="F214" s="728"/>
      <c r="G214" s="728"/>
      <c r="H214" s="728"/>
      <c r="I214" s="728"/>
      <c r="J214" s="729"/>
      <c r="K214" s="729"/>
      <c r="L214" s="728"/>
      <c r="M214" s="729"/>
      <c r="N214" s="729"/>
      <c r="O214" s="729"/>
      <c r="P214" s="730"/>
      <c r="Q214" s="731"/>
      <c r="R214" s="733"/>
      <c r="S214" s="733"/>
      <c r="T214" s="733"/>
      <c r="U214" s="729"/>
    </row>
    <row r="215" spans="1:21">
      <c r="A215" s="728"/>
      <c r="B215" s="727"/>
      <c r="C215" s="727"/>
      <c r="D215" s="727"/>
      <c r="E215" s="727"/>
      <c r="F215" s="728"/>
      <c r="G215" s="728"/>
      <c r="H215" s="728"/>
      <c r="I215" s="728"/>
      <c r="J215" s="729"/>
      <c r="K215" s="729"/>
      <c r="L215" s="728"/>
      <c r="M215" s="729"/>
      <c r="N215" s="729"/>
      <c r="O215" s="729"/>
      <c r="P215" s="730"/>
      <c r="Q215" s="731"/>
      <c r="R215" s="733"/>
      <c r="S215" s="733"/>
      <c r="T215" s="733"/>
      <c r="U215" s="729"/>
    </row>
    <row r="216" spans="1:21">
      <c r="A216" s="728"/>
      <c r="B216" s="727"/>
      <c r="C216" s="727"/>
      <c r="D216" s="727"/>
      <c r="E216" s="727"/>
      <c r="F216" s="728"/>
      <c r="G216" s="728"/>
      <c r="H216" s="728"/>
      <c r="I216" s="728"/>
      <c r="J216" s="729"/>
      <c r="K216" s="729"/>
      <c r="L216" s="728"/>
      <c r="M216" s="729"/>
      <c r="N216" s="729"/>
      <c r="O216" s="729"/>
      <c r="P216" s="730"/>
      <c r="Q216" s="731"/>
      <c r="R216" s="733"/>
      <c r="S216" s="733"/>
      <c r="T216" s="733"/>
      <c r="U216" s="729"/>
    </row>
    <row r="217" spans="1:21">
      <c r="A217" s="728"/>
      <c r="B217" s="727"/>
      <c r="C217" s="727"/>
      <c r="D217" s="727"/>
      <c r="E217" s="727"/>
      <c r="F217" s="728"/>
      <c r="G217" s="728"/>
      <c r="H217" s="728"/>
      <c r="I217" s="728"/>
      <c r="J217" s="729"/>
      <c r="K217" s="729"/>
      <c r="L217" s="728"/>
      <c r="M217" s="729"/>
      <c r="N217" s="729"/>
      <c r="O217" s="729"/>
      <c r="P217" s="730"/>
      <c r="Q217" s="731"/>
      <c r="R217" s="733"/>
      <c r="S217" s="733"/>
      <c r="T217" s="733"/>
      <c r="U217" s="729"/>
    </row>
    <row r="218" spans="1:21">
      <c r="A218" s="728"/>
      <c r="B218" s="727"/>
      <c r="C218" s="727"/>
      <c r="D218" s="727"/>
      <c r="E218" s="727"/>
      <c r="F218" s="728"/>
      <c r="G218" s="728"/>
      <c r="H218" s="728"/>
      <c r="I218" s="728"/>
      <c r="J218" s="729"/>
      <c r="K218" s="729"/>
      <c r="L218" s="728"/>
      <c r="M218" s="729"/>
      <c r="N218" s="729"/>
      <c r="O218" s="729"/>
      <c r="P218" s="730"/>
      <c r="Q218" s="731"/>
      <c r="R218" s="733"/>
      <c r="S218" s="733"/>
      <c r="T218" s="733"/>
      <c r="U218" s="729"/>
    </row>
    <row r="219" spans="1:21">
      <c r="A219" s="728"/>
      <c r="B219" s="727"/>
      <c r="C219" s="727"/>
      <c r="D219" s="727"/>
      <c r="E219" s="727"/>
      <c r="F219" s="728"/>
      <c r="G219" s="728"/>
      <c r="H219" s="728"/>
      <c r="I219" s="728"/>
      <c r="J219" s="729"/>
      <c r="K219" s="729"/>
      <c r="L219" s="728"/>
      <c r="M219" s="729"/>
      <c r="N219" s="729"/>
      <c r="O219" s="729"/>
      <c r="P219" s="730"/>
      <c r="Q219" s="731"/>
      <c r="R219" s="733"/>
      <c r="S219" s="733"/>
      <c r="T219" s="733"/>
      <c r="U219" s="729"/>
    </row>
    <row r="220" spans="1:21">
      <c r="A220" s="728"/>
      <c r="B220" s="727"/>
      <c r="C220" s="727"/>
      <c r="D220" s="727"/>
      <c r="E220" s="727"/>
      <c r="F220" s="728"/>
      <c r="G220" s="728"/>
      <c r="H220" s="728"/>
      <c r="I220" s="728"/>
      <c r="J220" s="729"/>
      <c r="K220" s="729"/>
      <c r="L220" s="728"/>
      <c r="M220" s="729"/>
      <c r="N220" s="729"/>
      <c r="O220" s="729"/>
      <c r="P220" s="730"/>
      <c r="Q220" s="731"/>
      <c r="R220" s="733"/>
      <c r="S220" s="733"/>
      <c r="T220" s="733"/>
      <c r="U220" s="729"/>
    </row>
    <row r="221" spans="1:21">
      <c r="A221" s="728"/>
      <c r="B221" s="727"/>
      <c r="C221" s="727"/>
      <c r="D221" s="727"/>
      <c r="E221" s="727"/>
      <c r="F221" s="728"/>
      <c r="G221" s="728"/>
      <c r="H221" s="728"/>
      <c r="I221" s="728"/>
      <c r="J221" s="729"/>
      <c r="K221" s="729"/>
      <c r="L221" s="728"/>
      <c r="M221" s="729"/>
      <c r="N221" s="729"/>
      <c r="O221" s="729"/>
      <c r="P221" s="730"/>
      <c r="Q221" s="731"/>
      <c r="R221" s="733"/>
      <c r="S221" s="733"/>
      <c r="T221" s="733"/>
      <c r="U221" s="729"/>
    </row>
    <row r="222" spans="1:21">
      <c r="A222" s="728"/>
      <c r="B222" s="727"/>
      <c r="C222" s="727"/>
      <c r="D222" s="727"/>
      <c r="E222" s="727"/>
      <c r="F222" s="728"/>
      <c r="G222" s="728"/>
      <c r="H222" s="728"/>
      <c r="I222" s="728"/>
      <c r="J222" s="729"/>
      <c r="K222" s="729"/>
      <c r="L222" s="728"/>
      <c r="M222" s="729"/>
      <c r="N222" s="729"/>
      <c r="O222" s="729"/>
      <c r="P222" s="730"/>
      <c r="Q222" s="731"/>
      <c r="R222" s="733"/>
      <c r="S222" s="733"/>
      <c r="T222" s="733"/>
      <c r="U222" s="729"/>
    </row>
    <row r="223" spans="1:21">
      <c r="A223" s="728"/>
      <c r="B223" s="727"/>
      <c r="C223" s="727"/>
      <c r="D223" s="727"/>
      <c r="E223" s="727"/>
      <c r="F223" s="728"/>
      <c r="G223" s="728"/>
      <c r="H223" s="728"/>
      <c r="I223" s="728"/>
      <c r="J223" s="729"/>
      <c r="K223" s="729"/>
      <c r="L223" s="728"/>
      <c r="M223" s="729"/>
      <c r="N223" s="729"/>
      <c r="O223" s="729"/>
      <c r="P223" s="730"/>
      <c r="Q223" s="731"/>
      <c r="R223" s="733"/>
      <c r="S223" s="733"/>
      <c r="T223" s="733"/>
      <c r="U223" s="729"/>
    </row>
    <row r="224" spans="1:21">
      <c r="A224" s="728"/>
      <c r="B224" s="727"/>
      <c r="C224" s="727"/>
      <c r="D224" s="727"/>
      <c r="E224" s="727"/>
      <c r="F224" s="728"/>
      <c r="G224" s="728"/>
      <c r="H224" s="728"/>
      <c r="I224" s="728"/>
      <c r="J224" s="729"/>
      <c r="K224" s="729"/>
      <c r="L224" s="728"/>
      <c r="M224" s="729"/>
      <c r="N224" s="729"/>
      <c r="O224" s="729"/>
      <c r="P224" s="730"/>
      <c r="Q224" s="731"/>
      <c r="R224" s="733"/>
      <c r="S224" s="733"/>
      <c r="T224" s="733"/>
      <c r="U224" s="729"/>
    </row>
    <row r="225" spans="1:21">
      <c r="A225" s="728"/>
      <c r="B225" s="727"/>
      <c r="C225" s="727"/>
      <c r="D225" s="727"/>
      <c r="E225" s="727"/>
      <c r="F225" s="728"/>
      <c r="G225" s="728"/>
      <c r="H225" s="728"/>
      <c r="I225" s="728"/>
      <c r="J225" s="729"/>
      <c r="K225" s="729"/>
      <c r="L225" s="728"/>
      <c r="M225" s="729"/>
      <c r="N225" s="729"/>
      <c r="O225" s="729"/>
      <c r="P225" s="730"/>
      <c r="Q225" s="731"/>
      <c r="R225" s="733"/>
      <c r="S225" s="733"/>
      <c r="T225" s="733"/>
      <c r="U225" s="729"/>
    </row>
    <row r="226" spans="1:21">
      <c r="A226" s="728"/>
      <c r="B226" s="727"/>
      <c r="C226" s="727"/>
      <c r="D226" s="727"/>
      <c r="E226" s="727"/>
      <c r="F226" s="728"/>
      <c r="G226" s="728"/>
      <c r="H226" s="728"/>
      <c r="I226" s="728"/>
      <c r="J226" s="729"/>
      <c r="K226" s="729"/>
      <c r="L226" s="728"/>
      <c r="M226" s="729"/>
      <c r="N226" s="729"/>
      <c r="O226" s="729"/>
      <c r="P226" s="730"/>
      <c r="Q226" s="731"/>
      <c r="R226" s="733"/>
      <c r="S226" s="733"/>
      <c r="T226" s="733"/>
      <c r="U226" s="729"/>
    </row>
    <row r="227" spans="1:21">
      <c r="A227" s="728"/>
      <c r="B227" s="727"/>
      <c r="C227" s="727"/>
      <c r="D227" s="727"/>
      <c r="E227" s="727"/>
      <c r="F227" s="728"/>
      <c r="G227" s="728"/>
      <c r="H227" s="728"/>
      <c r="I227" s="728"/>
      <c r="J227" s="729"/>
      <c r="K227" s="729"/>
      <c r="L227" s="728"/>
      <c r="M227" s="729"/>
      <c r="N227" s="729"/>
      <c r="O227" s="729"/>
      <c r="P227" s="730"/>
      <c r="Q227" s="731"/>
      <c r="R227" s="733"/>
      <c r="S227" s="733"/>
      <c r="T227" s="733"/>
      <c r="U227" s="729"/>
    </row>
    <row r="228" spans="1:21">
      <c r="A228" s="728"/>
      <c r="B228" s="727"/>
      <c r="C228" s="727"/>
      <c r="D228" s="727"/>
      <c r="E228" s="727"/>
      <c r="F228" s="728"/>
      <c r="G228" s="728"/>
      <c r="H228" s="728"/>
      <c r="I228" s="728"/>
      <c r="J228" s="729"/>
      <c r="K228" s="729"/>
      <c r="L228" s="728"/>
      <c r="M228" s="729"/>
      <c r="N228" s="729"/>
      <c r="O228" s="729"/>
      <c r="P228" s="730"/>
      <c r="Q228" s="731"/>
      <c r="R228" s="733"/>
      <c r="S228" s="733"/>
      <c r="T228" s="733"/>
      <c r="U228" s="729"/>
    </row>
    <row r="229" spans="1:21">
      <c r="A229" s="728"/>
      <c r="B229" s="727"/>
      <c r="C229" s="727"/>
      <c r="D229" s="727"/>
      <c r="E229" s="727"/>
      <c r="F229" s="728"/>
      <c r="G229" s="728"/>
      <c r="H229" s="728"/>
      <c r="I229" s="728"/>
      <c r="J229" s="729"/>
      <c r="K229" s="729"/>
      <c r="L229" s="728"/>
      <c r="M229" s="729"/>
      <c r="N229" s="729"/>
      <c r="O229" s="729"/>
      <c r="P229" s="730"/>
      <c r="Q229" s="731"/>
      <c r="R229" s="733"/>
      <c r="S229" s="733"/>
      <c r="T229" s="733"/>
      <c r="U229" s="729"/>
    </row>
    <row r="230" spans="1:21">
      <c r="A230" s="728"/>
      <c r="B230" s="727"/>
      <c r="C230" s="727"/>
      <c r="D230" s="727"/>
      <c r="E230" s="727"/>
      <c r="F230" s="728"/>
      <c r="G230" s="728"/>
      <c r="H230" s="728"/>
      <c r="I230" s="728"/>
      <c r="J230" s="729"/>
      <c r="K230" s="729"/>
      <c r="L230" s="728"/>
      <c r="M230" s="729"/>
      <c r="N230" s="729"/>
      <c r="O230" s="729"/>
      <c r="P230" s="730"/>
      <c r="Q230" s="731"/>
      <c r="R230" s="733"/>
      <c r="S230" s="733"/>
      <c r="T230" s="733"/>
      <c r="U230" s="729"/>
    </row>
    <row r="231" spans="1:21">
      <c r="A231" s="728"/>
      <c r="B231" s="727"/>
      <c r="C231" s="727"/>
      <c r="D231" s="727"/>
      <c r="E231" s="727"/>
      <c r="F231" s="728"/>
      <c r="G231" s="728"/>
      <c r="H231" s="728"/>
      <c r="I231" s="728"/>
      <c r="J231" s="729"/>
      <c r="K231" s="729"/>
      <c r="L231" s="728"/>
      <c r="M231" s="729"/>
      <c r="N231" s="729"/>
      <c r="O231" s="729"/>
      <c r="P231" s="730"/>
      <c r="Q231" s="731"/>
      <c r="R231" s="733"/>
      <c r="S231" s="733"/>
      <c r="T231" s="733"/>
      <c r="U231" s="729"/>
    </row>
    <row r="232" spans="1:21">
      <c r="A232" s="728"/>
      <c r="B232" s="727"/>
      <c r="C232" s="727"/>
      <c r="D232" s="727"/>
      <c r="E232" s="727"/>
      <c r="F232" s="728"/>
      <c r="G232" s="728"/>
      <c r="H232" s="728"/>
      <c r="I232" s="728"/>
      <c r="J232" s="729"/>
      <c r="K232" s="729"/>
      <c r="L232" s="728"/>
      <c r="M232" s="729"/>
      <c r="N232" s="729"/>
      <c r="O232" s="729"/>
      <c r="P232" s="730"/>
      <c r="Q232" s="731"/>
      <c r="R232" s="733"/>
      <c r="S232" s="733"/>
      <c r="T232" s="733"/>
      <c r="U232" s="729"/>
    </row>
    <row r="233" spans="1:21">
      <c r="A233" s="728"/>
      <c r="B233" s="727"/>
      <c r="C233" s="727"/>
      <c r="D233" s="727"/>
      <c r="E233" s="727"/>
      <c r="F233" s="728"/>
      <c r="G233" s="728"/>
      <c r="H233" s="728"/>
      <c r="I233" s="728"/>
      <c r="J233" s="729"/>
      <c r="K233" s="729"/>
      <c r="L233" s="728"/>
      <c r="M233" s="729"/>
      <c r="N233" s="729"/>
      <c r="O233" s="729"/>
      <c r="P233" s="730"/>
      <c r="Q233" s="731"/>
      <c r="R233" s="733"/>
      <c r="S233" s="733"/>
      <c r="T233" s="733"/>
      <c r="U233" s="729"/>
    </row>
    <row r="234" spans="1:21">
      <c r="A234" s="728"/>
      <c r="B234" s="727"/>
      <c r="C234" s="727"/>
      <c r="D234" s="727"/>
      <c r="E234" s="727"/>
      <c r="F234" s="728"/>
      <c r="G234" s="728"/>
      <c r="H234" s="728"/>
      <c r="I234" s="728"/>
      <c r="J234" s="729"/>
      <c r="K234" s="729"/>
      <c r="L234" s="728"/>
      <c r="M234" s="729"/>
      <c r="N234" s="729"/>
      <c r="O234" s="729"/>
      <c r="P234" s="730"/>
      <c r="Q234" s="731"/>
      <c r="R234" s="733"/>
      <c r="S234" s="733"/>
      <c r="T234" s="733"/>
      <c r="U234" s="729"/>
    </row>
    <row r="235" spans="1:21">
      <c r="A235" s="728"/>
      <c r="B235" s="727"/>
      <c r="C235" s="727"/>
      <c r="D235" s="727"/>
      <c r="E235" s="727"/>
      <c r="F235" s="728"/>
      <c r="G235" s="728"/>
      <c r="H235" s="728"/>
      <c r="I235" s="728"/>
      <c r="J235" s="729"/>
      <c r="K235" s="729"/>
      <c r="L235" s="728"/>
      <c r="M235" s="729"/>
      <c r="N235" s="729"/>
      <c r="O235" s="729"/>
      <c r="P235" s="730"/>
      <c r="Q235" s="731"/>
      <c r="R235" s="733"/>
      <c r="S235" s="733"/>
      <c r="T235" s="733"/>
      <c r="U235" s="729"/>
    </row>
    <row r="236" spans="1:21">
      <c r="A236" s="728"/>
      <c r="B236" s="727"/>
      <c r="C236" s="727"/>
      <c r="D236" s="727"/>
      <c r="E236" s="727"/>
      <c r="F236" s="728"/>
      <c r="G236" s="728"/>
      <c r="H236" s="728"/>
      <c r="I236" s="728"/>
      <c r="J236" s="729"/>
      <c r="K236" s="729"/>
      <c r="L236" s="728"/>
      <c r="M236" s="729"/>
      <c r="N236" s="729"/>
      <c r="O236" s="729"/>
      <c r="P236" s="730"/>
      <c r="Q236" s="731"/>
      <c r="R236" s="733"/>
      <c r="S236" s="733"/>
      <c r="T236" s="733"/>
      <c r="U236" s="729"/>
    </row>
    <row r="237" spans="1:21">
      <c r="A237" s="728"/>
      <c r="B237" s="727"/>
      <c r="C237" s="727"/>
      <c r="D237" s="727"/>
      <c r="E237" s="727"/>
      <c r="F237" s="728"/>
      <c r="G237" s="728"/>
      <c r="H237" s="728"/>
      <c r="I237" s="728"/>
      <c r="J237" s="729"/>
      <c r="K237" s="729"/>
      <c r="L237" s="728"/>
      <c r="M237" s="729"/>
      <c r="N237" s="729"/>
      <c r="O237" s="729"/>
      <c r="P237" s="730"/>
      <c r="Q237" s="731"/>
      <c r="R237" s="733"/>
      <c r="S237" s="733"/>
      <c r="T237" s="733"/>
      <c r="U237" s="729"/>
    </row>
    <row r="238" spans="1:21">
      <c r="A238" s="728"/>
      <c r="B238" s="727"/>
      <c r="C238" s="727"/>
      <c r="D238" s="727"/>
      <c r="E238" s="727"/>
      <c r="F238" s="728"/>
      <c r="G238" s="728"/>
      <c r="H238" s="728"/>
      <c r="I238" s="728"/>
      <c r="J238" s="729"/>
      <c r="K238" s="729"/>
      <c r="L238" s="728"/>
      <c r="M238" s="729"/>
      <c r="N238" s="729"/>
      <c r="O238" s="729"/>
      <c r="P238" s="730"/>
      <c r="Q238" s="731"/>
      <c r="R238" s="733"/>
      <c r="S238" s="733"/>
      <c r="T238" s="733"/>
      <c r="U238" s="729"/>
    </row>
    <row r="239" spans="1:21">
      <c r="A239" s="728"/>
      <c r="B239" s="727"/>
      <c r="C239" s="727"/>
      <c r="D239" s="727"/>
      <c r="E239" s="727"/>
      <c r="F239" s="728"/>
      <c r="G239" s="728"/>
      <c r="H239" s="728"/>
      <c r="I239" s="728"/>
      <c r="J239" s="729"/>
      <c r="K239" s="729"/>
      <c r="L239" s="728"/>
      <c r="M239" s="729"/>
      <c r="N239" s="729"/>
      <c r="O239" s="729"/>
      <c r="P239" s="730"/>
      <c r="Q239" s="731"/>
      <c r="R239" s="733"/>
      <c r="S239" s="733"/>
      <c r="T239" s="733"/>
      <c r="U239" s="729"/>
    </row>
    <row r="240" spans="1:21">
      <c r="A240" s="728"/>
      <c r="B240" s="727"/>
      <c r="C240" s="727"/>
      <c r="D240" s="727"/>
      <c r="E240" s="727"/>
      <c r="F240" s="728"/>
      <c r="G240" s="728"/>
      <c r="H240" s="728"/>
      <c r="I240" s="728"/>
      <c r="J240" s="729"/>
      <c r="K240" s="729"/>
      <c r="L240" s="728"/>
      <c r="M240" s="729"/>
      <c r="N240" s="729"/>
      <c r="O240" s="729"/>
      <c r="P240" s="730"/>
      <c r="Q240" s="731"/>
      <c r="R240" s="733"/>
      <c r="S240" s="733"/>
      <c r="T240" s="733"/>
      <c r="U240" s="729"/>
    </row>
    <row r="241" spans="1:21">
      <c r="A241" s="728"/>
      <c r="B241" s="727"/>
      <c r="C241" s="727"/>
      <c r="D241" s="727"/>
      <c r="E241" s="727"/>
      <c r="F241" s="728"/>
      <c r="G241" s="728"/>
      <c r="H241" s="728"/>
      <c r="I241" s="728"/>
      <c r="J241" s="729"/>
      <c r="K241" s="729"/>
      <c r="L241" s="728"/>
      <c r="M241" s="729"/>
      <c r="N241" s="729"/>
      <c r="O241" s="729"/>
      <c r="P241" s="730"/>
      <c r="Q241" s="731"/>
      <c r="R241" s="733"/>
      <c r="S241" s="733"/>
      <c r="T241" s="733"/>
      <c r="U241" s="729"/>
    </row>
    <row r="242" spans="1:21">
      <c r="A242" s="728"/>
      <c r="B242" s="727"/>
      <c r="C242" s="727"/>
      <c r="D242" s="727"/>
      <c r="E242" s="727"/>
      <c r="F242" s="728"/>
      <c r="G242" s="728"/>
      <c r="H242" s="728"/>
      <c r="I242" s="728"/>
      <c r="J242" s="729"/>
      <c r="K242" s="729"/>
      <c r="L242" s="728"/>
      <c r="M242" s="729"/>
      <c r="N242" s="729"/>
      <c r="O242" s="729"/>
      <c r="P242" s="730"/>
      <c r="Q242" s="731"/>
      <c r="R242" s="733"/>
      <c r="S242" s="733"/>
      <c r="T242" s="733"/>
      <c r="U242" s="729"/>
    </row>
    <row r="243" spans="1:21">
      <c r="A243" s="728"/>
      <c r="B243" s="727"/>
      <c r="C243" s="727"/>
      <c r="D243" s="727"/>
      <c r="E243" s="727"/>
      <c r="F243" s="728"/>
      <c r="G243" s="728"/>
      <c r="H243" s="728"/>
      <c r="I243" s="728"/>
      <c r="J243" s="729"/>
      <c r="K243" s="729"/>
      <c r="L243" s="728"/>
      <c r="M243" s="729"/>
      <c r="N243" s="729"/>
      <c r="O243" s="729"/>
      <c r="P243" s="730"/>
      <c r="Q243" s="731"/>
      <c r="R243" s="733"/>
      <c r="S243" s="733"/>
      <c r="T243" s="733"/>
      <c r="U243" s="729"/>
    </row>
    <row r="244" spans="1:21">
      <c r="A244" s="728"/>
      <c r="B244" s="727"/>
      <c r="C244" s="727"/>
      <c r="D244" s="727"/>
      <c r="E244" s="727"/>
      <c r="F244" s="728"/>
      <c r="G244" s="728"/>
      <c r="H244" s="728"/>
      <c r="I244" s="728"/>
      <c r="J244" s="729"/>
      <c r="K244" s="729"/>
      <c r="L244" s="728"/>
      <c r="M244" s="729"/>
      <c r="N244" s="729"/>
      <c r="O244" s="729"/>
      <c r="P244" s="730"/>
      <c r="Q244" s="731"/>
      <c r="R244" s="733"/>
      <c r="S244" s="733"/>
      <c r="T244" s="733"/>
      <c r="U244" s="729"/>
    </row>
    <row r="245" spans="1:21">
      <c r="A245" s="728"/>
      <c r="B245" s="727"/>
      <c r="C245" s="727"/>
      <c r="D245" s="727"/>
      <c r="E245" s="727"/>
      <c r="F245" s="728"/>
      <c r="G245" s="728"/>
      <c r="H245" s="728"/>
      <c r="I245" s="728"/>
      <c r="J245" s="729"/>
      <c r="K245" s="729"/>
      <c r="L245" s="728"/>
      <c r="M245" s="729"/>
      <c r="N245" s="729"/>
      <c r="O245" s="729"/>
      <c r="P245" s="730"/>
      <c r="Q245" s="731"/>
      <c r="R245" s="733"/>
      <c r="S245" s="733"/>
      <c r="T245" s="733"/>
      <c r="U245" s="729"/>
    </row>
    <row r="246" spans="1:21">
      <c r="A246" s="728"/>
      <c r="B246" s="727"/>
      <c r="C246" s="727"/>
      <c r="D246" s="727"/>
      <c r="E246" s="727"/>
      <c r="F246" s="728"/>
      <c r="G246" s="728"/>
      <c r="H246" s="728"/>
      <c r="I246" s="728"/>
      <c r="J246" s="729"/>
      <c r="K246" s="729"/>
      <c r="L246" s="728"/>
      <c r="M246" s="729"/>
      <c r="N246" s="729"/>
      <c r="O246" s="729"/>
      <c r="P246" s="730"/>
      <c r="Q246" s="731"/>
      <c r="R246" s="733"/>
      <c r="S246" s="733"/>
      <c r="T246" s="733"/>
      <c r="U246" s="729"/>
    </row>
    <row r="247" spans="1:21">
      <c r="A247" s="728"/>
      <c r="B247" s="727"/>
      <c r="C247" s="727"/>
      <c r="D247" s="727"/>
      <c r="E247" s="727"/>
      <c r="F247" s="728"/>
      <c r="G247" s="728"/>
      <c r="H247" s="728"/>
      <c r="I247" s="728"/>
      <c r="J247" s="729"/>
      <c r="K247" s="729"/>
      <c r="L247" s="728"/>
      <c r="M247" s="729"/>
      <c r="N247" s="729"/>
      <c r="O247" s="729"/>
      <c r="P247" s="730"/>
      <c r="Q247" s="731"/>
      <c r="R247" s="733"/>
      <c r="S247" s="733"/>
      <c r="T247" s="733"/>
      <c r="U247" s="729"/>
    </row>
    <row r="248" spans="1:21">
      <c r="A248" s="728"/>
      <c r="B248" s="727"/>
      <c r="C248" s="727"/>
      <c r="D248" s="727"/>
      <c r="E248" s="727"/>
      <c r="F248" s="728"/>
      <c r="G248" s="728"/>
      <c r="H248" s="728"/>
      <c r="I248" s="728"/>
      <c r="J248" s="729"/>
      <c r="K248" s="729"/>
      <c r="L248" s="728"/>
      <c r="M248" s="729"/>
      <c r="N248" s="729"/>
      <c r="O248" s="729"/>
      <c r="P248" s="730"/>
      <c r="Q248" s="731"/>
      <c r="R248" s="733"/>
      <c r="S248" s="733"/>
      <c r="T248" s="733"/>
      <c r="U248" s="729"/>
    </row>
    <row r="249" spans="1:21">
      <c r="A249" s="728"/>
      <c r="B249" s="727"/>
      <c r="C249" s="727"/>
      <c r="D249" s="727"/>
      <c r="E249" s="727"/>
      <c r="F249" s="728"/>
      <c r="G249" s="728"/>
      <c r="H249" s="728"/>
      <c r="I249" s="728"/>
      <c r="J249" s="729"/>
      <c r="K249" s="729"/>
      <c r="L249" s="728"/>
      <c r="M249" s="729"/>
      <c r="N249" s="729"/>
      <c r="O249" s="729"/>
      <c r="P249" s="730"/>
      <c r="Q249" s="731"/>
      <c r="R249" s="733"/>
      <c r="S249" s="733"/>
      <c r="T249" s="733"/>
      <c r="U249" s="729"/>
    </row>
    <row r="250" spans="1:21">
      <c r="A250" s="728"/>
      <c r="B250" s="727"/>
      <c r="C250" s="727"/>
      <c r="D250" s="727"/>
      <c r="E250" s="727"/>
      <c r="F250" s="728"/>
      <c r="G250" s="728"/>
      <c r="H250" s="728"/>
      <c r="I250" s="728"/>
      <c r="J250" s="729"/>
      <c r="K250" s="729"/>
      <c r="L250" s="728"/>
      <c r="M250" s="729"/>
      <c r="N250" s="729"/>
      <c r="O250" s="729"/>
      <c r="P250" s="730"/>
      <c r="Q250" s="731"/>
      <c r="R250" s="733"/>
      <c r="S250" s="733"/>
      <c r="T250" s="733"/>
      <c r="U250" s="729"/>
    </row>
    <row r="251" spans="1:21">
      <c r="A251" s="728"/>
      <c r="B251" s="727"/>
      <c r="C251" s="727"/>
      <c r="D251" s="727"/>
      <c r="E251" s="727"/>
      <c r="F251" s="728"/>
      <c r="G251" s="728"/>
      <c r="H251" s="728"/>
      <c r="I251" s="728"/>
      <c r="J251" s="729"/>
      <c r="K251" s="729"/>
      <c r="L251" s="728"/>
      <c r="M251" s="729"/>
      <c r="N251" s="729"/>
      <c r="O251" s="729"/>
      <c r="P251" s="730"/>
      <c r="Q251" s="731"/>
      <c r="R251" s="733"/>
      <c r="S251" s="733"/>
      <c r="T251" s="733"/>
      <c r="U251" s="729"/>
    </row>
    <row r="252" spans="1:21">
      <c r="A252" s="728"/>
      <c r="B252" s="727"/>
      <c r="C252" s="727"/>
      <c r="D252" s="727"/>
      <c r="E252" s="727"/>
      <c r="F252" s="728"/>
      <c r="G252" s="728"/>
      <c r="H252" s="728"/>
      <c r="I252" s="728"/>
      <c r="J252" s="729"/>
      <c r="K252" s="729"/>
      <c r="L252" s="728"/>
      <c r="M252" s="729"/>
      <c r="N252" s="729"/>
      <c r="O252" s="729"/>
      <c r="P252" s="730"/>
      <c r="Q252" s="731"/>
      <c r="R252" s="733"/>
      <c r="S252" s="733"/>
      <c r="T252" s="733"/>
      <c r="U252" s="729"/>
    </row>
    <row r="253" spans="1:21">
      <c r="A253" s="728"/>
      <c r="B253" s="727"/>
      <c r="C253" s="727"/>
      <c r="D253" s="727"/>
      <c r="E253" s="727"/>
      <c r="F253" s="728"/>
      <c r="G253" s="728"/>
      <c r="H253" s="728"/>
      <c r="I253" s="728"/>
      <c r="J253" s="729"/>
      <c r="K253" s="729"/>
      <c r="L253" s="728"/>
      <c r="M253" s="729"/>
      <c r="N253" s="729"/>
      <c r="O253" s="729"/>
      <c r="P253" s="730"/>
      <c r="Q253" s="731"/>
      <c r="R253" s="733"/>
      <c r="S253" s="733"/>
      <c r="T253" s="733"/>
      <c r="U253" s="729"/>
    </row>
    <row r="254" spans="1:21">
      <c r="A254" s="728"/>
      <c r="B254" s="727"/>
      <c r="C254" s="727"/>
      <c r="D254" s="727"/>
      <c r="E254" s="727"/>
      <c r="F254" s="728"/>
      <c r="G254" s="728"/>
      <c r="H254" s="728"/>
      <c r="I254" s="728"/>
      <c r="J254" s="729"/>
      <c r="K254" s="729"/>
      <c r="L254" s="728"/>
      <c r="M254" s="729"/>
      <c r="N254" s="729"/>
      <c r="O254" s="729"/>
      <c r="P254" s="730"/>
      <c r="Q254" s="731"/>
      <c r="R254" s="733"/>
      <c r="S254" s="733"/>
      <c r="T254" s="733"/>
      <c r="U254" s="729"/>
    </row>
    <row r="255" spans="1:21">
      <c r="A255" s="728"/>
      <c r="B255" s="727"/>
      <c r="C255" s="727"/>
      <c r="D255" s="727"/>
      <c r="E255" s="727"/>
      <c r="F255" s="728"/>
      <c r="G255" s="728"/>
      <c r="H255" s="728"/>
      <c r="I255" s="728"/>
      <c r="J255" s="729"/>
      <c r="K255" s="729"/>
      <c r="L255" s="728"/>
      <c r="M255" s="729"/>
      <c r="N255" s="729"/>
      <c r="O255" s="729"/>
      <c r="P255" s="730"/>
      <c r="Q255" s="731"/>
      <c r="R255" s="733"/>
      <c r="S255" s="733"/>
      <c r="T255" s="733"/>
      <c r="U255" s="729"/>
    </row>
    <row r="256" spans="1:21">
      <c r="A256" s="728"/>
      <c r="B256" s="727"/>
      <c r="C256" s="727"/>
      <c r="D256" s="727"/>
      <c r="E256" s="727"/>
      <c r="F256" s="728"/>
      <c r="G256" s="728"/>
      <c r="H256" s="728"/>
      <c r="I256" s="728"/>
      <c r="J256" s="729"/>
      <c r="K256" s="729"/>
      <c r="L256" s="728"/>
      <c r="M256" s="729"/>
      <c r="N256" s="729"/>
      <c r="O256" s="729"/>
      <c r="P256" s="730"/>
      <c r="Q256" s="731"/>
      <c r="R256" s="733"/>
      <c r="S256" s="733"/>
      <c r="T256" s="733"/>
      <c r="U256" s="729"/>
    </row>
    <row r="257" spans="1:21">
      <c r="A257" s="728"/>
      <c r="B257" s="727"/>
      <c r="C257" s="727"/>
      <c r="D257" s="727"/>
      <c r="E257" s="727"/>
      <c r="F257" s="728"/>
      <c r="G257" s="728"/>
      <c r="H257" s="728"/>
      <c r="I257" s="728"/>
      <c r="J257" s="729"/>
      <c r="K257" s="729"/>
      <c r="L257" s="728"/>
      <c r="M257" s="729"/>
      <c r="N257" s="729"/>
      <c r="O257" s="729"/>
      <c r="P257" s="730"/>
      <c r="Q257" s="731"/>
      <c r="R257" s="733"/>
      <c r="S257" s="733"/>
      <c r="T257" s="733"/>
      <c r="U257" s="729"/>
    </row>
    <row r="258" spans="1:21">
      <c r="A258" s="728"/>
      <c r="B258" s="727"/>
      <c r="C258" s="727"/>
      <c r="D258" s="727"/>
      <c r="E258" s="727"/>
      <c r="F258" s="728"/>
      <c r="G258" s="728"/>
      <c r="H258" s="728"/>
      <c r="I258" s="728"/>
      <c r="J258" s="729"/>
      <c r="K258" s="729"/>
      <c r="L258" s="728"/>
      <c r="M258" s="729"/>
      <c r="N258" s="729"/>
      <c r="O258" s="729"/>
      <c r="P258" s="730"/>
      <c r="Q258" s="731"/>
      <c r="R258" s="733"/>
      <c r="S258" s="733"/>
      <c r="T258" s="733"/>
      <c r="U258" s="729"/>
    </row>
    <row r="259" spans="1:21">
      <c r="A259" s="728"/>
      <c r="B259" s="727"/>
      <c r="C259" s="727"/>
      <c r="D259" s="727"/>
      <c r="E259" s="727"/>
      <c r="F259" s="728"/>
      <c r="G259" s="728"/>
      <c r="H259" s="728"/>
      <c r="I259" s="728"/>
      <c r="J259" s="729"/>
      <c r="K259" s="729"/>
      <c r="L259" s="728"/>
      <c r="M259" s="729"/>
      <c r="N259" s="729"/>
      <c r="O259" s="729"/>
      <c r="P259" s="730"/>
      <c r="Q259" s="731"/>
      <c r="R259" s="733"/>
      <c r="S259" s="733"/>
      <c r="T259" s="733"/>
      <c r="U259" s="729"/>
    </row>
    <row r="260" spans="1:21">
      <c r="L260" s="156"/>
    </row>
    <row r="261" spans="1:21">
      <c r="L261" s="156"/>
    </row>
    <row r="262" spans="1:21">
      <c r="L262" s="156"/>
    </row>
    <row r="263" spans="1:21">
      <c r="L263" s="156"/>
    </row>
    <row r="264" spans="1:21">
      <c r="L264" s="156"/>
    </row>
    <row r="265" spans="1:21">
      <c r="L265" s="156"/>
    </row>
    <row r="266" spans="1:21">
      <c r="L266" s="156"/>
    </row>
    <row r="267" spans="1:21">
      <c r="L267" s="156"/>
    </row>
    <row r="268" spans="1:21">
      <c r="L268" s="156"/>
    </row>
    <row r="269" spans="1:21">
      <c r="L269" s="156"/>
    </row>
    <row r="270" spans="1:21">
      <c r="L270" s="156"/>
    </row>
    <row r="271" spans="1:21">
      <c r="L271" s="156"/>
    </row>
    <row r="272" spans="1:21">
      <c r="L272" s="156"/>
    </row>
    <row r="273" spans="12:12">
      <c r="L273" s="156"/>
    </row>
    <row r="274" spans="12:12">
      <c r="L274" s="156"/>
    </row>
    <row r="275" spans="12:12">
      <c r="L275" s="156"/>
    </row>
    <row r="276" spans="12:12">
      <c r="L276" s="156"/>
    </row>
    <row r="277" spans="12:12">
      <c r="L277" s="156"/>
    </row>
    <row r="278" spans="12:12">
      <c r="L278" s="156"/>
    </row>
    <row r="279" spans="12:12">
      <c r="L279" s="156"/>
    </row>
    <row r="280" spans="12:12">
      <c r="L280" s="156"/>
    </row>
    <row r="281" spans="12:12">
      <c r="L281" s="156"/>
    </row>
    <row r="282" spans="12:12">
      <c r="L282" s="156"/>
    </row>
    <row r="283" spans="12:12">
      <c r="L283" s="156"/>
    </row>
    <row r="284" spans="12:12">
      <c r="L284" s="156"/>
    </row>
    <row r="285" spans="12:12">
      <c r="L285" s="156"/>
    </row>
    <row r="286" spans="12:12">
      <c r="L286" s="156"/>
    </row>
    <row r="287" spans="12:12">
      <c r="L287" s="156"/>
    </row>
    <row r="288" spans="12:12">
      <c r="L288" s="156"/>
    </row>
    <row r="289" spans="12:12">
      <c r="L289" s="156"/>
    </row>
    <row r="290" spans="12:12">
      <c r="L290" s="156"/>
    </row>
    <row r="291" spans="12:12">
      <c r="L291" s="156"/>
    </row>
    <row r="292" spans="12:12">
      <c r="L292" s="156"/>
    </row>
    <row r="293" spans="12:12">
      <c r="L293" s="156"/>
    </row>
    <row r="294" spans="12:12">
      <c r="L294" s="156"/>
    </row>
    <row r="295" spans="12:12">
      <c r="L295" s="156"/>
    </row>
    <row r="296" spans="12:12">
      <c r="L296" s="156"/>
    </row>
    <row r="297" spans="12:12">
      <c r="L297" s="156"/>
    </row>
    <row r="298" spans="12:12">
      <c r="L298" s="156"/>
    </row>
    <row r="299" spans="12:12">
      <c r="L299" s="156"/>
    </row>
    <row r="300" spans="12:12">
      <c r="L300" s="156"/>
    </row>
    <row r="301" spans="12:12">
      <c r="L301" s="156"/>
    </row>
    <row r="302" spans="12:12">
      <c r="L302" s="156"/>
    </row>
    <row r="303" spans="12:12">
      <c r="L303" s="156"/>
    </row>
    <row r="304" spans="12:12">
      <c r="L304" s="156"/>
    </row>
    <row r="305" spans="12:12">
      <c r="L305" s="156"/>
    </row>
    <row r="306" spans="12:12">
      <c r="L306" s="156"/>
    </row>
    <row r="307" spans="12:12">
      <c r="L307" s="156"/>
    </row>
    <row r="308" spans="12:12">
      <c r="L308" s="156"/>
    </row>
    <row r="309" spans="12:12">
      <c r="L309" s="156"/>
    </row>
    <row r="310" spans="12:12">
      <c r="L310" s="156"/>
    </row>
    <row r="311" spans="12:12">
      <c r="L311" s="156"/>
    </row>
    <row r="312" spans="12:12">
      <c r="L312" s="156"/>
    </row>
    <row r="313" spans="12:12">
      <c r="L313" s="156"/>
    </row>
    <row r="314" spans="12:12">
      <c r="L314" s="156"/>
    </row>
    <row r="315" spans="12:12">
      <c r="L315" s="156"/>
    </row>
    <row r="316" spans="12:12">
      <c r="L316" s="156"/>
    </row>
    <row r="317" spans="12:12">
      <c r="L317" s="156"/>
    </row>
    <row r="318" spans="12:12">
      <c r="L318" s="156"/>
    </row>
    <row r="319" spans="12:12">
      <c r="L319" s="156"/>
    </row>
    <row r="320" spans="12:12">
      <c r="L320" s="156"/>
    </row>
    <row r="321" spans="12:12">
      <c r="L321" s="156"/>
    </row>
    <row r="322" spans="12:12">
      <c r="L322" s="156"/>
    </row>
    <row r="323" spans="12:12">
      <c r="L323" s="156"/>
    </row>
    <row r="324" spans="12:12">
      <c r="L324" s="156"/>
    </row>
    <row r="325" spans="12:12">
      <c r="L325" s="156"/>
    </row>
    <row r="326" spans="12:12">
      <c r="L326" s="156"/>
    </row>
    <row r="327" spans="12:12">
      <c r="L327" s="156"/>
    </row>
    <row r="328" spans="12:12">
      <c r="L328" s="156"/>
    </row>
    <row r="329" spans="12:12">
      <c r="L329" s="156"/>
    </row>
    <row r="330" spans="12:12">
      <c r="L330" s="156"/>
    </row>
    <row r="331" spans="12:12">
      <c r="L331" s="156"/>
    </row>
    <row r="332" spans="12:12">
      <c r="L332" s="156"/>
    </row>
    <row r="333" spans="12:12">
      <c r="L333" s="156"/>
    </row>
    <row r="334" spans="12:12">
      <c r="L334" s="156"/>
    </row>
    <row r="335" spans="12:12">
      <c r="L335" s="156"/>
    </row>
    <row r="336" spans="12:12">
      <c r="L336" s="156"/>
    </row>
    <row r="337" spans="12:12">
      <c r="L337" s="156"/>
    </row>
    <row r="338" spans="12:12">
      <c r="L338" s="156"/>
    </row>
    <row r="339" spans="12:12">
      <c r="L339" s="156"/>
    </row>
    <row r="340" spans="12:12">
      <c r="L340" s="156"/>
    </row>
    <row r="341" spans="12:12">
      <c r="L341" s="156"/>
    </row>
    <row r="342" spans="12:12">
      <c r="L342" s="156"/>
    </row>
    <row r="343" spans="12:12">
      <c r="L343" s="156"/>
    </row>
    <row r="344" spans="12:12">
      <c r="L344" s="156"/>
    </row>
    <row r="345" spans="12:12">
      <c r="L345" s="156"/>
    </row>
    <row r="346" spans="12:12">
      <c r="L346" s="156"/>
    </row>
    <row r="347" spans="12:12">
      <c r="L347" s="156"/>
    </row>
    <row r="348" spans="12:12">
      <c r="L348" s="156"/>
    </row>
    <row r="349" spans="12:12">
      <c r="L349" s="156"/>
    </row>
    <row r="350" spans="12:12">
      <c r="L350" s="156"/>
    </row>
    <row r="351" spans="12:12">
      <c r="L351" s="156"/>
    </row>
    <row r="352" spans="12:12">
      <c r="L352" s="156"/>
    </row>
    <row r="353" spans="12:12">
      <c r="L353" s="156"/>
    </row>
    <row r="354" spans="12:12">
      <c r="L354" s="156"/>
    </row>
    <row r="355" spans="12:12">
      <c r="L355" s="156"/>
    </row>
    <row r="356" spans="12:12">
      <c r="L356" s="156"/>
    </row>
    <row r="357" spans="12:12">
      <c r="L357" s="156"/>
    </row>
    <row r="358" spans="12:12">
      <c r="L358" s="156"/>
    </row>
    <row r="359" spans="12:12">
      <c r="L359" s="156"/>
    </row>
    <row r="360" spans="12:12">
      <c r="L360" s="156"/>
    </row>
    <row r="361" spans="12:12">
      <c r="L361" s="156"/>
    </row>
    <row r="362" spans="12:12">
      <c r="L362" s="156"/>
    </row>
    <row r="363" spans="12:12">
      <c r="L363" s="156"/>
    </row>
    <row r="364" spans="12:12">
      <c r="L364" s="156"/>
    </row>
    <row r="365" spans="12:12">
      <c r="L365" s="156"/>
    </row>
    <row r="366" spans="12:12">
      <c r="L366" s="156"/>
    </row>
    <row r="367" spans="12:12">
      <c r="L367" s="156"/>
    </row>
    <row r="368" spans="12:12">
      <c r="L368" s="156"/>
    </row>
    <row r="369" spans="12:12">
      <c r="L369" s="156"/>
    </row>
    <row r="370" spans="12:12">
      <c r="L370" s="156"/>
    </row>
    <row r="371" spans="12:12">
      <c r="L371" s="156"/>
    </row>
    <row r="372" spans="12:12">
      <c r="L372" s="156"/>
    </row>
    <row r="373" spans="12:12">
      <c r="L373" s="156"/>
    </row>
    <row r="374" spans="12:12">
      <c r="L374" s="156"/>
    </row>
    <row r="375" spans="12:12">
      <c r="L375" s="156"/>
    </row>
    <row r="376" spans="12:12">
      <c r="L376" s="156"/>
    </row>
    <row r="377" spans="12:12">
      <c r="L377" s="156"/>
    </row>
    <row r="378" spans="12:12">
      <c r="L378" s="156"/>
    </row>
    <row r="379" spans="12:12">
      <c r="L379" s="156"/>
    </row>
    <row r="380" spans="12:12">
      <c r="L380" s="156"/>
    </row>
    <row r="381" spans="12:12">
      <c r="L381" s="156"/>
    </row>
    <row r="382" spans="12:12">
      <c r="L382" s="156"/>
    </row>
    <row r="383" spans="12:12">
      <c r="L383" s="156"/>
    </row>
    <row r="384" spans="12:12">
      <c r="L384" s="156"/>
    </row>
    <row r="385" spans="12:12">
      <c r="L385" s="156"/>
    </row>
    <row r="386" spans="12:12">
      <c r="L386" s="156"/>
    </row>
    <row r="387" spans="12:12">
      <c r="L387" s="156"/>
    </row>
    <row r="388" spans="12:12">
      <c r="L388" s="156"/>
    </row>
    <row r="389" spans="12:12">
      <c r="L389" s="156"/>
    </row>
    <row r="390" spans="12:12">
      <c r="L390" s="156"/>
    </row>
    <row r="391" spans="12:12">
      <c r="L391" s="156"/>
    </row>
    <row r="392" spans="12:12">
      <c r="L392" s="156"/>
    </row>
    <row r="393" spans="12:12">
      <c r="L393" s="156"/>
    </row>
    <row r="394" spans="12:12">
      <c r="L394" s="156"/>
    </row>
    <row r="395" spans="12:12">
      <c r="L395" s="156"/>
    </row>
    <row r="396" spans="12:12">
      <c r="L396" s="156"/>
    </row>
    <row r="397" spans="12:12">
      <c r="L397" s="156"/>
    </row>
    <row r="398" spans="12:12">
      <c r="L398" s="156"/>
    </row>
    <row r="399" spans="12:12">
      <c r="L399" s="156"/>
    </row>
    <row r="400" spans="12:12">
      <c r="L400" s="156"/>
    </row>
    <row r="401" spans="12:12">
      <c r="L401" s="156"/>
    </row>
    <row r="402" spans="12:12">
      <c r="L402" s="156"/>
    </row>
    <row r="403" spans="12:12">
      <c r="L403" s="156"/>
    </row>
    <row r="404" spans="12:12">
      <c r="L404" s="156"/>
    </row>
    <row r="405" spans="12:12">
      <c r="L405" s="156"/>
    </row>
    <row r="406" spans="12:12">
      <c r="L406" s="156"/>
    </row>
    <row r="407" spans="12:12">
      <c r="L407" s="156"/>
    </row>
    <row r="408" spans="12:12">
      <c r="L408" s="156"/>
    </row>
    <row r="409" spans="12:12">
      <c r="L409" s="156"/>
    </row>
    <row r="410" spans="12:12">
      <c r="L410" s="156"/>
    </row>
    <row r="411" spans="12:12">
      <c r="L411" s="156"/>
    </row>
    <row r="412" spans="12:12">
      <c r="L412" s="156"/>
    </row>
    <row r="413" spans="12:12">
      <c r="L413" s="156"/>
    </row>
    <row r="414" spans="12:12">
      <c r="L414" s="156"/>
    </row>
    <row r="415" spans="12:12">
      <c r="L415" s="156"/>
    </row>
    <row r="416" spans="12:12">
      <c r="L416" s="156"/>
    </row>
    <row r="417" spans="12:12">
      <c r="L417" s="156"/>
    </row>
    <row r="418" spans="12:12">
      <c r="L418" s="156"/>
    </row>
    <row r="419" spans="12:12">
      <c r="L419" s="156"/>
    </row>
    <row r="420" spans="12:12">
      <c r="L420" s="156"/>
    </row>
    <row r="421" spans="12:12">
      <c r="L421" s="156"/>
    </row>
    <row r="422" spans="12:12">
      <c r="L422" s="156"/>
    </row>
    <row r="423" spans="12:12">
      <c r="L423" s="156"/>
    </row>
    <row r="424" spans="12:12">
      <c r="L424" s="156"/>
    </row>
    <row r="425" spans="12:12">
      <c r="L425" s="156"/>
    </row>
    <row r="426" spans="12:12">
      <c r="L426" s="156"/>
    </row>
    <row r="427" spans="12:12">
      <c r="L427" s="156"/>
    </row>
    <row r="428" spans="12:12">
      <c r="L428" s="156"/>
    </row>
    <row r="429" spans="12:12">
      <c r="L429" s="156"/>
    </row>
    <row r="430" spans="12:12">
      <c r="L430" s="156"/>
    </row>
    <row r="431" spans="12:12">
      <c r="L431" s="156"/>
    </row>
    <row r="432" spans="12:12">
      <c r="L432" s="156"/>
    </row>
    <row r="433" spans="12:12">
      <c r="L433" s="156"/>
    </row>
    <row r="434" spans="12:12">
      <c r="L434" s="156"/>
    </row>
    <row r="435" spans="12:12">
      <c r="L435" s="156"/>
    </row>
    <row r="436" spans="12:12">
      <c r="L436" s="156"/>
    </row>
    <row r="437" spans="12:12">
      <c r="L437" s="156"/>
    </row>
    <row r="438" spans="12:12">
      <c r="L438" s="156"/>
    </row>
    <row r="439" spans="12:12">
      <c r="L439" s="156"/>
    </row>
    <row r="440" spans="12:12">
      <c r="L440" s="156"/>
    </row>
    <row r="441" spans="12:12">
      <c r="L441" s="156"/>
    </row>
    <row r="442" spans="12:12">
      <c r="L442" s="156"/>
    </row>
    <row r="443" spans="12:12">
      <c r="L443" s="156"/>
    </row>
    <row r="444" spans="12:12">
      <c r="L444" s="156"/>
    </row>
    <row r="445" spans="12:12">
      <c r="L445" s="156"/>
    </row>
    <row r="446" spans="12:12">
      <c r="L446" s="156"/>
    </row>
    <row r="447" spans="12:12">
      <c r="L447" s="156"/>
    </row>
    <row r="448" spans="12:12">
      <c r="L448" s="156"/>
    </row>
    <row r="449" spans="12:12">
      <c r="L449" s="156"/>
    </row>
    <row r="450" spans="12:12">
      <c r="L450" s="156"/>
    </row>
    <row r="451" spans="12:12">
      <c r="L451" s="156"/>
    </row>
    <row r="452" spans="12:12">
      <c r="L452" s="156"/>
    </row>
    <row r="453" spans="12:12">
      <c r="L453" s="156"/>
    </row>
    <row r="454" spans="12:12">
      <c r="L454" s="156"/>
    </row>
    <row r="455" spans="12:12">
      <c r="L455" s="156"/>
    </row>
    <row r="456" spans="12:12">
      <c r="L456" s="156"/>
    </row>
    <row r="457" spans="12:12">
      <c r="L457" s="156"/>
    </row>
    <row r="458" spans="12:12">
      <c r="L458" s="156"/>
    </row>
    <row r="459" spans="12:12">
      <c r="L459" s="156"/>
    </row>
    <row r="460" spans="12:12">
      <c r="L460" s="156"/>
    </row>
    <row r="461" spans="12:12">
      <c r="L461" s="156"/>
    </row>
    <row r="462" spans="12:12">
      <c r="L462" s="156"/>
    </row>
    <row r="463" spans="12:12">
      <c r="L463" s="156"/>
    </row>
    <row r="464" spans="12:12">
      <c r="L464" s="156"/>
    </row>
    <row r="465" spans="12:12">
      <c r="L465" s="156"/>
    </row>
    <row r="466" spans="12:12">
      <c r="L466" s="156"/>
    </row>
    <row r="467" spans="12:12">
      <c r="L467" s="156"/>
    </row>
    <row r="468" spans="12:12">
      <c r="L468" s="156"/>
    </row>
    <row r="469" spans="12:12">
      <c r="L469" s="156"/>
    </row>
    <row r="470" spans="12:12">
      <c r="L470" s="156"/>
    </row>
    <row r="471" spans="12:12">
      <c r="L471" s="156"/>
    </row>
    <row r="472" spans="12:12">
      <c r="L472" s="156"/>
    </row>
    <row r="473" spans="12:12">
      <c r="L473" s="156"/>
    </row>
    <row r="474" spans="12:12">
      <c r="L474" s="156"/>
    </row>
    <row r="475" spans="12:12">
      <c r="L475" s="156"/>
    </row>
    <row r="476" spans="12:12">
      <c r="L476" s="156"/>
    </row>
    <row r="477" spans="12:12">
      <c r="L477" s="156"/>
    </row>
    <row r="478" spans="12:12">
      <c r="L478" s="156"/>
    </row>
    <row r="479" spans="12:12">
      <c r="L479" s="156"/>
    </row>
    <row r="480" spans="12:12">
      <c r="L480" s="156"/>
    </row>
    <row r="481" spans="12:12">
      <c r="L481" s="156"/>
    </row>
    <row r="482" spans="12:12">
      <c r="L482" s="156"/>
    </row>
    <row r="483" spans="12:12">
      <c r="L483" s="156"/>
    </row>
    <row r="484" spans="12:12">
      <c r="L484" s="156"/>
    </row>
    <row r="485" spans="12:12">
      <c r="L485" s="156"/>
    </row>
    <row r="486" spans="12:12">
      <c r="L486" s="156"/>
    </row>
    <row r="487" spans="12:12">
      <c r="L487" s="156"/>
    </row>
    <row r="488" spans="12:12">
      <c r="L488" s="156"/>
    </row>
    <row r="489" spans="12:12">
      <c r="L489" s="156"/>
    </row>
    <row r="490" spans="12:12">
      <c r="L490" s="156"/>
    </row>
    <row r="491" spans="12:12">
      <c r="L491" s="156"/>
    </row>
    <row r="492" spans="12:12">
      <c r="L492" s="156"/>
    </row>
    <row r="493" spans="12:12">
      <c r="L493" s="156"/>
    </row>
    <row r="494" spans="12:12">
      <c r="L494" s="156"/>
    </row>
    <row r="495" spans="12:12">
      <c r="L495" s="156"/>
    </row>
    <row r="496" spans="12:12">
      <c r="L496" s="156"/>
    </row>
    <row r="497" spans="12:12">
      <c r="L497" s="156"/>
    </row>
    <row r="498" spans="12:12">
      <c r="L498" s="156"/>
    </row>
    <row r="499" spans="12:12">
      <c r="L499" s="156"/>
    </row>
    <row r="500" spans="12:12">
      <c r="L500" s="156"/>
    </row>
    <row r="501" spans="12:12">
      <c r="L501" s="156"/>
    </row>
    <row r="502" spans="12:12">
      <c r="L502" s="156"/>
    </row>
    <row r="503" spans="12:12">
      <c r="L503" s="156"/>
    </row>
    <row r="504" spans="12:12">
      <c r="L504" s="156"/>
    </row>
    <row r="505" spans="12:12">
      <c r="L505" s="156"/>
    </row>
    <row r="506" spans="12:12">
      <c r="L506" s="156"/>
    </row>
    <row r="507" spans="12:12">
      <c r="L507" s="156"/>
    </row>
    <row r="508" spans="12:12">
      <c r="L508" s="156"/>
    </row>
    <row r="509" spans="12:12">
      <c r="L509" s="156"/>
    </row>
    <row r="510" spans="12:12">
      <c r="L510" s="156"/>
    </row>
    <row r="511" spans="12:12">
      <c r="L511" s="156"/>
    </row>
    <row r="512" spans="12:12">
      <c r="L512" s="156"/>
    </row>
    <row r="513" spans="12:12">
      <c r="L513" s="156"/>
    </row>
    <row r="514" spans="12:12">
      <c r="L514" s="156"/>
    </row>
    <row r="515" spans="12:12">
      <c r="L515" s="156"/>
    </row>
    <row r="516" spans="12:12">
      <c r="L516" s="156"/>
    </row>
    <row r="517" spans="12:12">
      <c r="L517" s="156"/>
    </row>
    <row r="518" spans="12:12">
      <c r="L518" s="156"/>
    </row>
    <row r="519" spans="12:12">
      <c r="L519" s="156"/>
    </row>
    <row r="520" spans="12:12">
      <c r="L520" s="156"/>
    </row>
    <row r="521" spans="12:12">
      <c r="L521" s="156"/>
    </row>
    <row r="522" spans="12:12">
      <c r="L522" s="156"/>
    </row>
    <row r="523" spans="12:12">
      <c r="L523" s="156"/>
    </row>
    <row r="524" spans="12:12">
      <c r="L524" s="156"/>
    </row>
    <row r="525" spans="12:12">
      <c r="L525" s="156"/>
    </row>
    <row r="526" spans="12:12">
      <c r="L526" s="156"/>
    </row>
    <row r="527" spans="12:12">
      <c r="L527" s="156"/>
    </row>
    <row r="528" spans="12:12">
      <c r="L528" s="156"/>
    </row>
    <row r="529" spans="12:12">
      <c r="L529" s="156"/>
    </row>
    <row r="530" spans="12:12">
      <c r="L530" s="156"/>
    </row>
    <row r="531" spans="12:12">
      <c r="L531" s="156"/>
    </row>
    <row r="532" spans="12:12">
      <c r="L532" s="156"/>
    </row>
    <row r="533" spans="12:12">
      <c r="L533" s="156"/>
    </row>
    <row r="534" spans="12:12">
      <c r="L534" s="156"/>
    </row>
    <row r="535" spans="12:12">
      <c r="L535" s="156"/>
    </row>
    <row r="536" spans="12:12">
      <c r="L536" s="156"/>
    </row>
    <row r="537" spans="12:12">
      <c r="L537" s="156"/>
    </row>
    <row r="538" spans="12:12">
      <c r="L538" s="156"/>
    </row>
    <row r="539" spans="12:12">
      <c r="L539" s="156"/>
    </row>
    <row r="540" spans="12:12">
      <c r="L540" s="156"/>
    </row>
    <row r="541" spans="12:12">
      <c r="L541" s="156"/>
    </row>
    <row r="542" spans="12:12">
      <c r="L542" s="156"/>
    </row>
    <row r="543" spans="12:12">
      <c r="L543" s="156"/>
    </row>
    <row r="544" spans="12:12">
      <c r="L544" s="156"/>
    </row>
    <row r="545" spans="12:12">
      <c r="L545" s="156"/>
    </row>
    <row r="546" spans="12:12">
      <c r="L546" s="156"/>
    </row>
    <row r="547" spans="12:12">
      <c r="L547" s="156"/>
    </row>
    <row r="548" spans="12:12">
      <c r="L548" s="156"/>
    </row>
    <row r="549" spans="12:12">
      <c r="L549" s="156"/>
    </row>
    <row r="550" spans="12:12">
      <c r="L550" s="156"/>
    </row>
    <row r="551" spans="12:12">
      <c r="L551" s="156"/>
    </row>
    <row r="552" spans="12:12">
      <c r="L552" s="156"/>
    </row>
    <row r="553" spans="12:12">
      <c r="L553" s="156"/>
    </row>
    <row r="554" spans="12:12">
      <c r="L554" s="156"/>
    </row>
    <row r="555" spans="12:12">
      <c r="L555" s="156"/>
    </row>
    <row r="556" spans="12:12">
      <c r="L556" s="156"/>
    </row>
    <row r="557" spans="12:12">
      <c r="L557" s="156"/>
    </row>
    <row r="558" spans="12:12">
      <c r="L558" s="156"/>
    </row>
    <row r="559" spans="12:12">
      <c r="L559" s="156"/>
    </row>
    <row r="560" spans="12:12">
      <c r="L560" s="156"/>
    </row>
    <row r="561" spans="12:12">
      <c r="L561" s="156"/>
    </row>
    <row r="562" spans="12:12">
      <c r="L562" s="156"/>
    </row>
    <row r="563" spans="12:12">
      <c r="L563" s="156"/>
    </row>
    <row r="564" spans="12:12">
      <c r="L564" s="156"/>
    </row>
    <row r="565" spans="12:12">
      <c r="L565" s="156"/>
    </row>
    <row r="566" spans="12:12">
      <c r="L566" s="156"/>
    </row>
    <row r="567" spans="12:12">
      <c r="L567" s="156"/>
    </row>
    <row r="568" spans="12:12">
      <c r="L568" s="156"/>
    </row>
    <row r="569" spans="12:12">
      <c r="L569" s="156"/>
    </row>
    <row r="570" spans="12:12">
      <c r="L570" s="156"/>
    </row>
    <row r="571" spans="12:12">
      <c r="L571" s="156"/>
    </row>
    <row r="572" spans="12:12">
      <c r="L572" s="156"/>
    </row>
    <row r="573" spans="12:12">
      <c r="L573" s="156"/>
    </row>
    <row r="574" spans="12:12">
      <c r="L574" s="156"/>
    </row>
    <row r="575" spans="12:12">
      <c r="L575" s="156"/>
    </row>
    <row r="576" spans="12:12">
      <c r="L576" s="156"/>
    </row>
    <row r="577" spans="12:12">
      <c r="L577" s="156"/>
    </row>
    <row r="578" spans="12:12">
      <c r="L578" s="156"/>
    </row>
    <row r="579" spans="12:12">
      <c r="L579" s="156"/>
    </row>
    <row r="580" spans="12:12">
      <c r="L580" s="156"/>
    </row>
    <row r="581" spans="12:12">
      <c r="L581" s="156"/>
    </row>
    <row r="582" spans="12:12">
      <c r="L582" s="156"/>
    </row>
    <row r="583" spans="12:12">
      <c r="L583" s="156"/>
    </row>
    <row r="584" spans="12:12">
      <c r="L584" s="156"/>
    </row>
    <row r="585" spans="12:12">
      <c r="L585" s="156"/>
    </row>
    <row r="586" spans="12:12">
      <c r="L586" s="156"/>
    </row>
    <row r="587" spans="12:12">
      <c r="L587" s="156"/>
    </row>
    <row r="588" spans="12:12">
      <c r="L588" s="156"/>
    </row>
    <row r="589" spans="12:12">
      <c r="L589" s="156"/>
    </row>
    <row r="590" spans="12:12">
      <c r="L590" s="156"/>
    </row>
    <row r="591" spans="12:12">
      <c r="L591" s="156"/>
    </row>
    <row r="592" spans="12:12">
      <c r="L592" s="156"/>
    </row>
    <row r="593" spans="12:12">
      <c r="L593" s="156"/>
    </row>
    <row r="594" spans="12:12">
      <c r="L594" s="156"/>
    </row>
    <row r="595" spans="12:12">
      <c r="L595" s="156"/>
    </row>
    <row r="596" spans="12:12">
      <c r="L596" s="156"/>
    </row>
    <row r="597" spans="12:12">
      <c r="L597" s="156"/>
    </row>
    <row r="598" spans="12:12">
      <c r="L598" s="156"/>
    </row>
    <row r="599" spans="12:12">
      <c r="L599" s="156"/>
    </row>
    <row r="600" spans="12:12">
      <c r="L600" s="156"/>
    </row>
    <row r="601" spans="12:12">
      <c r="L601" s="156"/>
    </row>
    <row r="602" spans="12:12">
      <c r="L602" s="156"/>
    </row>
    <row r="603" spans="12:12">
      <c r="L603" s="156"/>
    </row>
    <row r="604" spans="12:12">
      <c r="L604" s="156"/>
    </row>
    <row r="605" spans="12:12">
      <c r="L605" s="156"/>
    </row>
    <row r="606" spans="12:12">
      <c r="L606" s="156"/>
    </row>
    <row r="607" spans="12:12">
      <c r="L607" s="156"/>
    </row>
    <row r="608" spans="12:12">
      <c r="L608" s="156"/>
    </row>
    <row r="609" spans="12:12">
      <c r="L609" s="156"/>
    </row>
    <row r="610" spans="12:12">
      <c r="L610" s="156"/>
    </row>
    <row r="611" spans="12:12">
      <c r="L611" s="156"/>
    </row>
    <row r="612" spans="12:12">
      <c r="L612" s="156"/>
    </row>
    <row r="613" spans="12:12">
      <c r="L613" s="156"/>
    </row>
    <row r="614" spans="12:12">
      <c r="L614" s="156"/>
    </row>
    <row r="615" spans="12:12">
      <c r="L615" s="156"/>
    </row>
    <row r="616" spans="12:12">
      <c r="L616" s="156"/>
    </row>
    <row r="617" spans="12:12">
      <c r="L617" s="156"/>
    </row>
    <row r="618" spans="12:12">
      <c r="L618" s="156"/>
    </row>
    <row r="619" spans="12:12">
      <c r="L619" s="156"/>
    </row>
    <row r="620" spans="12:12">
      <c r="L620" s="156"/>
    </row>
    <row r="621" spans="12:12">
      <c r="L621" s="156"/>
    </row>
    <row r="622" spans="12:12">
      <c r="L622" s="156"/>
    </row>
    <row r="623" spans="12:12">
      <c r="L623" s="156"/>
    </row>
    <row r="624" spans="12:12">
      <c r="L624" s="156"/>
    </row>
    <row r="625" spans="12:12">
      <c r="L625" s="156"/>
    </row>
    <row r="626" spans="12:12">
      <c r="L626" s="156"/>
    </row>
    <row r="627" spans="12:12">
      <c r="L627" s="156"/>
    </row>
    <row r="628" spans="12:12">
      <c r="L628" s="156"/>
    </row>
    <row r="629" spans="12:12">
      <c r="L629" s="156"/>
    </row>
    <row r="630" spans="12:12">
      <c r="L630" s="156"/>
    </row>
    <row r="631" spans="12:12">
      <c r="L631" s="156"/>
    </row>
    <row r="632" spans="12:12">
      <c r="L632" s="156"/>
    </row>
    <row r="633" spans="12:12">
      <c r="L633" s="156"/>
    </row>
    <row r="634" spans="12:12">
      <c r="L634" s="156"/>
    </row>
    <row r="635" spans="12:12">
      <c r="L635" s="156"/>
    </row>
    <row r="636" spans="12:12">
      <c r="L636" s="156"/>
    </row>
    <row r="637" spans="12:12">
      <c r="L637" s="156"/>
    </row>
    <row r="638" spans="12:12">
      <c r="L638" s="156"/>
    </row>
    <row r="639" spans="12:12">
      <c r="L639" s="156"/>
    </row>
    <row r="640" spans="12:12">
      <c r="L640" s="156"/>
    </row>
    <row r="641" spans="12:12">
      <c r="L641" s="156"/>
    </row>
    <row r="642" spans="12:12">
      <c r="L642" s="156"/>
    </row>
    <row r="643" spans="12:12">
      <c r="L643" s="156"/>
    </row>
    <row r="644" spans="12:12">
      <c r="L644" s="156"/>
    </row>
    <row r="645" spans="12:12">
      <c r="L645" s="156"/>
    </row>
    <row r="646" spans="12:12">
      <c r="L646" s="156"/>
    </row>
    <row r="647" spans="12:12">
      <c r="L647" s="156"/>
    </row>
    <row r="648" spans="12:12">
      <c r="L648" s="156"/>
    </row>
    <row r="649" spans="12:12">
      <c r="L649" s="156"/>
    </row>
    <row r="650" spans="12:12">
      <c r="L650" s="156"/>
    </row>
    <row r="651" spans="12:12">
      <c r="L651" s="156"/>
    </row>
    <row r="652" spans="12:12">
      <c r="L652" s="156"/>
    </row>
    <row r="653" spans="12:12">
      <c r="L653" s="156"/>
    </row>
    <row r="654" spans="12:12">
      <c r="L654" s="156"/>
    </row>
    <row r="655" spans="12:12">
      <c r="L655" s="156"/>
    </row>
    <row r="656" spans="12:12">
      <c r="L656" s="156"/>
    </row>
    <row r="657" spans="12:12">
      <c r="L657" s="156"/>
    </row>
    <row r="658" spans="12:12">
      <c r="L658" s="156"/>
    </row>
    <row r="659" spans="12:12">
      <c r="L659" s="156"/>
    </row>
    <row r="660" spans="12:12">
      <c r="L660" s="156"/>
    </row>
    <row r="661" spans="12:12">
      <c r="L661" s="156"/>
    </row>
    <row r="662" spans="12:12">
      <c r="L662" s="156"/>
    </row>
    <row r="663" spans="12:12">
      <c r="L663" s="156"/>
    </row>
    <row r="664" spans="12:12">
      <c r="L664" s="156"/>
    </row>
    <row r="665" spans="12:12">
      <c r="L665" s="156"/>
    </row>
    <row r="666" spans="12:12">
      <c r="L666" s="156"/>
    </row>
    <row r="667" spans="12:12">
      <c r="L667" s="156"/>
    </row>
    <row r="668" spans="12:12">
      <c r="L668" s="156"/>
    </row>
    <row r="669" spans="12:12">
      <c r="L669" s="156"/>
    </row>
    <row r="670" spans="12:12">
      <c r="L670" s="156"/>
    </row>
    <row r="671" spans="12:12">
      <c r="L671" s="156"/>
    </row>
    <row r="672" spans="12:12">
      <c r="L672" s="156"/>
    </row>
    <row r="673" spans="12:12">
      <c r="L673" s="156"/>
    </row>
    <row r="674" spans="12:12">
      <c r="L674" s="156"/>
    </row>
    <row r="675" spans="12:12">
      <c r="L675" s="156"/>
    </row>
    <row r="676" spans="12:12">
      <c r="L676" s="156"/>
    </row>
    <row r="677" spans="12:12">
      <c r="L677" s="156"/>
    </row>
    <row r="678" spans="12:12">
      <c r="L678" s="156"/>
    </row>
    <row r="679" spans="12:12">
      <c r="L679" s="156"/>
    </row>
    <row r="680" spans="12:12">
      <c r="L680" s="156"/>
    </row>
    <row r="681" spans="12:12">
      <c r="L681" s="156"/>
    </row>
    <row r="682" spans="12:12">
      <c r="L682" s="156"/>
    </row>
    <row r="683" spans="12:12">
      <c r="L683" s="156"/>
    </row>
    <row r="684" spans="12:12">
      <c r="L684" s="156"/>
    </row>
    <row r="685" spans="12:12">
      <c r="L685" s="156"/>
    </row>
    <row r="686" spans="12:12">
      <c r="L686" s="156"/>
    </row>
    <row r="687" spans="12:12">
      <c r="L687" s="156"/>
    </row>
    <row r="688" spans="12:12">
      <c r="L688" s="156"/>
    </row>
    <row r="689" spans="12:12">
      <c r="L689" s="156"/>
    </row>
    <row r="690" spans="12:12">
      <c r="L690" s="156"/>
    </row>
    <row r="691" spans="12:12">
      <c r="L691" s="156"/>
    </row>
    <row r="692" spans="12:12">
      <c r="L692" s="156"/>
    </row>
    <row r="693" spans="12:12">
      <c r="L693" s="156"/>
    </row>
    <row r="694" spans="12:12">
      <c r="L694" s="156"/>
    </row>
    <row r="695" spans="12:12">
      <c r="L695" s="156"/>
    </row>
    <row r="696" spans="12:12">
      <c r="L696" s="156"/>
    </row>
    <row r="697" spans="12:12">
      <c r="L697" s="156"/>
    </row>
    <row r="698" spans="12:12">
      <c r="L698" s="156"/>
    </row>
    <row r="699" spans="12:12">
      <c r="L699" s="156"/>
    </row>
    <row r="700" spans="12:12">
      <c r="L700" s="156"/>
    </row>
    <row r="701" spans="12:12">
      <c r="L701" s="156"/>
    </row>
    <row r="702" spans="12:12">
      <c r="L702" s="156"/>
    </row>
    <row r="703" spans="12:12">
      <c r="L703" s="156"/>
    </row>
    <row r="704" spans="12:12">
      <c r="L704" s="156"/>
    </row>
    <row r="705" spans="12:12">
      <c r="L705" s="156"/>
    </row>
    <row r="706" spans="12:12">
      <c r="L706" s="156"/>
    </row>
    <row r="707" spans="12:12">
      <c r="L707" s="156"/>
    </row>
    <row r="708" spans="12:12">
      <c r="L708" s="156"/>
    </row>
    <row r="709" spans="12:12">
      <c r="L709" s="156"/>
    </row>
    <row r="710" spans="12:12">
      <c r="L710" s="156"/>
    </row>
    <row r="711" spans="12:12">
      <c r="L711" s="156"/>
    </row>
    <row r="712" spans="12:12">
      <c r="L712" s="156"/>
    </row>
    <row r="713" spans="12:12">
      <c r="L713" s="156"/>
    </row>
    <row r="714" spans="12:12">
      <c r="L714" s="156"/>
    </row>
    <row r="715" spans="12:12">
      <c r="L715" s="156"/>
    </row>
    <row r="716" spans="12:12">
      <c r="L716" s="156"/>
    </row>
    <row r="717" spans="12:12">
      <c r="L717" s="156"/>
    </row>
    <row r="718" spans="12:12">
      <c r="L718" s="156"/>
    </row>
    <row r="719" spans="12:12">
      <c r="L719" s="156"/>
    </row>
    <row r="720" spans="12:12">
      <c r="L720" s="156"/>
    </row>
    <row r="721" spans="12:12">
      <c r="L721" s="156"/>
    </row>
    <row r="722" spans="12:12">
      <c r="L722" s="156"/>
    </row>
    <row r="723" spans="12:12">
      <c r="L723" s="156"/>
    </row>
    <row r="724" spans="12:12">
      <c r="L724" s="156"/>
    </row>
    <row r="725" spans="12:12">
      <c r="L725" s="156"/>
    </row>
    <row r="726" spans="12:12">
      <c r="L726" s="156"/>
    </row>
    <row r="727" spans="12:12">
      <c r="L727" s="156"/>
    </row>
    <row r="728" spans="12:12">
      <c r="L728" s="156"/>
    </row>
    <row r="729" spans="12:12">
      <c r="L729" s="156"/>
    </row>
    <row r="730" spans="12:12">
      <c r="L730" s="156"/>
    </row>
    <row r="731" spans="12:12">
      <c r="L731" s="156"/>
    </row>
    <row r="732" spans="12:12">
      <c r="L732" s="156"/>
    </row>
    <row r="733" spans="12:12">
      <c r="L733" s="156"/>
    </row>
    <row r="734" spans="12:12">
      <c r="L734" s="156"/>
    </row>
    <row r="735" spans="12:12">
      <c r="L735" s="156"/>
    </row>
    <row r="736" spans="12:12">
      <c r="L736" s="156"/>
    </row>
    <row r="737" spans="12:12">
      <c r="L737" s="156"/>
    </row>
    <row r="738" spans="12:12">
      <c r="L738" s="156"/>
    </row>
    <row r="739" spans="12:12">
      <c r="L739" s="156"/>
    </row>
    <row r="740" spans="12:12">
      <c r="L740" s="156"/>
    </row>
    <row r="741" spans="12:12">
      <c r="L741" s="156"/>
    </row>
    <row r="742" spans="12:12">
      <c r="L742" s="156"/>
    </row>
    <row r="743" spans="12:12">
      <c r="L743" s="156"/>
    </row>
    <row r="744" spans="12:12">
      <c r="L744" s="156"/>
    </row>
    <row r="745" spans="12:12">
      <c r="L745" s="156"/>
    </row>
    <row r="746" spans="12:12">
      <c r="L746" s="156"/>
    </row>
    <row r="747" spans="12:12">
      <c r="L747" s="156"/>
    </row>
    <row r="748" spans="12:12">
      <c r="L748" s="156"/>
    </row>
    <row r="749" spans="12:12">
      <c r="L749" s="156"/>
    </row>
    <row r="750" spans="12:12">
      <c r="L750" s="156"/>
    </row>
    <row r="751" spans="12:12">
      <c r="L751" s="156"/>
    </row>
    <row r="752" spans="12:12">
      <c r="L752" s="156"/>
    </row>
    <row r="753" spans="12:12">
      <c r="L753" s="156"/>
    </row>
    <row r="754" spans="12:12">
      <c r="L754" s="156"/>
    </row>
    <row r="755" spans="12:12">
      <c r="L755" s="156"/>
    </row>
    <row r="756" spans="12:12">
      <c r="L756" s="156"/>
    </row>
    <row r="757" spans="12:12">
      <c r="L757" s="156"/>
    </row>
    <row r="758" spans="12:12">
      <c r="L758" s="156"/>
    </row>
    <row r="759" spans="12:12">
      <c r="L759" s="156"/>
    </row>
    <row r="760" spans="12:12">
      <c r="L760" s="156"/>
    </row>
    <row r="761" spans="12:12">
      <c r="L761" s="156"/>
    </row>
    <row r="762" spans="12:12">
      <c r="L762" s="156"/>
    </row>
    <row r="763" spans="12:12">
      <c r="L763" s="156"/>
    </row>
    <row r="764" spans="12:12">
      <c r="L764" s="156"/>
    </row>
    <row r="765" spans="12:12">
      <c r="L765" s="156"/>
    </row>
    <row r="766" spans="12:12">
      <c r="L766" s="156"/>
    </row>
    <row r="767" spans="12:12">
      <c r="L767" s="156"/>
    </row>
    <row r="768" spans="12:12">
      <c r="L768" s="156"/>
    </row>
    <row r="769" spans="12:12">
      <c r="L769" s="156"/>
    </row>
    <row r="770" spans="12:12">
      <c r="L770" s="156"/>
    </row>
    <row r="771" spans="12:12">
      <c r="L771" s="156"/>
    </row>
    <row r="772" spans="12:12">
      <c r="L772" s="156"/>
    </row>
    <row r="773" spans="12:12">
      <c r="L773" s="156"/>
    </row>
    <row r="774" spans="12:12">
      <c r="L774" s="156"/>
    </row>
    <row r="775" spans="12:12">
      <c r="L775" s="156"/>
    </row>
    <row r="776" spans="12:12">
      <c r="L776" s="156"/>
    </row>
    <row r="777" spans="12:12">
      <c r="L777" s="156"/>
    </row>
    <row r="778" spans="12:12">
      <c r="L778" s="156"/>
    </row>
    <row r="779" spans="12:12">
      <c r="L779" s="156"/>
    </row>
    <row r="780" spans="12:12">
      <c r="L780" s="156"/>
    </row>
    <row r="781" spans="12:12">
      <c r="L781" s="156"/>
    </row>
    <row r="782" spans="12:12">
      <c r="L782" s="156"/>
    </row>
    <row r="783" spans="12:12">
      <c r="L783" s="156"/>
    </row>
    <row r="784" spans="12:12">
      <c r="L784" s="156"/>
    </row>
    <row r="785" spans="12:12">
      <c r="L785" s="156"/>
    </row>
    <row r="786" spans="12:12">
      <c r="L786" s="156"/>
    </row>
    <row r="787" spans="12:12">
      <c r="L787" s="156"/>
    </row>
    <row r="788" spans="12:12">
      <c r="L788" s="156"/>
    </row>
    <row r="789" spans="12:12">
      <c r="L789" s="156"/>
    </row>
    <row r="790" spans="12:12">
      <c r="L790" s="156"/>
    </row>
    <row r="791" spans="12:12">
      <c r="L791" s="156"/>
    </row>
    <row r="792" spans="12:12">
      <c r="L792" s="156"/>
    </row>
    <row r="793" spans="12:12">
      <c r="L793" s="156"/>
    </row>
    <row r="794" spans="12:12">
      <c r="L794" s="156"/>
    </row>
    <row r="795" spans="12:12">
      <c r="L795" s="156"/>
    </row>
    <row r="796" spans="12:12">
      <c r="L796" s="156"/>
    </row>
    <row r="797" spans="12:12">
      <c r="L797" s="156"/>
    </row>
    <row r="798" spans="12:12">
      <c r="L798" s="156"/>
    </row>
    <row r="799" spans="12:12">
      <c r="L799" s="156"/>
    </row>
    <row r="800" spans="12:12">
      <c r="L800" s="156"/>
    </row>
    <row r="801" spans="12:12">
      <c r="L801" s="156"/>
    </row>
    <row r="802" spans="12:12">
      <c r="L802" s="156"/>
    </row>
    <row r="803" spans="12:12">
      <c r="L803" s="156"/>
    </row>
    <row r="804" spans="12:12">
      <c r="L804" s="156"/>
    </row>
    <row r="805" spans="12:12">
      <c r="L805" s="156"/>
    </row>
    <row r="806" spans="12:12">
      <c r="L806" s="156"/>
    </row>
    <row r="807" spans="12:12">
      <c r="L807" s="156"/>
    </row>
    <row r="808" spans="12:12">
      <c r="L808" s="156"/>
    </row>
    <row r="809" spans="12:12">
      <c r="L809" s="156"/>
    </row>
    <row r="810" spans="12:12">
      <c r="L810" s="156"/>
    </row>
    <row r="811" spans="12:12">
      <c r="L811" s="156"/>
    </row>
    <row r="812" spans="12:12">
      <c r="L812" s="156"/>
    </row>
    <row r="813" spans="12:12">
      <c r="L813" s="156"/>
    </row>
    <row r="814" spans="12:12">
      <c r="L814" s="156"/>
    </row>
    <row r="815" spans="12:12">
      <c r="L815" s="156"/>
    </row>
    <row r="816" spans="12:12">
      <c r="L816" s="156"/>
    </row>
    <row r="817" spans="12:12">
      <c r="L817" s="156"/>
    </row>
    <row r="818" spans="12:12">
      <c r="L818" s="156"/>
    </row>
    <row r="819" spans="12:12">
      <c r="L819" s="156"/>
    </row>
    <row r="820" spans="12:12">
      <c r="L820" s="156"/>
    </row>
    <row r="821" spans="12:12">
      <c r="L821" s="156"/>
    </row>
    <row r="822" spans="12:12">
      <c r="L822" s="156"/>
    </row>
    <row r="823" spans="12:12">
      <c r="L823" s="156"/>
    </row>
    <row r="824" spans="12:12">
      <c r="L824" s="156"/>
    </row>
    <row r="825" spans="12:12">
      <c r="L825" s="156"/>
    </row>
    <row r="826" spans="12:12">
      <c r="L826" s="156"/>
    </row>
    <row r="827" spans="12:12">
      <c r="L827" s="156"/>
    </row>
    <row r="828" spans="12:12">
      <c r="L828" s="156"/>
    </row>
    <row r="829" spans="12:12">
      <c r="L829" s="156"/>
    </row>
    <row r="830" spans="12:12">
      <c r="L830" s="156"/>
    </row>
    <row r="831" spans="12:12">
      <c r="L831" s="156"/>
    </row>
    <row r="832" spans="12:12">
      <c r="L832" s="156"/>
    </row>
    <row r="833" spans="12:12">
      <c r="L833" s="156"/>
    </row>
    <row r="834" spans="12:12">
      <c r="L834" s="156"/>
    </row>
    <row r="835" spans="12:12">
      <c r="L835" s="156"/>
    </row>
    <row r="836" spans="12:12">
      <c r="L836" s="156"/>
    </row>
    <row r="837" spans="12:12">
      <c r="L837" s="156"/>
    </row>
    <row r="838" spans="12:12">
      <c r="L838" s="156"/>
    </row>
    <row r="839" spans="12:12">
      <c r="L839" s="156"/>
    </row>
    <row r="840" spans="12:12">
      <c r="L840" s="156"/>
    </row>
    <row r="841" spans="12:12">
      <c r="L841" s="156"/>
    </row>
    <row r="842" spans="12:12">
      <c r="L842" s="156"/>
    </row>
    <row r="843" spans="12:12">
      <c r="L843" s="156"/>
    </row>
    <row r="844" spans="12:12">
      <c r="L844" s="156"/>
    </row>
    <row r="845" spans="12:12">
      <c r="L845" s="156"/>
    </row>
    <row r="846" spans="12:12">
      <c r="L846" s="156"/>
    </row>
    <row r="847" spans="12:12">
      <c r="L847" s="156"/>
    </row>
    <row r="848" spans="12:12">
      <c r="L848" s="156"/>
    </row>
    <row r="849" spans="12:12">
      <c r="L849" s="156"/>
    </row>
    <row r="850" spans="12:12">
      <c r="L850" s="156"/>
    </row>
    <row r="851" spans="12:12">
      <c r="L851" s="156"/>
    </row>
    <row r="852" spans="12:12">
      <c r="L852" s="156"/>
    </row>
    <row r="853" spans="12:12">
      <c r="L853" s="156"/>
    </row>
    <row r="854" spans="12:12">
      <c r="L854" s="156"/>
    </row>
    <row r="855" spans="12:12">
      <c r="L855" s="156"/>
    </row>
    <row r="856" spans="12:12">
      <c r="L856" s="156"/>
    </row>
    <row r="857" spans="12:12">
      <c r="L857" s="156"/>
    </row>
    <row r="858" spans="12:12">
      <c r="L858" s="156"/>
    </row>
    <row r="859" spans="12:12">
      <c r="L859" s="156"/>
    </row>
    <row r="860" spans="12:12">
      <c r="L860" s="156"/>
    </row>
    <row r="861" spans="12:12">
      <c r="L861" s="156"/>
    </row>
    <row r="862" spans="12:12">
      <c r="L862" s="156"/>
    </row>
    <row r="863" spans="12:12">
      <c r="L863" s="156"/>
    </row>
    <row r="864" spans="12:12">
      <c r="L864" s="156"/>
    </row>
    <row r="865" spans="12:12">
      <c r="L865" s="156"/>
    </row>
    <row r="866" spans="12:12">
      <c r="L866" s="156"/>
    </row>
    <row r="867" spans="12:12">
      <c r="L867" s="156"/>
    </row>
    <row r="868" spans="12:12">
      <c r="L868" s="156"/>
    </row>
    <row r="869" spans="12:12">
      <c r="L869" s="156"/>
    </row>
    <row r="870" spans="12:12">
      <c r="L870" s="156"/>
    </row>
    <row r="871" spans="12:12">
      <c r="L871" s="156"/>
    </row>
    <row r="872" spans="12:12">
      <c r="L872" s="156"/>
    </row>
    <row r="873" spans="12:12">
      <c r="L873" s="156"/>
    </row>
    <row r="874" spans="12:12">
      <c r="L874" s="156"/>
    </row>
    <row r="875" spans="12:12">
      <c r="L875" s="156"/>
    </row>
    <row r="876" spans="12:12">
      <c r="L876" s="156"/>
    </row>
    <row r="877" spans="12:12">
      <c r="L877" s="156"/>
    </row>
    <row r="878" spans="12:12">
      <c r="L878" s="156"/>
    </row>
    <row r="879" spans="12:12">
      <c r="L879" s="156"/>
    </row>
    <row r="880" spans="12:12">
      <c r="L880" s="156"/>
    </row>
    <row r="881" spans="12:12">
      <c r="L881" s="156"/>
    </row>
    <row r="882" spans="12:12">
      <c r="L882" s="156"/>
    </row>
    <row r="883" spans="12:12">
      <c r="L883" s="156"/>
    </row>
    <row r="884" spans="12:12">
      <c r="L884" s="156"/>
    </row>
    <row r="885" spans="12:12">
      <c r="L885" s="156"/>
    </row>
    <row r="886" spans="12:12">
      <c r="L886" s="156"/>
    </row>
    <row r="887" spans="12:12">
      <c r="L887" s="156"/>
    </row>
    <row r="888" spans="12:12">
      <c r="L888" s="156"/>
    </row>
    <row r="889" spans="12:12">
      <c r="L889" s="156"/>
    </row>
    <row r="890" spans="12:12">
      <c r="L890" s="156"/>
    </row>
    <row r="891" spans="12:12">
      <c r="L891" s="156"/>
    </row>
    <row r="892" spans="12:12">
      <c r="L892" s="156"/>
    </row>
    <row r="893" spans="12:12">
      <c r="L893" s="156"/>
    </row>
    <row r="894" spans="12:12">
      <c r="L894" s="156"/>
    </row>
    <row r="895" spans="12:12">
      <c r="L895" s="156"/>
    </row>
    <row r="896" spans="12:12">
      <c r="L896" s="156"/>
    </row>
    <row r="897" spans="12:12">
      <c r="L897" s="156"/>
    </row>
    <row r="898" spans="12:12">
      <c r="L898" s="156"/>
    </row>
    <row r="899" spans="12:12">
      <c r="L899" s="156"/>
    </row>
    <row r="900" spans="12:12">
      <c r="L900" s="156"/>
    </row>
    <row r="901" spans="12:12">
      <c r="L901" s="156"/>
    </row>
    <row r="902" spans="12:12">
      <c r="L902" s="156"/>
    </row>
    <row r="903" spans="12:12">
      <c r="L903" s="156"/>
    </row>
    <row r="904" spans="12:12">
      <c r="L904" s="156"/>
    </row>
    <row r="905" spans="12:12">
      <c r="L905" s="156"/>
    </row>
    <row r="906" spans="12:12">
      <c r="L906" s="156"/>
    </row>
    <row r="907" spans="12:12">
      <c r="L907" s="156"/>
    </row>
    <row r="908" spans="12:12">
      <c r="L908" s="156"/>
    </row>
    <row r="909" spans="12:12">
      <c r="L909" s="156"/>
    </row>
    <row r="910" spans="12:12">
      <c r="L910" s="156"/>
    </row>
    <row r="911" spans="12:12">
      <c r="L911" s="156"/>
    </row>
    <row r="912" spans="12:12">
      <c r="L912" s="156"/>
    </row>
    <row r="913" spans="12:12">
      <c r="L913" s="156"/>
    </row>
    <row r="914" spans="12:12">
      <c r="L914" s="156"/>
    </row>
    <row r="915" spans="12:12">
      <c r="L915" s="156"/>
    </row>
    <row r="916" spans="12:12">
      <c r="L916" s="156"/>
    </row>
    <row r="917" spans="12:12">
      <c r="L917" s="156"/>
    </row>
    <row r="918" spans="12:12">
      <c r="L918" s="156"/>
    </row>
    <row r="919" spans="12:12">
      <c r="L919" s="156"/>
    </row>
    <row r="920" spans="12:12">
      <c r="L920" s="156"/>
    </row>
    <row r="921" spans="12:12">
      <c r="L921" s="156"/>
    </row>
    <row r="922" spans="12:12">
      <c r="L922" s="156"/>
    </row>
    <row r="923" spans="12:12">
      <c r="L923" s="156"/>
    </row>
    <row r="924" spans="12:12">
      <c r="L924" s="156"/>
    </row>
    <row r="925" spans="12:12">
      <c r="L925" s="156"/>
    </row>
    <row r="926" spans="12:12">
      <c r="L926" s="156"/>
    </row>
    <row r="927" spans="12:12">
      <c r="L927" s="156"/>
    </row>
    <row r="928" spans="12:12">
      <c r="L928" s="156"/>
    </row>
    <row r="929" spans="12:12">
      <c r="L929" s="156"/>
    </row>
    <row r="930" spans="12:12">
      <c r="L930" s="156"/>
    </row>
    <row r="931" spans="12:12">
      <c r="L931" s="156"/>
    </row>
    <row r="932" spans="12:12">
      <c r="L932" s="156"/>
    </row>
    <row r="933" spans="12:12">
      <c r="L933" s="156"/>
    </row>
    <row r="934" spans="12:12">
      <c r="L934" s="156"/>
    </row>
    <row r="935" spans="12:12">
      <c r="L935" s="156"/>
    </row>
    <row r="936" spans="12:12">
      <c r="L936" s="156"/>
    </row>
    <row r="937" spans="12:12">
      <c r="L937" s="156"/>
    </row>
    <row r="938" spans="12:12">
      <c r="L938" s="156"/>
    </row>
    <row r="939" spans="12:12">
      <c r="L939" s="156"/>
    </row>
    <row r="940" spans="12:12">
      <c r="L940" s="156"/>
    </row>
    <row r="941" spans="12:12">
      <c r="L941" s="156"/>
    </row>
    <row r="942" spans="12:12">
      <c r="L942" s="156"/>
    </row>
    <row r="943" spans="12:12">
      <c r="L943" s="156"/>
    </row>
    <row r="944" spans="12:12">
      <c r="L944" s="156"/>
    </row>
    <row r="945" spans="12:12">
      <c r="L945" s="156"/>
    </row>
    <row r="946" spans="12:12">
      <c r="L946" s="156"/>
    </row>
    <row r="947" spans="12:12">
      <c r="L947" s="156"/>
    </row>
    <row r="948" spans="12:12">
      <c r="L948" s="156"/>
    </row>
    <row r="949" spans="12:12">
      <c r="L949" s="156"/>
    </row>
    <row r="950" spans="12:12">
      <c r="L950" s="156"/>
    </row>
    <row r="951" spans="12:12">
      <c r="L951" s="156"/>
    </row>
    <row r="952" spans="12:12">
      <c r="L952" s="156"/>
    </row>
    <row r="953" spans="12:12">
      <c r="L953" s="156"/>
    </row>
    <row r="954" spans="12:12">
      <c r="L954" s="156"/>
    </row>
    <row r="955" spans="12:12">
      <c r="L955" s="156"/>
    </row>
    <row r="956" spans="12:12">
      <c r="L956" s="156"/>
    </row>
    <row r="957" spans="12:12">
      <c r="L957" s="156"/>
    </row>
    <row r="958" spans="12:12">
      <c r="L958" s="156"/>
    </row>
    <row r="959" spans="12:12">
      <c r="L959" s="156"/>
    </row>
    <row r="960" spans="12:12">
      <c r="L960" s="156"/>
    </row>
    <row r="961" spans="12:12">
      <c r="L961" s="156"/>
    </row>
    <row r="962" spans="12:12">
      <c r="L962" s="156"/>
    </row>
    <row r="963" spans="12:12">
      <c r="L963" s="156"/>
    </row>
    <row r="964" spans="12:12">
      <c r="L964" s="156"/>
    </row>
    <row r="965" spans="12:12">
      <c r="L965" s="156"/>
    </row>
    <row r="966" spans="12:12">
      <c r="L966" s="156"/>
    </row>
    <row r="967" spans="12:12">
      <c r="L967" s="156"/>
    </row>
    <row r="968" spans="12:12">
      <c r="L968" s="156"/>
    </row>
    <row r="969" spans="12:12">
      <c r="L969" s="156"/>
    </row>
    <row r="970" spans="12:12">
      <c r="L970" s="156"/>
    </row>
    <row r="971" spans="12:12">
      <c r="L971" s="156"/>
    </row>
    <row r="972" spans="12:12">
      <c r="L972" s="156"/>
    </row>
    <row r="973" spans="12:12">
      <c r="L973" s="156"/>
    </row>
    <row r="974" spans="12:12">
      <c r="L974" s="156"/>
    </row>
    <row r="975" spans="12:12">
      <c r="L975" s="156"/>
    </row>
    <row r="976" spans="12:12">
      <c r="L976" s="156"/>
    </row>
    <row r="977" spans="12:12">
      <c r="L977" s="156"/>
    </row>
    <row r="978" spans="12:12">
      <c r="L978" s="156"/>
    </row>
    <row r="979" spans="12:12">
      <c r="L979" s="156"/>
    </row>
    <row r="980" spans="12:12">
      <c r="L980" s="156"/>
    </row>
    <row r="981" spans="12:12">
      <c r="L981" s="156"/>
    </row>
    <row r="982" spans="12:12">
      <c r="L982" s="156"/>
    </row>
    <row r="983" spans="12:12">
      <c r="L983" s="156"/>
    </row>
    <row r="984" spans="12:12">
      <c r="L984" s="156"/>
    </row>
    <row r="985" spans="12:12">
      <c r="L985" s="156"/>
    </row>
    <row r="986" spans="12:12">
      <c r="L986" s="156"/>
    </row>
    <row r="987" spans="12:12">
      <c r="L987" s="156"/>
    </row>
    <row r="988" spans="12:12">
      <c r="L988" s="156"/>
    </row>
    <row r="989" spans="12:12">
      <c r="L989" s="156"/>
    </row>
    <row r="990" spans="12:12">
      <c r="L990" s="156"/>
    </row>
    <row r="991" spans="12:12">
      <c r="L991" s="156"/>
    </row>
    <row r="992" spans="12:12">
      <c r="L992" s="156"/>
    </row>
    <row r="993" spans="12:12">
      <c r="L993" s="156"/>
    </row>
    <row r="994" spans="12:12">
      <c r="L994" s="156"/>
    </row>
    <row r="995" spans="12:12">
      <c r="L995" s="156"/>
    </row>
    <row r="996" spans="12:12">
      <c r="L996" s="156"/>
    </row>
    <row r="997" spans="12:12">
      <c r="L997" s="156"/>
    </row>
    <row r="998" spans="12:12">
      <c r="L998" s="156"/>
    </row>
    <row r="999" spans="12:12">
      <c r="L999" s="156"/>
    </row>
    <row r="1000" spans="12:12">
      <c r="L1000" s="156"/>
    </row>
    <row r="1001" spans="12:12">
      <c r="L1001" s="156"/>
    </row>
    <row r="1002" spans="12:12">
      <c r="L1002" s="156"/>
    </row>
    <row r="1003" spans="12:12">
      <c r="L1003" s="156"/>
    </row>
    <row r="1004" spans="12:12">
      <c r="L1004" s="156"/>
    </row>
    <row r="1005" spans="12:12">
      <c r="L1005" s="156"/>
    </row>
    <row r="1006" spans="12:12">
      <c r="L1006" s="156"/>
    </row>
    <row r="1007" spans="12:12">
      <c r="L1007" s="156"/>
    </row>
    <row r="1008" spans="12:12">
      <c r="L1008" s="156"/>
    </row>
    <row r="1009" spans="12:12">
      <c r="L1009" s="156"/>
    </row>
    <row r="1010" spans="12:12">
      <c r="L1010" s="156"/>
    </row>
    <row r="1011" spans="12:12">
      <c r="L1011" s="156"/>
    </row>
    <row r="1012" spans="12:12">
      <c r="L1012" s="156"/>
    </row>
    <row r="1013" spans="12:12">
      <c r="L1013" s="156"/>
    </row>
    <row r="1014" spans="12:12">
      <c r="L1014" s="156"/>
    </row>
    <row r="1015" spans="12:12">
      <c r="L1015" s="156"/>
    </row>
    <row r="1016" spans="12:12">
      <c r="L1016" s="156"/>
    </row>
    <row r="1017" spans="12:12">
      <c r="L1017" s="156"/>
    </row>
    <row r="1018" spans="12:12">
      <c r="L1018" s="156"/>
    </row>
    <row r="1019" spans="12:12">
      <c r="L1019" s="156"/>
    </row>
    <row r="1020" spans="12:12">
      <c r="L1020" s="156"/>
    </row>
    <row r="1021" spans="12:12">
      <c r="L1021" s="156"/>
    </row>
    <row r="1022" spans="12:12">
      <c r="L1022" s="156"/>
    </row>
    <row r="1023" spans="12:12">
      <c r="L1023" s="156"/>
    </row>
    <row r="1024" spans="12:12">
      <c r="L1024" s="156"/>
    </row>
    <row r="1025" spans="12:12">
      <c r="L1025" s="156"/>
    </row>
    <row r="1026" spans="12:12">
      <c r="L1026" s="156"/>
    </row>
    <row r="1027" spans="12:12">
      <c r="L1027" s="156"/>
    </row>
    <row r="1028" spans="12:12">
      <c r="L1028" s="156"/>
    </row>
    <row r="1029" spans="12:12">
      <c r="L1029" s="156"/>
    </row>
    <row r="1030" spans="12:12">
      <c r="L1030" s="156"/>
    </row>
    <row r="1031" spans="12:12">
      <c r="L1031" s="156"/>
    </row>
    <row r="1032" spans="12:12">
      <c r="L1032" s="156"/>
    </row>
    <row r="1033" spans="12:12">
      <c r="L1033" s="156"/>
    </row>
    <row r="1034" spans="12:12">
      <c r="L1034" s="156"/>
    </row>
    <row r="1035" spans="12:12">
      <c r="L1035" s="156"/>
    </row>
    <row r="1036" spans="12:12">
      <c r="L1036" s="156"/>
    </row>
    <row r="1037" spans="12:12">
      <c r="L1037" s="156"/>
    </row>
    <row r="1038" spans="12:12">
      <c r="L1038" s="156"/>
    </row>
    <row r="1039" spans="12:12">
      <c r="L1039" s="156"/>
    </row>
    <row r="1040" spans="12:12">
      <c r="L1040" s="156"/>
    </row>
    <row r="1041" spans="12:12">
      <c r="L1041" s="156"/>
    </row>
    <row r="1042" spans="12:12">
      <c r="L1042" s="156"/>
    </row>
    <row r="1043" spans="12:12">
      <c r="L1043" s="156"/>
    </row>
    <row r="1044" spans="12:12">
      <c r="L1044" s="156"/>
    </row>
    <row r="1045" spans="12:12">
      <c r="L1045" s="156"/>
    </row>
    <row r="1046" spans="12:12">
      <c r="L1046" s="156"/>
    </row>
    <row r="1047" spans="12:12">
      <c r="L1047" s="156"/>
    </row>
    <row r="1048" spans="12:12">
      <c r="L1048" s="156"/>
    </row>
    <row r="1049" spans="12:12">
      <c r="L1049" s="156"/>
    </row>
    <row r="1050" spans="12:12">
      <c r="L1050" s="156"/>
    </row>
    <row r="1051" spans="12:12">
      <c r="L1051" s="156"/>
    </row>
    <row r="1052" spans="12:12">
      <c r="L1052" s="156"/>
    </row>
    <row r="1053" spans="12:12">
      <c r="L1053" s="156"/>
    </row>
    <row r="1054" spans="12:12">
      <c r="L1054" s="156"/>
    </row>
    <row r="1055" spans="12:12">
      <c r="L1055" s="156"/>
    </row>
    <row r="1056" spans="12:12">
      <c r="L1056" s="156"/>
    </row>
    <row r="1057" spans="12:12">
      <c r="L1057" s="156"/>
    </row>
    <row r="1058" spans="12:12">
      <c r="L1058" s="156"/>
    </row>
    <row r="1059" spans="12:12">
      <c r="L1059" s="156"/>
    </row>
    <row r="1060" spans="12:12">
      <c r="L1060" s="156"/>
    </row>
    <row r="1061" spans="12:12">
      <c r="L1061" s="156"/>
    </row>
    <row r="1062" spans="12:12">
      <c r="L1062" s="156"/>
    </row>
    <row r="1063" spans="12:12">
      <c r="L1063" s="156"/>
    </row>
    <row r="1064" spans="12:12">
      <c r="L1064" s="156"/>
    </row>
    <row r="1065" spans="12:12">
      <c r="L1065" s="156"/>
    </row>
    <row r="1066" spans="12:12">
      <c r="L1066" s="156"/>
    </row>
    <row r="1067" spans="12:12">
      <c r="L1067" s="156"/>
    </row>
    <row r="1068" spans="12:12">
      <c r="L1068" s="156"/>
    </row>
    <row r="1069" spans="12:12">
      <c r="L1069" s="156"/>
    </row>
    <row r="1070" spans="12:12">
      <c r="L1070" s="156"/>
    </row>
    <row r="1071" spans="12:12">
      <c r="L1071" s="156"/>
    </row>
    <row r="1072" spans="12:12">
      <c r="L1072" s="156"/>
    </row>
    <row r="1073" spans="12:12">
      <c r="L1073" s="156"/>
    </row>
    <row r="1074" spans="12:12">
      <c r="L1074" s="156"/>
    </row>
    <row r="1075" spans="12:12">
      <c r="L1075" s="156"/>
    </row>
    <row r="1076" spans="12:12">
      <c r="L1076" s="156"/>
    </row>
    <row r="1077" spans="12:12">
      <c r="L1077" s="156"/>
    </row>
    <row r="1078" spans="12:12">
      <c r="L1078" s="156"/>
    </row>
    <row r="1079" spans="12:12">
      <c r="L1079" s="156"/>
    </row>
    <row r="1080" spans="12:12">
      <c r="L1080" s="156"/>
    </row>
    <row r="1081" spans="12:12">
      <c r="L1081" s="156"/>
    </row>
    <row r="1082" spans="12:12">
      <c r="L1082" s="156"/>
    </row>
    <row r="1083" spans="12:12">
      <c r="L1083" s="156"/>
    </row>
    <row r="1084" spans="12:12">
      <c r="L1084" s="156"/>
    </row>
    <row r="1085" spans="12:12">
      <c r="L1085" s="156"/>
    </row>
    <row r="1086" spans="12:12">
      <c r="L1086" s="156"/>
    </row>
    <row r="1087" spans="12:12">
      <c r="L1087" s="156"/>
    </row>
    <row r="1088" spans="12:12">
      <c r="L1088" s="156"/>
    </row>
    <row r="1089" spans="12:12">
      <c r="L1089" s="156"/>
    </row>
    <row r="1090" spans="12:12">
      <c r="L1090" s="156"/>
    </row>
    <row r="1091" spans="12:12">
      <c r="L1091" s="156"/>
    </row>
    <row r="1092" spans="12:12">
      <c r="L1092" s="156"/>
    </row>
    <row r="1093" spans="12:12">
      <c r="L1093" s="156"/>
    </row>
    <row r="1094" spans="12:12">
      <c r="L1094" s="156"/>
    </row>
    <row r="1095" spans="12:12">
      <c r="L1095" s="156"/>
    </row>
    <row r="1096" spans="12:12">
      <c r="L1096" s="156"/>
    </row>
    <row r="1097" spans="12:12">
      <c r="L1097" s="156"/>
    </row>
    <row r="1098" spans="12:12">
      <c r="L1098" s="156"/>
    </row>
    <row r="1099" spans="12:12">
      <c r="L1099" s="156"/>
    </row>
    <row r="1100" spans="12:12">
      <c r="L1100" s="156"/>
    </row>
    <row r="1101" spans="12:12">
      <c r="L1101" s="156"/>
    </row>
    <row r="1102" spans="12:12">
      <c r="L1102" s="156"/>
    </row>
    <row r="1103" spans="12:12">
      <c r="L1103" s="156"/>
    </row>
    <row r="1104" spans="12:12">
      <c r="L1104" s="156"/>
    </row>
    <row r="1105" spans="12:12">
      <c r="L1105" s="156"/>
    </row>
    <row r="1106" spans="12:12">
      <c r="L1106" s="156"/>
    </row>
    <row r="1107" spans="12:12">
      <c r="L1107" s="156"/>
    </row>
    <row r="1108" spans="12:12">
      <c r="L1108" s="156"/>
    </row>
    <row r="1109" spans="12:12">
      <c r="L1109" s="156"/>
    </row>
    <row r="1110" spans="12:12">
      <c r="L1110" s="156"/>
    </row>
    <row r="1111" spans="12:12">
      <c r="L1111" s="156"/>
    </row>
    <row r="1112" spans="12:12">
      <c r="L1112" s="156"/>
    </row>
    <row r="1113" spans="12:12">
      <c r="L1113" s="156"/>
    </row>
    <row r="1114" spans="12:12">
      <c r="L1114" s="156"/>
    </row>
    <row r="1115" spans="12:12">
      <c r="L1115" s="156"/>
    </row>
    <row r="1116" spans="12:12">
      <c r="L1116" s="156"/>
    </row>
    <row r="1117" spans="12:12">
      <c r="L1117" s="156"/>
    </row>
    <row r="1118" spans="12:12">
      <c r="L1118" s="156"/>
    </row>
    <row r="1119" spans="12:12">
      <c r="L1119" s="156"/>
    </row>
    <row r="1120" spans="12:12">
      <c r="L1120" s="156"/>
    </row>
    <row r="1121" spans="12:12">
      <c r="L1121" s="156"/>
    </row>
    <row r="1122" spans="12:12">
      <c r="L1122" s="156"/>
    </row>
    <row r="1123" spans="12:12">
      <c r="L1123" s="156"/>
    </row>
    <row r="1124" spans="12:12">
      <c r="L1124" s="156"/>
    </row>
    <row r="1125" spans="12:12">
      <c r="L1125" s="156"/>
    </row>
    <row r="1126" spans="12:12">
      <c r="L1126" s="156"/>
    </row>
    <row r="1127" spans="12:12">
      <c r="L1127" s="156"/>
    </row>
    <row r="1128" spans="12:12">
      <c r="L1128" s="156"/>
    </row>
    <row r="1129" spans="12:12">
      <c r="L1129" s="156"/>
    </row>
    <row r="1130" spans="12:12">
      <c r="L1130" s="156"/>
    </row>
    <row r="1131" spans="12:12">
      <c r="L1131" s="156"/>
    </row>
    <row r="1132" spans="12:12">
      <c r="L1132" s="156"/>
    </row>
    <row r="1133" spans="12:12">
      <c r="L1133" s="156"/>
    </row>
    <row r="1134" spans="12:12">
      <c r="L1134" s="156"/>
    </row>
    <row r="1135" spans="12:12">
      <c r="L1135" s="156"/>
    </row>
    <row r="1136" spans="12:12">
      <c r="L1136" s="156"/>
    </row>
    <row r="1137" spans="12:12">
      <c r="L1137" s="156"/>
    </row>
    <row r="1138" spans="12:12">
      <c r="L1138" s="156"/>
    </row>
    <row r="1139" spans="12:12">
      <c r="L1139" s="156"/>
    </row>
    <row r="1140" spans="12:12">
      <c r="L1140" s="156"/>
    </row>
    <row r="1141" spans="12:12">
      <c r="L1141" s="156"/>
    </row>
    <row r="1142" spans="12:12">
      <c r="L1142" s="156"/>
    </row>
    <row r="1143" spans="12:12">
      <c r="L1143" s="156"/>
    </row>
    <row r="1144" spans="12:12">
      <c r="L1144" s="156"/>
    </row>
    <row r="1145" spans="12:12">
      <c r="L1145" s="156"/>
    </row>
    <row r="1146" spans="12:12">
      <c r="L1146" s="156"/>
    </row>
    <row r="1147" spans="12:12">
      <c r="L1147" s="156"/>
    </row>
    <row r="1148" spans="12:12">
      <c r="L1148" s="156"/>
    </row>
    <row r="1149" spans="12:12">
      <c r="L1149" s="156"/>
    </row>
    <row r="1150" spans="12:12">
      <c r="L1150" s="156"/>
    </row>
    <row r="1151" spans="12:12">
      <c r="L1151" s="156"/>
    </row>
    <row r="1152" spans="12:12">
      <c r="L1152" s="156"/>
    </row>
    <row r="1153" spans="12:12">
      <c r="L1153" s="156"/>
    </row>
    <row r="1154" spans="12:12">
      <c r="L1154" s="156"/>
    </row>
    <row r="1155" spans="12:12">
      <c r="L1155" s="156"/>
    </row>
    <row r="1156" spans="12:12">
      <c r="L1156" s="156"/>
    </row>
    <row r="1157" spans="12:12">
      <c r="L1157" s="156"/>
    </row>
    <row r="1158" spans="12:12">
      <c r="L1158" s="156"/>
    </row>
    <row r="1159" spans="12:12">
      <c r="L1159" s="156"/>
    </row>
    <row r="1160" spans="12:12">
      <c r="L1160" s="156"/>
    </row>
    <row r="1161" spans="12:12">
      <c r="L1161" s="156"/>
    </row>
    <row r="1162" spans="12:12">
      <c r="L1162" s="156"/>
    </row>
    <row r="1163" spans="12:12">
      <c r="L1163" s="156"/>
    </row>
    <row r="1164" spans="12:12">
      <c r="L1164" s="156"/>
    </row>
    <row r="1165" spans="12:12">
      <c r="L1165" s="156"/>
    </row>
    <row r="1166" spans="12:12">
      <c r="L1166" s="156"/>
    </row>
    <row r="1167" spans="12:12">
      <c r="L1167" s="156"/>
    </row>
    <row r="1168" spans="12:12">
      <c r="L1168" s="156"/>
    </row>
    <row r="1169" spans="12:12">
      <c r="L1169" s="156"/>
    </row>
    <row r="1170" spans="12:12">
      <c r="L1170" s="156"/>
    </row>
    <row r="1171" spans="12:12">
      <c r="L1171" s="156"/>
    </row>
    <row r="1172" spans="12:12">
      <c r="L1172" s="156"/>
    </row>
    <row r="1173" spans="12:12">
      <c r="L1173" s="156"/>
    </row>
    <row r="1174" spans="12:12">
      <c r="L1174" s="156"/>
    </row>
    <row r="1175" spans="12:12">
      <c r="L1175" s="156"/>
    </row>
    <row r="1176" spans="12:12">
      <c r="L1176" s="156"/>
    </row>
    <row r="1177" spans="12:12">
      <c r="L1177" s="156"/>
    </row>
    <row r="1178" spans="12:12">
      <c r="L1178" s="156"/>
    </row>
    <row r="1179" spans="12:12">
      <c r="L1179" s="156"/>
    </row>
    <row r="1180" spans="12:12">
      <c r="L1180" s="156"/>
    </row>
    <row r="1181" spans="12:12">
      <c r="L1181" s="156"/>
    </row>
    <row r="1182" spans="12:12">
      <c r="L1182" s="156"/>
    </row>
    <row r="1183" spans="12:12">
      <c r="L1183" s="156"/>
    </row>
    <row r="1184" spans="12:12">
      <c r="L1184" s="156"/>
    </row>
    <row r="1185" spans="12:12">
      <c r="L1185" s="156"/>
    </row>
    <row r="1186" spans="12:12">
      <c r="L1186" s="156"/>
    </row>
    <row r="1187" spans="12:12">
      <c r="L1187" s="156"/>
    </row>
    <row r="1188" spans="12:12">
      <c r="L1188" s="156"/>
    </row>
    <row r="1189" spans="12:12">
      <c r="L1189" s="156"/>
    </row>
    <row r="1190" spans="12:12">
      <c r="L1190" s="156"/>
    </row>
    <row r="1191" spans="12:12">
      <c r="L1191" s="156"/>
    </row>
    <row r="1192" spans="12:12">
      <c r="L1192" s="156"/>
    </row>
    <row r="1193" spans="12:12">
      <c r="L1193" s="156"/>
    </row>
    <row r="1194" spans="12:12">
      <c r="L1194" s="156"/>
    </row>
    <row r="1195" spans="12:12">
      <c r="L1195" s="156"/>
    </row>
    <row r="1196" spans="12:12">
      <c r="L1196" s="156"/>
    </row>
    <row r="1197" spans="12:12">
      <c r="L1197" s="156"/>
    </row>
    <row r="1198" spans="12:12">
      <c r="L1198" s="156"/>
    </row>
    <row r="1199" spans="12:12">
      <c r="L1199" s="156"/>
    </row>
    <row r="1200" spans="12:12">
      <c r="L1200" s="156"/>
    </row>
    <row r="1201" spans="12:12">
      <c r="L1201" s="156"/>
    </row>
    <row r="1202" spans="12:12">
      <c r="L1202" s="156"/>
    </row>
    <row r="1203" spans="12:12">
      <c r="L1203" s="156"/>
    </row>
    <row r="1204" spans="12:12">
      <c r="L1204" s="156"/>
    </row>
    <row r="1205" spans="12:12">
      <c r="L1205" s="156"/>
    </row>
    <row r="1206" spans="12:12">
      <c r="L1206" s="156"/>
    </row>
    <row r="1207" spans="12:12">
      <c r="L1207" s="156"/>
    </row>
    <row r="1208" spans="12:12">
      <c r="L1208" s="156"/>
    </row>
    <row r="1209" spans="12:12">
      <c r="L1209" s="156"/>
    </row>
    <row r="1210" spans="12:12">
      <c r="L1210" s="156"/>
    </row>
    <row r="1211" spans="12:12">
      <c r="L1211" s="156"/>
    </row>
    <row r="1212" spans="12:12">
      <c r="L1212" s="156"/>
    </row>
    <row r="1213" spans="12:12">
      <c r="L1213" s="156"/>
    </row>
    <row r="1214" spans="12:12">
      <c r="L1214" s="156"/>
    </row>
    <row r="1215" spans="12:12">
      <c r="L1215" s="156"/>
    </row>
    <row r="1216" spans="12:12">
      <c r="L1216" s="156"/>
    </row>
    <row r="1217" spans="12:12">
      <c r="L1217" s="156"/>
    </row>
    <row r="1218" spans="12:12">
      <c r="L1218" s="156"/>
    </row>
    <row r="1219" spans="12:12">
      <c r="L1219" s="156"/>
    </row>
    <row r="1220" spans="12:12">
      <c r="L1220" s="156"/>
    </row>
    <row r="1221" spans="12:12">
      <c r="L1221" s="156"/>
    </row>
    <row r="1222" spans="12:12">
      <c r="L1222" s="156"/>
    </row>
    <row r="1223" spans="12:12">
      <c r="L1223" s="156"/>
    </row>
    <row r="1224" spans="12:12">
      <c r="L1224" s="156"/>
    </row>
    <row r="1225" spans="12:12">
      <c r="L1225" s="156"/>
    </row>
    <row r="1226" spans="12:12">
      <c r="L1226" s="156"/>
    </row>
    <row r="1227" spans="12:12">
      <c r="L1227" s="156"/>
    </row>
    <row r="1228" spans="12:12">
      <c r="L1228" s="156"/>
    </row>
    <row r="1229" spans="12:12">
      <c r="L1229" s="156"/>
    </row>
    <row r="1230" spans="12:12">
      <c r="L1230" s="156"/>
    </row>
    <row r="1231" spans="12:12">
      <c r="L1231" s="156"/>
    </row>
    <row r="1232" spans="12:12">
      <c r="L1232" s="156"/>
    </row>
    <row r="1233" spans="12:12">
      <c r="L1233" s="156"/>
    </row>
    <row r="1234" spans="12:12">
      <c r="L1234" s="156"/>
    </row>
    <row r="1235" spans="12:12">
      <c r="L1235" s="156"/>
    </row>
    <row r="1236" spans="12:12">
      <c r="L1236" s="156"/>
    </row>
    <row r="1237" spans="12:12">
      <c r="L1237" s="156"/>
    </row>
    <row r="1238" spans="12:12">
      <c r="L1238" s="156"/>
    </row>
    <row r="1239" spans="12:12">
      <c r="L1239" s="156"/>
    </row>
    <row r="1240" spans="12:12">
      <c r="L1240" s="156"/>
    </row>
    <row r="1241" spans="12:12">
      <c r="L1241" s="156"/>
    </row>
    <row r="1242" spans="12:12">
      <c r="L1242" s="156"/>
    </row>
    <row r="1243" spans="12:12">
      <c r="L1243" s="156"/>
    </row>
    <row r="1244" spans="12:12">
      <c r="L1244" s="156"/>
    </row>
    <row r="1245" spans="12:12">
      <c r="L1245" s="156"/>
    </row>
    <row r="1246" spans="12:12">
      <c r="L1246" s="156"/>
    </row>
    <row r="1247" spans="12:12">
      <c r="L1247" s="156"/>
    </row>
    <row r="1248" spans="12:12">
      <c r="L1248" s="156"/>
    </row>
    <row r="1249" spans="12:12">
      <c r="L1249" s="156"/>
    </row>
    <row r="1250" spans="12:12">
      <c r="L1250" s="156"/>
    </row>
    <row r="1251" spans="12:12">
      <c r="L1251" s="156"/>
    </row>
    <row r="1252" spans="12:12">
      <c r="L1252" s="156"/>
    </row>
    <row r="1253" spans="12:12">
      <c r="L1253" s="156"/>
    </row>
    <row r="1254" spans="12:12">
      <c r="L1254" s="156"/>
    </row>
    <row r="1255" spans="12:12">
      <c r="L1255" s="156"/>
    </row>
    <row r="1256" spans="12:12">
      <c r="L1256" s="156"/>
    </row>
    <row r="1257" spans="12:12">
      <c r="L1257" s="156"/>
    </row>
    <row r="1258" spans="12:12">
      <c r="L1258" s="156"/>
    </row>
    <row r="1259" spans="12:12">
      <c r="L1259" s="156"/>
    </row>
    <row r="1260" spans="12:12">
      <c r="L1260" s="156"/>
    </row>
    <row r="1261" spans="12:12">
      <c r="L1261" s="156"/>
    </row>
    <row r="1262" spans="12:12">
      <c r="L1262" s="156"/>
    </row>
    <row r="1263" spans="12:12">
      <c r="L1263" s="156"/>
    </row>
    <row r="1264" spans="12:12">
      <c r="L1264" s="156"/>
    </row>
    <row r="1265" spans="12:12">
      <c r="L1265" s="156"/>
    </row>
    <row r="1266" spans="12:12">
      <c r="L1266" s="156"/>
    </row>
    <row r="1267" spans="12:12">
      <c r="L1267" s="156"/>
    </row>
    <row r="1268" spans="12:12">
      <c r="L1268" s="156"/>
    </row>
    <row r="1269" spans="12:12">
      <c r="L1269" s="156"/>
    </row>
    <row r="1270" spans="12:12">
      <c r="L1270" s="156"/>
    </row>
    <row r="1271" spans="12:12">
      <c r="L1271" s="156"/>
    </row>
    <row r="1272" spans="12:12">
      <c r="L1272" s="156"/>
    </row>
    <row r="1273" spans="12:12">
      <c r="L1273" s="156"/>
    </row>
    <row r="1274" spans="12:12">
      <c r="L1274" s="156"/>
    </row>
    <row r="1275" spans="12:12">
      <c r="L1275" s="156"/>
    </row>
    <row r="1276" spans="12:12">
      <c r="L1276" s="156"/>
    </row>
    <row r="1277" spans="12:12">
      <c r="L1277" s="156"/>
    </row>
    <row r="1278" spans="12:12">
      <c r="L1278" s="156"/>
    </row>
    <row r="1279" spans="12:12">
      <c r="L1279" s="156"/>
    </row>
    <row r="1280" spans="12:12">
      <c r="L1280" s="156"/>
    </row>
    <row r="1281" spans="12:12">
      <c r="L1281" s="156"/>
    </row>
    <row r="1282" spans="12:12">
      <c r="L1282" s="156"/>
    </row>
    <row r="1283" spans="12:12">
      <c r="L1283" s="156"/>
    </row>
    <row r="1284" spans="12:12">
      <c r="L1284" s="156"/>
    </row>
    <row r="1285" spans="12:12">
      <c r="L1285" s="156"/>
    </row>
    <row r="1286" spans="12:12">
      <c r="L1286" s="156"/>
    </row>
    <row r="1287" spans="12:12">
      <c r="L1287" s="156"/>
    </row>
    <row r="1288" spans="12:12">
      <c r="L1288" s="156"/>
    </row>
    <row r="1289" spans="12:12">
      <c r="L1289" s="156"/>
    </row>
    <row r="1290" spans="12:12">
      <c r="L1290" s="156"/>
    </row>
    <row r="1291" spans="12:12">
      <c r="L1291" s="156"/>
    </row>
    <row r="1292" spans="12:12">
      <c r="L1292" s="156"/>
    </row>
    <row r="1293" spans="12:12">
      <c r="L1293" s="156"/>
    </row>
    <row r="1294" spans="12:12">
      <c r="L1294" s="156"/>
    </row>
    <row r="1295" spans="12:12">
      <c r="L1295" s="156"/>
    </row>
    <row r="1296" spans="12:12">
      <c r="L1296" s="156"/>
    </row>
    <row r="1297" spans="12:12">
      <c r="L1297" s="156"/>
    </row>
    <row r="1298" spans="12:12">
      <c r="L1298" s="156"/>
    </row>
    <row r="1299" spans="12:12">
      <c r="L1299" s="156"/>
    </row>
    <row r="1300" spans="12:12">
      <c r="L1300" s="156"/>
    </row>
    <row r="1301" spans="12:12">
      <c r="L1301" s="156"/>
    </row>
    <row r="1302" spans="12:12">
      <c r="L1302" s="156"/>
    </row>
  </sheetData>
  <mergeCells count="1081">
    <mergeCell ref="UZZ3:VAC3"/>
    <mergeCell ref="A6:A12"/>
    <mergeCell ref="B6:B12"/>
    <mergeCell ref="C6:C12"/>
    <mergeCell ref="D6:D12"/>
    <mergeCell ref="E6:E12"/>
    <mergeCell ref="F6:G6"/>
    <mergeCell ref="I6:I12"/>
    <mergeCell ref="F7:G7"/>
    <mergeCell ref="F8:G8"/>
    <mergeCell ref="UWT3:UXG3"/>
    <mergeCell ref="UXH3:UXU3"/>
    <mergeCell ref="UXV3:UYI3"/>
    <mergeCell ref="UYJ3:UYW3"/>
    <mergeCell ref="UYX3:UZK3"/>
    <mergeCell ref="UZL3:UZY3"/>
    <mergeCell ref="UTN3:UUA3"/>
    <mergeCell ref="UUB3:UUO3"/>
    <mergeCell ref="UUP3:UVC3"/>
    <mergeCell ref="UVD3:UVQ3"/>
    <mergeCell ref="UVR3:UWE3"/>
    <mergeCell ref="UWF3:UWS3"/>
    <mergeCell ref="UQH3:UQU3"/>
    <mergeCell ref="UQV3:URI3"/>
    <mergeCell ref="URJ3:URW3"/>
    <mergeCell ref="URX3:USK3"/>
    <mergeCell ref="USL3:USY3"/>
    <mergeCell ref="USZ3:UTM3"/>
    <mergeCell ref="UNB3:UNO3"/>
    <mergeCell ref="UNP3:UOC3"/>
    <mergeCell ref="UOD3:UOQ3"/>
    <mergeCell ref="UOR3:UPE3"/>
    <mergeCell ref="UPF3:UPS3"/>
    <mergeCell ref="UPT3:UQG3"/>
    <mergeCell ref="UJV3:UKI3"/>
    <mergeCell ref="UKJ3:UKW3"/>
    <mergeCell ref="UKX3:ULK3"/>
    <mergeCell ref="ULL3:ULY3"/>
    <mergeCell ref="ULZ3:UMM3"/>
    <mergeCell ref="UMN3:UNA3"/>
    <mergeCell ref="UGP3:UHC3"/>
    <mergeCell ref="UHD3:UHQ3"/>
    <mergeCell ref="UHR3:UIE3"/>
    <mergeCell ref="UIF3:UIS3"/>
    <mergeCell ref="UIT3:UJG3"/>
    <mergeCell ref="UJH3:UJU3"/>
    <mergeCell ref="UDJ3:UDW3"/>
    <mergeCell ref="UDX3:UEK3"/>
    <mergeCell ref="UEL3:UEY3"/>
    <mergeCell ref="UEZ3:UFM3"/>
    <mergeCell ref="UFN3:UGA3"/>
    <mergeCell ref="UGB3:UGO3"/>
    <mergeCell ref="UAD3:UAQ3"/>
    <mergeCell ref="UAR3:UBE3"/>
    <mergeCell ref="UBF3:UBS3"/>
    <mergeCell ref="UBT3:UCG3"/>
    <mergeCell ref="UCH3:UCU3"/>
    <mergeCell ref="UCV3:UDI3"/>
    <mergeCell ref="TWX3:TXK3"/>
    <mergeCell ref="TXL3:TXY3"/>
    <mergeCell ref="TXZ3:TYM3"/>
    <mergeCell ref="TYN3:TZA3"/>
    <mergeCell ref="TZB3:TZO3"/>
    <mergeCell ref="TZP3:UAC3"/>
    <mergeCell ref="TTR3:TUE3"/>
    <mergeCell ref="TUF3:TUS3"/>
    <mergeCell ref="TUT3:TVG3"/>
    <mergeCell ref="TVH3:TVU3"/>
    <mergeCell ref="TVV3:TWI3"/>
    <mergeCell ref="TWJ3:TWW3"/>
    <mergeCell ref="TQL3:TQY3"/>
    <mergeCell ref="TQZ3:TRM3"/>
    <mergeCell ref="TRN3:TSA3"/>
    <mergeCell ref="TSB3:TSO3"/>
    <mergeCell ref="TSP3:TTC3"/>
    <mergeCell ref="TTD3:TTQ3"/>
    <mergeCell ref="TNF3:TNS3"/>
    <mergeCell ref="TNT3:TOG3"/>
    <mergeCell ref="TOH3:TOU3"/>
    <mergeCell ref="TOV3:TPI3"/>
    <mergeCell ref="TPJ3:TPW3"/>
    <mergeCell ref="TPX3:TQK3"/>
    <mergeCell ref="TJZ3:TKM3"/>
    <mergeCell ref="TKN3:TLA3"/>
    <mergeCell ref="TLB3:TLO3"/>
    <mergeCell ref="TLP3:TMC3"/>
    <mergeCell ref="TMD3:TMQ3"/>
    <mergeCell ref="TMR3:TNE3"/>
    <mergeCell ref="TGT3:THG3"/>
    <mergeCell ref="THH3:THU3"/>
    <mergeCell ref="THV3:TII3"/>
    <mergeCell ref="TIJ3:TIW3"/>
    <mergeCell ref="TIX3:TJK3"/>
    <mergeCell ref="TJL3:TJY3"/>
    <mergeCell ref="TDN3:TEA3"/>
    <mergeCell ref="TEB3:TEO3"/>
    <mergeCell ref="TEP3:TFC3"/>
    <mergeCell ref="TFD3:TFQ3"/>
    <mergeCell ref="TFR3:TGE3"/>
    <mergeCell ref="TGF3:TGS3"/>
    <mergeCell ref="TAH3:TAU3"/>
    <mergeCell ref="TAV3:TBI3"/>
    <mergeCell ref="TBJ3:TBW3"/>
    <mergeCell ref="TBX3:TCK3"/>
    <mergeCell ref="TCL3:TCY3"/>
    <mergeCell ref="TCZ3:TDM3"/>
    <mergeCell ref="SXB3:SXO3"/>
    <mergeCell ref="SXP3:SYC3"/>
    <mergeCell ref="SYD3:SYQ3"/>
    <mergeCell ref="SYR3:SZE3"/>
    <mergeCell ref="SZF3:SZS3"/>
    <mergeCell ref="SZT3:TAG3"/>
    <mergeCell ref="STV3:SUI3"/>
    <mergeCell ref="SUJ3:SUW3"/>
    <mergeCell ref="SUX3:SVK3"/>
    <mergeCell ref="SVL3:SVY3"/>
    <mergeCell ref="SVZ3:SWM3"/>
    <mergeCell ref="SWN3:SXA3"/>
    <mergeCell ref="SQP3:SRC3"/>
    <mergeCell ref="SRD3:SRQ3"/>
    <mergeCell ref="SRR3:SSE3"/>
    <mergeCell ref="SSF3:SSS3"/>
    <mergeCell ref="SST3:STG3"/>
    <mergeCell ref="STH3:STU3"/>
    <mergeCell ref="SNJ3:SNW3"/>
    <mergeCell ref="SNX3:SOK3"/>
    <mergeCell ref="SOL3:SOY3"/>
    <mergeCell ref="SOZ3:SPM3"/>
    <mergeCell ref="SPN3:SQA3"/>
    <mergeCell ref="SQB3:SQO3"/>
    <mergeCell ref="SKD3:SKQ3"/>
    <mergeCell ref="SKR3:SLE3"/>
    <mergeCell ref="SLF3:SLS3"/>
    <mergeCell ref="SLT3:SMG3"/>
    <mergeCell ref="SMH3:SMU3"/>
    <mergeCell ref="SMV3:SNI3"/>
    <mergeCell ref="SGX3:SHK3"/>
    <mergeCell ref="SHL3:SHY3"/>
    <mergeCell ref="SHZ3:SIM3"/>
    <mergeCell ref="SIN3:SJA3"/>
    <mergeCell ref="SJB3:SJO3"/>
    <mergeCell ref="SJP3:SKC3"/>
    <mergeCell ref="SDR3:SEE3"/>
    <mergeCell ref="SEF3:SES3"/>
    <mergeCell ref="SET3:SFG3"/>
    <mergeCell ref="SFH3:SFU3"/>
    <mergeCell ref="SFV3:SGI3"/>
    <mergeCell ref="SGJ3:SGW3"/>
    <mergeCell ref="SAL3:SAY3"/>
    <mergeCell ref="SAZ3:SBM3"/>
    <mergeCell ref="SBN3:SCA3"/>
    <mergeCell ref="SCB3:SCO3"/>
    <mergeCell ref="SCP3:SDC3"/>
    <mergeCell ref="SDD3:SDQ3"/>
    <mergeCell ref="RXF3:RXS3"/>
    <mergeCell ref="RXT3:RYG3"/>
    <mergeCell ref="RYH3:RYU3"/>
    <mergeCell ref="RYV3:RZI3"/>
    <mergeCell ref="RZJ3:RZW3"/>
    <mergeCell ref="RZX3:SAK3"/>
    <mergeCell ref="RTZ3:RUM3"/>
    <mergeCell ref="RUN3:RVA3"/>
    <mergeCell ref="RVB3:RVO3"/>
    <mergeCell ref="RVP3:RWC3"/>
    <mergeCell ref="RWD3:RWQ3"/>
    <mergeCell ref="RWR3:RXE3"/>
    <mergeCell ref="RQT3:RRG3"/>
    <mergeCell ref="RRH3:RRU3"/>
    <mergeCell ref="RRV3:RSI3"/>
    <mergeCell ref="RSJ3:RSW3"/>
    <mergeCell ref="RSX3:RTK3"/>
    <mergeCell ref="RTL3:RTY3"/>
    <mergeCell ref="RNN3:ROA3"/>
    <mergeCell ref="ROB3:ROO3"/>
    <mergeCell ref="ROP3:RPC3"/>
    <mergeCell ref="RPD3:RPQ3"/>
    <mergeCell ref="RPR3:RQE3"/>
    <mergeCell ref="RQF3:RQS3"/>
    <mergeCell ref="RKH3:RKU3"/>
    <mergeCell ref="RKV3:RLI3"/>
    <mergeCell ref="RLJ3:RLW3"/>
    <mergeCell ref="RLX3:RMK3"/>
    <mergeCell ref="RML3:RMY3"/>
    <mergeCell ref="RMZ3:RNM3"/>
    <mergeCell ref="RHB3:RHO3"/>
    <mergeCell ref="RHP3:RIC3"/>
    <mergeCell ref="RID3:RIQ3"/>
    <mergeCell ref="RIR3:RJE3"/>
    <mergeCell ref="RJF3:RJS3"/>
    <mergeCell ref="RJT3:RKG3"/>
    <mergeCell ref="RDV3:REI3"/>
    <mergeCell ref="REJ3:REW3"/>
    <mergeCell ref="REX3:RFK3"/>
    <mergeCell ref="RFL3:RFY3"/>
    <mergeCell ref="RFZ3:RGM3"/>
    <mergeCell ref="RGN3:RHA3"/>
    <mergeCell ref="RAP3:RBC3"/>
    <mergeCell ref="RBD3:RBQ3"/>
    <mergeCell ref="RBR3:RCE3"/>
    <mergeCell ref="RCF3:RCS3"/>
    <mergeCell ref="RCT3:RDG3"/>
    <mergeCell ref="RDH3:RDU3"/>
    <mergeCell ref="QXJ3:QXW3"/>
    <mergeCell ref="QXX3:QYK3"/>
    <mergeCell ref="QYL3:QYY3"/>
    <mergeCell ref="QYZ3:QZM3"/>
    <mergeCell ref="QZN3:RAA3"/>
    <mergeCell ref="RAB3:RAO3"/>
    <mergeCell ref="QUD3:QUQ3"/>
    <mergeCell ref="QUR3:QVE3"/>
    <mergeCell ref="QVF3:QVS3"/>
    <mergeCell ref="QVT3:QWG3"/>
    <mergeCell ref="QWH3:QWU3"/>
    <mergeCell ref="QWV3:QXI3"/>
    <mergeCell ref="QQX3:QRK3"/>
    <mergeCell ref="QRL3:QRY3"/>
    <mergeCell ref="QRZ3:QSM3"/>
    <mergeCell ref="QSN3:QTA3"/>
    <mergeCell ref="QTB3:QTO3"/>
    <mergeCell ref="QTP3:QUC3"/>
    <mergeCell ref="QNR3:QOE3"/>
    <mergeCell ref="QOF3:QOS3"/>
    <mergeCell ref="QOT3:QPG3"/>
    <mergeCell ref="QPH3:QPU3"/>
    <mergeCell ref="QPV3:QQI3"/>
    <mergeCell ref="QQJ3:QQW3"/>
    <mergeCell ref="QKL3:QKY3"/>
    <mergeCell ref="QKZ3:QLM3"/>
    <mergeCell ref="QLN3:QMA3"/>
    <mergeCell ref="QMB3:QMO3"/>
    <mergeCell ref="QMP3:QNC3"/>
    <mergeCell ref="QND3:QNQ3"/>
    <mergeCell ref="QHF3:QHS3"/>
    <mergeCell ref="QHT3:QIG3"/>
    <mergeCell ref="QIH3:QIU3"/>
    <mergeCell ref="QIV3:QJI3"/>
    <mergeCell ref="QJJ3:QJW3"/>
    <mergeCell ref="QJX3:QKK3"/>
    <mergeCell ref="QDZ3:QEM3"/>
    <mergeCell ref="QEN3:QFA3"/>
    <mergeCell ref="QFB3:QFO3"/>
    <mergeCell ref="QFP3:QGC3"/>
    <mergeCell ref="QGD3:QGQ3"/>
    <mergeCell ref="QGR3:QHE3"/>
    <mergeCell ref="QAT3:QBG3"/>
    <mergeCell ref="QBH3:QBU3"/>
    <mergeCell ref="QBV3:QCI3"/>
    <mergeCell ref="QCJ3:QCW3"/>
    <mergeCell ref="QCX3:QDK3"/>
    <mergeCell ref="QDL3:QDY3"/>
    <mergeCell ref="PXN3:PYA3"/>
    <mergeCell ref="PYB3:PYO3"/>
    <mergeCell ref="PYP3:PZC3"/>
    <mergeCell ref="PZD3:PZQ3"/>
    <mergeCell ref="PZR3:QAE3"/>
    <mergeCell ref="QAF3:QAS3"/>
    <mergeCell ref="PUH3:PUU3"/>
    <mergeCell ref="PUV3:PVI3"/>
    <mergeCell ref="PVJ3:PVW3"/>
    <mergeCell ref="PVX3:PWK3"/>
    <mergeCell ref="PWL3:PWY3"/>
    <mergeCell ref="PWZ3:PXM3"/>
    <mergeCell ref="PRB3:PRO3"/>
    <mergeCell ref="PRP3:PSC3"/>
    <mergeCell ref="PSD3:PSQ3"/>
    <mergeCell ref="PSR3:PTE3"/>
    <mergeCell ref="PTF3:PTS3"/>
    <mergeCell ref="PTT3:PUG3"/>
    <mergeCell ref="PNV3:POI3"/>
    <mergeCell ref="POJ3:POW3"/>
    <mergeCell ref="POX3:PPK3"/>
    <mergeCell ref="PPL3:PPY3"/>
    <mergeCell ref="PPZ3:PQM3"/>
    <mergeCell ref="PQN3:PRA3"/>
    <mergeCell ref="PKP3:PLC3"/>
    <mergeCell ref="PLD3:PLQ3"/>
    <mergeCell ref="PLR3:PME3"/>
    <mergeCell ref="PMF3:PMS3"/>
    <mergeCell ref="PMT3:PNG3"/>
    <mergeCell ref="PNH3:PNU3"/>
    <mergeCell ref="PHJ3:PHW3"/>
    <mergeCell ref="PHX3:PIK3"/>
    <mergeCell ref="PIL3:PIY3"/>
    <mergeCell ref="PIZ3:PJM3"/>
    <mergeCell ref="PJN3:PKA3"/>
    <mergeCell ref="PKB3:PKO3"/>
    <mergeCell ref="PED3:PEQ3"/>
    <mergeCell ref="PER3:PFE3"/>
    <mergeCell ref="PFF3:PFS3"/>
    <mergeCell ref="PFT3:PGG3"/>
    <mergeCell ref="PGH3:PGU3"/>
    <mergeCell ref="PGV3:PHI3"/>
    <mergeCell ref="PAX3:PBK3"/>
    <mergeCell ref="PBL3:PBY3"/>
    <mergeCell ref="PBZ3:PCM3"/>
    <mergeCell ref="PCN3:PDA3"/>
    <mergeCell ref="PDB3:PDO3"/>
    <mergeCell ref="PDP3:PEC3"/>
    <mergeCell ref="OXR3:OYE3"/>
    <mergeCell ref="OYF3:OYS3"/>
    <mergeCell ref="OYT3:OZG3"/>
    <mergeCell ref="OZH3:OZU3"/>
    <mergeCell ref="OZV3:PAI3"/>
    <mergeCell ref="PAJ3:PAW3"/>
    <mergeCell ref="OUL3:OUY3"/>
    <mergeCell ref="OUZ3:OVM3"/>
    <mergeCell ref="OVN3:OWA3"/>
    <mergeCell ref="OWB3:OWO3"/>
    <mergeCell ref="OWP3:OXC3"/>
    <mergeCell ref="OXD3:OXQ3"/>
    <mergeCell ref="ORF3:ORS3"/>
    <mergeCell ref="ORT3:OSG3"/>
    <mergeCell ref="OSH3:OSU3"/>
    <mergeCell ref="OSV3:OTI3"/>
    <mergeCell ref="OTJ3:OTW3"/>
    <mergeCell ref="OTX3:OUK3"/>
    <mergeCell ref="ONZ3:OOM3"/>
    <mergeCell ref="OON3:OPA3"/>
    <mergeCell ref="OPB3:OPO3"/>
    <mergeCell ref="OPP3:OQC3"/>
    <mergeCell ref="OQD3:OQQ3"/>
    <mergeCell ref="OQR3:ORE3"/>
    <mergeCell ref="OKT3:OLG3"/>
    <mergeCell ref="OLH3:OLU3"/>
    <mergeCell ref="OLV3:OMI3"/>
    <mergeCell ref="OMJ3:OMW3"/>
    <mergeCell ref="OMX3:ONK3"/>
    <mergeCell ref="ONL3:ONY3"/>
    <mergeCell ref="OHN3:OIA3"/>
    <mergeCell ref="OIB3:OIO3"/>
    <mergeCell ref="OIP3:OJC3"/>
    <mergeCell ref="OJD3:OJQ3"/>
    <mergeCell ref="OJR3:OKE3"/>
    <mergeCell ref="OKF3:OKS3"/>
    <mergeCell ref="OEH3:OEU3"/>
    <mergeCell ref="OEV3:OFI3"/>
    <mergeCell ref="OFJ3:OFW3"/>
    <mergeCell ref="OFX3:OGK3"/>
    <mergeCell ref="OGL3:OGY3"/>
    <mergeCell ref="OGZ3:OHM3"/>
    <mergeCell ref="OBB3:OBO3"/>
    <mergeCell ref="OBP3:OCC3"/>
    <mergeCell ref="OCD3:OCQ3"/>
    <mergeCell ref="OCR3:ODE3"/>
    <mergeCell ref="ODF3:ODS3"/>
    <mergeCell ref="ODT3:OEG3"/>
    <mergeCell ref="NXV3:NYI3"/>
    <mergeCell ref="NYJ3:NYW3"/>
    <mergeCell ref="NYX3:NZK3"/>
    <mergeCell ref="NZL3:NZY3"/>
    <mergeCell ref="NZZ3:OAM3"/>
    <mergeCell ref="OAN3:OBA3"/>
    <mergeCell ref="NUP3:NVC3"/>
    <mergeCell ref="NVD3:NVQ3"/>
    <mergeCell ref="NVR3:NWE3"/>
    <mergeCell ref="NWF3:NWS3"/>
    <mergeCell ref="NWT3:NXG3"/>
    <mergeCell ref="NXH3:NXU3"/>
    <mergeCell ref="NRJ3:NRW3"/>
    <mergeCell ref="NRX3:NSK3"/>
    <mergeCell ref="NSL3:NSY3"/>
    <mergeCell ref="NSZ3:NTM3"/>
    <mergeCell ref="NTN3:NUA3"/>
    <mergeCell ref="NUB3:NUO3"/>
    <mergeCell ref="NOD3:NOQ3"/>
    <mergeCell ref="NOR3:NPE3"/>
    <mergeCell ref="NPF3:NPS3"/>
    <mergeCell ref="NPT3:NQG3"/>
    <mergeCell ref="NQH3:NQU3"/>
    <mergeCell ref="NQV3:NRI3"/>
    <mergeCell ref="NKX3:NLK3"/>
    <mergeCell ref="NLL3:NLY3"/>
    <mergeCell ref="NLZ3:NMM3"/>
    <mergeCell ref="NMN3:NNA3"/>
    <mergeCell ref="NNB3:NNO3"/>
    <mergeCell ref="NNP3:NOC3"/>
    <mergeCell ref="NHR3:NIE3"/>
    <mergeCell ref="NIF3:NIS3"/>
    <mergeCell ref="NIT3:NJG3"/>
    <mergeCell ref="NJH3:NJU3"/>
    <mergeCell ref="NJV3:NKI3"/>
    <mergeCell ref="NKJ3:NKW3"/>
    <mergeCell ref="NEL3:NEY3"/>
    <mergeCell ref="NEZ3:NFM3"/>
    <mergeCell ref="NFN3:NGA3"/>
    <mergeCell ref="NGB3:NGO3"/>
    <mergeCell ref="NGP3:NHC3"/>
    <mergeCell ref="NHD3:NHQ3"/>
    <mergeCell ref="NBF3:NBS3"/>
    <mergeCell ref="NBT3:NCG3"/>
    <mergeCell ref="NCH3:NCU3"/>
    <mergeCell ref="NCV3:NDI3"/>
    <mergeCell ref="NDJ3:NDW3"/>
    <mergeCell ref="NDX3:NEK3"/>
    <mergeCell ref="MXZ3:MYM3"/>
    <mergeCell ref="MYN3:MZA3"/>
    <mergeCell ref="MZB3:MZO3"/>
    <mergeCell ref="MZP3:NAC3"/>
    <mergeCell ref="NAD3:NAQ3"/>
    <mergeCell ref="NAR3:NBE3"/>
    <mergeCell ref="MUT3:MVG3"/>
    <mergeCell ref="MVH3:MVU3"/>
    <mergeCell ref="MVV3:MWI3"/>
    <mergeCell ref="MWJ3:MWW3"/>
    <mergeCell ref="MWX3:MXK3"/>
    <mergeCell ref="MXL3:MXY3"/>
    <mergeCell ref="MRN3:MSA3"/>
    <mergeCell ref="MSB3:MSO3"/>
    <mergeCell ref="MSP3:MTC3"/>
    <mergeCell ref="MTD3:MTQ3"/>
    <mergeCell ref="MTR3:MUE3"/>
    <mergeCell ref="MUF3:MUS3"/>
    <mergeCell ref="MOH3:MOU3"/>
    <mergeCell ref="MOV3:MPI3"/>
    <mergeCell ref="MPJ3:MPW3"/>
    <mergeCell ref="MPX3:MQK3"/>
    <mergeCell ref="MQL3:MQY3"/>
    <mergeCell ref="MQZ3:MRM3"/>
    <mergeCell ref="MLB3:MLO3"/>
    <mergeCell ref="MLP3:MMC3"/>
    <mergeCell ref="MMD3:MMQ3"/>
    <mergeCell ref="MMR3:MNE3"/>
    <mergeCell ref="MNF3:MNS3"/>
    <mergeCell ref="MNT3:MOG3"/>
    <mergeCell ref="MHV3:MII3"/>
    <mergeCell ref="MIJ3:MIW3"/>
    <mergeCell ref="MIX3:MJK3"/>
    <mergeCell ref="MJL3:MJY3"/>
    <mergeCell ref="MJZ3:MKM3"/>
    <mergeCell ref="MKN3:MLA3"/>
    <mergeCell ref="MEP3:MFC3"/>
    <mergeCell ref="MFD3:MFQ3"/>
    <mergeCell ref="MFR3:MGE3"/>
    <mergeCell ref="MGF3:MGS3"/>
    <mergeCell ref="MGT3:MHG3"/>
    <mergeCell ref="MHH3:MHU3"/>
    <mergeCell ref="MBJ3:MBW3"/>
    <mergeCell ref="MBX3:MCK3"/>
    <mergeCell ref="MCL3:MCY3"/>
    <mergeCell ref="MCZ3:MDM3"/>
    <mergeCell ref="MDN3:MEA3"/>
    <mergeCell ref="MEB3:MEO3"/>
    <mergeCell ref="LYD3:LYQ3"/>
    <mergeCell ref="LYR3:LZE3"/>
    <mergeCell ref="LZF3:LZS3"/>
    <mergeCell ref="LZT3:MAG3"/>
    <mergeCell ref="MAH3:MAU3"/>
    <mergeCell ref="MAV3:MBI3"/>
    <mergeCell ref="LUX3:LVK3"/>
    <mergeCell ref="LVL3:LVY3"/>
    <mergeCell ref="LVZ3:LWM3"/>
    <mergeCell ref="LWN3:LXA3"/>
    <mergeCell ref="LXB3:LXO3"/>
    <mergeCell ref="LXP3:LYC3"/>
    <mergeCell ref="LRR3:LSE3"/>
    <mergeCell ref="LSF3:LSS3"/>
    <mergeCell ref="LST3:LTG3"/>
    <mergeCell ref="LTH3:LTU3"/>
    <mergeCell ref="LTV3:LUI3"/>
    <mergeCell ref="LUJ3:LUW3"/>
    <mergeCell ref="LOL3:LOY3"/>
    <mergeCell ref="LOZ3:LPM3"/>
    <mergeCell ref="LPN3:LQA3"/>
    <mergeCell ref="LQB3:LQO3"/>
    <mergeCell ref="LQP3:LRC3"/>
    <mergeCell ref="LRD3:LRQ3"/>
    <mergeCell ref="LLF3:LLS3"/>
    <mergeCell ref="LLT3:LMG3"/>
    <mergeCell ref="LMH3:LMU3"/>
    <mergeCell ref="LMV3:LNI3"/>
    <mergeCell ref="LNJ3:LNW3"/>
    <mergeCell ref="LNX3:LOK3"/>
    <mergeCell ref="LHZ3:LIM3"/>
    <mergeCell ref="LIN3:LJA3"/>
    <mergeCell ref="LJB3:LJO3"/>
    <mergeCell ref="LJP3:LKC3"/>
    <mergeCell ref="LKD3:LKQ3"/>
    <mergeCell ref="LKR3:LLE3"/>
    <mergeCell ref="LET3:LFG3"/>
    <mergeCell ref="LFH3:LFU3"/>
    <mergeCell ref="LFV3:LGI3"/>
    <mergeCell ref="LGJ3:LGW3"/>
    <mergeCell ref="LGX3:LHK3"/>
    <mergeCell ref="LHL3:LHY3"/>
    <mergeCell ref="LBN3:LCA3"/>
    <mergeCell ref="LCB3:LCO3"/>
    <mergeCell ref="LCP3:LDC3"/>
    <mergeCell ref="LDD3:LDQ3"/>
    <mergeCell ref="LDR3:LEE3"/>
    <mergeCell ref="LEF3:LES3"/>
    <mergeCell ref="KYH3:KYU3"/>
    <mergeCell ref="KYV3:KZI3"/>
    <mergeCell ref="KZJ3:KZW3"/>
    <mergeCell ref="KZX3:LAK3"/>
    <mergeCell ref="LAL3:LAY3"/>
    <mergeCell ref="LAZ3:LBM3"/>
    <mergeCell ref="KVB3:KVO3"/>
    <mergeCell ref="KVP3:KWC3"/>
    <mergeCell ref="KWD3:KWQ3"/>
    <mergeCell ref="KWR3:KXE3"/>
    <mergeCell ref="KXF3:KXS3"/>
    <mergeCell ref="KXT3:KYG3"/>
    <mergeCell ref="KRV3:KSI3"/>
    <mergeCell ref="KSJ3:KSW3"/>
    <mergeCell ref="KSX3:KTK3"/>
    <mergeCell ref="KTL3:KTY3"/>
    <mergeCell ref="KTZ3:KUM3"/>
    <mergeCell ref="KUN3:KVA3"/>
    <mergeCell ref="KOP3:KPC3"/>
    <mergeCell ref="KPD3:KPQ3"/>
    <mergeCell ref="KPR3:KQE3"/>
    <mergeCell ref="KQF3:KQS3"/>
    <mergeCell ref="KQT3:KRG3"/>
    <mergeCell ref="KRH3:KRU3"/>
    <mergeCell ref="KLJ3:KLW3"/>
    <mergeCell ref="KLX3:KMK3"/>
    <mergeCell ref="KML3:KMY3"/>
    <mergeCell ref="KMZ3:KNM3"/>
    <mergeCell ref="KNN3:KOA3"/>
    <mergeCell ref="KOB3:KOO3"/>
    <mergeCell ref="KID3:KIQ3"/>
    <mergeCell ref="KIR3:KJE3"/>
    <mergeCell ref="KJF3:KJS3"/>
    <mergeCell ref="KJT3:KKG3"/>
    <mergeCell ref="KKH3:KKU3"/>
    <mergeCell ref="KKV3:KLI3"/>
    <mergeCell ref="KEX3:KFK3"/>
    <mergeCell ref="KFL3:KFY3"/>
    <mergeCell ref="KFZ3:KGM3"/>
    <mergeCell ref="KGN3:KHA3"/>
    <mergeCell ref="KHB3:KHO3"/>
    <mergeCell ref="KHP3:KIC3"/>
    <mergeCell ref="KBR3:KCE3"/>
    <mergeCell ref="KCF3:KCS3"/>
    <mergeCell ref="KCT3:KDG3"/>
    <mergeCell ref="KDH3:KDU3"/>
    <mergeCell ref="KDV3:KEI3"/>
    <mergeCell ref="KEJ3:KEW3"/>
    <mergeCell ref="JYL3:JYY3"/>
    <mergeCell ref="JYZ3:JZM3"/>
    <mergeCell ref="JZN3:KAA3"/>
    <mergeCell ref="KAB3:KAO3"/>
    <mergeCell ref="KAP3:KBC3"/>
    <mergeCell ref="KBD3:KBQ3"/>
    <mergeCell ref="JVF3:JVS3"/>
    <mergeCell ref="JVT3:JWG3"/>
    <mergeCell ref="JWH3:JWU3"/>
    <mergeCell ref="JWV3:JXI3"/>
    <mergeCell ref="JXJ3:JXW3"/>
    <mergeCell ref="JXX3:JYK3"/>
    <mergeCell ref="JRZ3:JSM3"/>
    <mergeCell ref="JSN3:JTA3"/>
    <mergeCell ref="JTB3:JTO3"/>
    <mergeCell ref="JTP3:JUC3"/>
    <mergeCell ref="JUD3:JUQ3"/>
    <mergeCell ref="JUR3:JVE3"/>
    <mergeCell ref="JOT3:JPG3"/>
    <mergeCell ref="JPH3:JPU3"/>
    <mergeCell ref="JPV3:JQI3"/>
    <mergeCell ref="JQJ3:JQW3"/>
    <mergeCell ref="JQX3:JRK3"/>
    <mergeCell ref="JRL3:JRY3"/>
    <mergeCell ref="JLN3:JMA3"/>
    <mergeCell ref="JMB3:JMO3"/>
    <mergeCell ref="JMP3:JNC3"/>
    <mergeCell ref="JND3:JNQ3"/>
    <mergeCell ref="JNR3:JOE3"/>
    <mergeCell ref="JOF3:JOS3"/>
    <mergeCell ref="JIH3:JIU3"/>
    <mergeCell ref="JIV3:JJI3"/>
    <mergeCell ref="JJJ3:JJW3"/>
    <mergeCell ref="JJX3:JKK3"/>
    <mergeCell ref="JKL3:JKY3"/>
    <mergeCell ref="JKZ3:JLM3"/>
    <mergeCell ref="JFB3:JFO3"/>
    <mergeCell ref="JFP3:JGC3"/>
    <mergeCell ref="JGD3:JGQ3"/>
    <mergeCell ref="JGR3:JHE3"/>
    <mergeCell ref="JHF3:JHS3"/>
    <mergeCell ref="JHT3:JIG3"/>
    <mergeCell ref="JBV3:JCI3"/>
    <mergeCell ref="JCJ3:JCW3"/>
    <mergeCell ref="JCX3:JDK3"/>
    <mergeCell ref="JDL3:JDY3"/>
    <mergeCell ref="JDZ3:JEM3"/>
    <mergeCell ref="JEN3:JFA3"/>
    <mergeCell ref="IYP3:IZC3"/>
    <mergeCell ref="IZD3:IZQ3"/>
    <mergeCell ref="IZR3:JAE3"/>
    <mergeCell ref="JAF3:JAS3"/>
    <mergeCell ref="JAT3:JBG3"/>
    <mergeCell ref="JBH3:JBU3"/>
    <mergeCell ref="IVJ3:IVW3"/>
    <mergeCell ref="IVX3:IWK3"/>
    <mergeCell ref="IWL3:IWY3"/>
    <mergeCell ref="IWZ3:IXM3"/>
    <mergeCell ref="IXN3:IYA3"/>
    <mergeCell ref="IYB3:IYO3"/>
    <mergeCell ref="ISD3:ISQ3"/>
    <mergeCell ref="ISR3:ITE3"/>
    <mergeCell ref="ITF3:ITS3"/>
    <mergeCell ref="ITT3:IUG3"/>
    <mergeCell ref="IUH3:IUU3"/>
    <mergeCell ref="IUV3:IVI3"/>
    <mergeCell ref="IOX3:IPK3"/>
    <mergeCell ref="IPL3:IPY3"/>
    <mergeCell ref="IPZ3:IQM3"/>
    <mergeCell ref="IQN3:IRA3"/>
    <mergeCell ref="IRB3:IRO3"/>
    <mergeCell ref="IRP3:ISC3"/>
    <mergeCell ref="ILR3:IME3"/>
    <mergeCell ref="IMF3:IMS3"/>
    <mergeCell ref="IMT3:ING3"/>
    <mergeCell ref="INH3:INU3"/>
    <mergeCell ref="INV3:IOI3"/>
    <mergeCell ref="IOJ3:IOW3"/>
    <mergeCell ref="IIL3:IIY3"/>
    <mergeCell ref="IIZ3:IJM3"/>
    <mergeCell ref="IJN3:IKA3"/>
    <mergeCell ref="IKB3:IKO3"/>
    <mergeCell ref="IKP3:ILC3"/>
    <mergeCell ref="ILD3:ILQ3"/>
    <mergeCell ref="IFF3:IFS3"/>
    <mergeCell ref="IFT3:IGG3"/>
    <mergeCell ref="IGH3:IGU3"/>
    <mergeCell ref="IGV3:IHI3"/>
    <mergeCell ref="IHJ3:IHW3"/>
    <mergeCell ref="IHX3:IIK3"/>
    <mergeCell ref="IBZ3:ICM3"/>
    <mergeCell ref="ICN3:IDA3"/>
    <mergeCell ref="IDB3:IDO3"/>
    <mergeCell ref="IDP3:IEC3"/>
    <mergeCell ref="IED3:IEQ3"/>
    <mergeCell ref="IER3:IFE3"/>
    <mergeCell ref="HYT3:HZG3"/>
    <mergeCell ref="HZH3:HZU3"/>
    <mergeCell ref="HZV3:IAI3"/>
    <mergeCell ref="IAJ3:IAW3"/>
    <mergeCell ref="IAX3:IBK3"/>
    <mergeCell ref="IBL3:IBY3"/>
    <mergeCell ref="HVN3:HWA3"/>
    <mergeCell ref="HWB3:HWO3"/>
    <mergeCell ref="HWP3:HXC3"/>
    <mergeCell ref="HXD3:HXQ3"/>
    <mergeCell ref="HXR3:HYE3"/>
    <mergeCell ref="HYF3:HYS3"/>
    <mergeCell ref="HSH3:HSU3"/>
    <mergeCell ref="HSV3:HTI3"/>
    <mergeCell ref="HTJ3:HTW3"/>
    <mergeCell ref="HTX3:HUK3"/>
    <mergeCell ref="HUL3:HUY3"/>
    <mergeCell ref="HUZ3:HVM3"/>
    <mergeCell ref="HPB3:HPO3"/>
    <mergeCell ref="HPP3:HQC3"/>
    <mergeCell ref="HQD3:HQQ3"/>
    <mergeCell ref="HQR3:HRE3"/>
    <mergeCell ref="HRF3:HRS3"/>
    <mergeCell ref="HRT3:HSG3"/>
    <mergeCell ref="HLV3:HMI3"/>
    <mergeCell ref="HMJ3:HMW3"/>
    <mergeCell ref="HMX3:HNK3"/>
    <mergeCell ref="HNL3:HNY3"/>
    <mergeCell ref="HNZ3:HOM3"/>
    <mergeCell ref="HON3:HPA3"/>
    <mergeCell ref="HIP3:HJC3"/>
    <mergeCell ref="HJD3:HJQ3"/>
    <mergeCell ref="HJR3:HKE3"/>
    <mergeCell ref="HKF3:HKS3"/>
    <mergeCell ref="HKT3:HLG3"/>
    <mergeCell ref="HLH3:HLU3"/>
    <mergeCell ref="HFJ3:HFW3"/>
    <mergeCell ref="HFX3:HGK3"/>
    <mergeCell ref="HGL3:HGY3"/>
    <mergeCell ref="HGZ3:HHM3"/>
    <mergeCell ref="HHN3:HIA3"/>
    <mergeCell ref="HIB3:HIO3"/>
    <mergeCell ref="HCD3:HCQ3"/>
    <mergeCell ref="HCR3:HDE3"/>
    <mergeCell ref="HDF3:HDS3"/>
    <mergeCell ref="HDT3:HEG3"/>
    <mergeCell ref="HEH3:HEU3"/>
    <mergeCell ref="HEV3:HFI3"/>
    <mergeCell ref="GYX3:GZK3"/>
    <mergeCell ref="GZL3:GZY3"/>
    <mergeCell ref="GZZ3:HAM3"/>
    <mergeCell ref="HAN3:HBA3"/>
    <mergeCell ref="HBB3:HBO3"/>
    <mergeCell ref="HBP3:HCC3"/>
    <mergeCell ref="GVR3:GWE3"/>
    <mergeCell ref="GWF3:GWS3"/>
    <mergeCell ref="GWT3:GXG3"/>
    <mergeCell ref="GXH3:GXU3"/>
    <mergeCell ref="GXV3:GYI3"/>
    <mergeCell ref="GYJ3:GYW3"/>
    <mergeCell ref="GSL3:GSY3"/>
    <mergeCell ref="GSZ3:GTM3"/>
    <mergeCell ref="GTN3:GUA3"/>
    <mergeCell ref="GUB3:GUO3"/>
    <mergeCell ref="GUP3:GVC3"/>
    <mergeCell ref="GVD3:GVQ3"/>
    <mergeCell ref="GPF3:GPS3"/>
    <mergeCell ref="GPT3:GQG3"/>
    <mergeCell ref="GQH3:GQU3"/>
    <mergeCell ref="GQV3:GRI3"/>
    <mergeCell ref="GRJ3:GRW3"/>
    <mergeCell ref="GRX3:GSK3"/>
    <mergeCell ref="GLZ3:GMM3"/>
    <mergeCell ref="GMN3:GNA3"/>
    <mergeCell ref="GNB3:GNO3"/>
    <mergeCell ref="GNP3:GOC3"/>
    <mergeCell ref="GOD3:GOQ3"/>
    <mergeCell ref="GOR3:GPE3"/>
    <mergeCell ref="GIT3:GJG3"/>
    <mergeCell ref="GJH3:GJU3"/>
    <mergeCell ref="GJV3:GKI3"/>
    <mergeCell ref="GKJ3:GKW3"/>
    <mergeCell ref="GKX3:GLK3"/>
    <mergeCell ref="GLL3:GLY3"/>
    <mergeCell ref="GFN3:GGA3"/>
    <mergeCell ref="GGB3:GGO3"/>
    <mergeCell ref="GGP3:GHC3"/>
    <mergeCell ref="GHD3:GHQ3"/>
    <mergeCell ref="GHR3:GIE3"/>
    <mergeCell ref="GIF3:GIS3"/>
    <mergeCell ref="GCH3:GCU3"/>
    <mergeCell ref="GCV3:GDI3"/>
    <mergeCell ref="GDJ3:GDW3"/>
    <mergeCell ref="GDX3:GEK3"/>
    <mergeCell ref="GEL3:GEY3"/>
    <mergeCell ref="GEZ3:GFM3"/>
    <mergeCell ref="FZB3:FZO3"/>
    <mergeCell ref="FZP3:GAC3"/>
    <mergeCell ref="GAD3:GAQ3"/>
    <mergeCell ref="GAR3:GBE3"/>
    <mergeCell ref="GBF3:GBS3"/>
    <mergeCell ref="GBT3:GCG3"/>
    <mergeCell ref="FVV3:FWI3"/>
    <mergeCell ref="FWJ3:FWW3"/>
    <mergeCell ref="FWX3:FXK3"/>
    <mergeCell ref="FXL3:FXY3"/>
    <mergeCell ref="FXZ3:FYM3"/>
    <mergeCell ref="FYN3:FZA3"/>
    <mergeCell ref="FSP3:FTC3"/>
    <mergeCell ref="FTD3:FTQ3"/>
    <mergeCell ref="FTR3:FUE3"/>
    <mergeCell ref="FUF3:FUS3"/>
    <mergeCell ref="FUT3:FVG3"/>
    <mergeCell ref="FVH3:FVU3"/>
    <mergeCell ref="FPJ3:FPW3"/>
    <mergeCell ref="FPX3:FQK3"/>
    <mergeCell ref="FQL3:FQY3"/>
    <mergeCell ref="FQZ3:FRM3"/>
    <mergeCell ref="FRN3:FSA3"/>
    <mergeCell ref="FSB3:FSO3"/>
    <mergeCell ref="FMD3:FMQ3"/>
    <mergeCell ref="FMR3:FNE3"/>
    <mergeCell ref="FNF3:FNS3"/>
    <mergeCell ref="FNT3:FOG3"/>
    <mergeCell ref="FOH3:FOU3"/>
    <mergeCell ref="FOV3:FPI3"/>
    <mergeCell ref="FIX3:FJK3"/>
    <mergeCell ref="FJL3:FJY3"/>
    <mergeCell ref="FJZ3:FKM3"/>
    <mergeCell ref="FKN3:FLA3"/>
    <mergeCell ref="FLB3:FLO3"/>
    <mergeCell ref="FLP3:FMC3"/>
    <mergeCell ref="FFR3:FGE3"/>
    <mergeCell ref="FGF3:FGS3"/>
    <mergeCell ref="FGT3:FHG3"/>
    <mergeCell ref="FHH3:FHU3"/>
    <mergeCell ref="FHV3:FII3"/>
    <mergeCell ref="FIJ3:FIW3"/>
    <mergeCell ref="FCL3:FCY3"/>
    <mergeCell ref="FCZ3:FDM3"/>
    <mergeCell ref="FDN3:FEA3"/>
    <mergeCell ref="FEB3:FEO3"/>
    <mergeCell ref="FEP3:FFC3"/>
    <mergeCell ref="FFD3:FFQ3"/>
    <mergeCell ref="EZF3:EZS3"/>
    <mergeCell ref="EZT3:FAG3"/>
    <mergeCell ref="FAH3:FAU3"/>
    <mergeCell ref="FAV3:FBI3"/>
    <mergeCell ref="FBJ3:FBW3"/>
    <mergeCell ref="FBX3:FCK3"/>
    <mergeCell ref="EVZ3:EWM3"/>
    <mergeCell ref="EWN3:EXA3"/>
    <mergeCell ref="EXB3:EXO3"/>
    <mergeCell ref="EXP3:EYC3"/>
    <mergeCell ref="EYD3:EYQ3"/>
    <mergeCell ref="EYR3:EZE3"/>
    <mergeCell ref="EST3:ETG3"/>
    <mergeCell ref="ETH3:ETU3"/>
    <mergeCell ref="ETV3:EUI3"/>
    <mergeCell ref="EUJ3:EUW3"/>
    <mergeCell ref="EUX3:EVK3"/>
    <mergeCell ref="EVL3:EVY3"/>
    <mergeCell ref="EPN3:EQA3"/>
    <mergeCell ref="EQB3:EQO3"/>
    <mergeCell ref="EQP3:ERC3"/>
    <mergeCell ref="ERD3:ERQ3"/>
    <mergeCell ref="ERR3:ESE3"/>
    <mergeCell ref="ESF3:ESS3"/>
    <mergeCell ref="EMH3:EMU3"/>
    <mergeCell ref="EMV3:ENI3"/>
    <mergeCell ref="ENJ3:ENW3"/>
    <mergeCell ref="ENX3:EOK3"/>
    <mergeCell ref="EOL3:EOY3"/>
    <mergeCell ref="EOZ3:EPM3"/>
    <mergeCell ref="EJB3:EJO3"/>
    <mergeCell ref="EJP3:EKC3"/>
    <mergeCell ref="EKD3:EKQ3"/>
    <mergeCell ref="EKR3:ELE3"/>
    <mergeCell ref="ELF3:ELS3"/>
    <mergeCell ref="ELT3:EMG3"/>
    <mergeCell ref="EFV3:EGI3"/>
    <mergeCell ref="EGJ3:EGW3"/>
    <mergeCell ref="EGX3:EHK3"/>
    <mergeCell ref="EHL3:EHY3"/>
    <mergeCell ref="EHZ3:EIM3"/>
    <mergeCell ref="EIN3:EJA3"/>
    <mergeCell ref="ECP3:EDC3"/>
    <mergeCell ref="EDD3:EDQ3"/>
    <mergeCell ref="EDR3:EEE3"/>
    <mergeCell ref="EEF3:EES3"/>
    <mergeCell ref="EET3:EFG3"/>
    <mergeCell ref="EFH3:EFU3"/>
    <mergeCell ref="DZJ3:DZW3"/>
    <mergeCell ref="DZX3:EAK3"/>
    <mergeCell ref="EAL3:EAY3"/>
    <mergeCell ref="EAZ3:EBM3"/>
    <mergeCell ref="EBN3:ECA3"/>
    <mergeCell ref="ECB3:ECO3"/>
    <mergeCell ref="DWD3:DWQ3"/>
    <mergeCell ref="DWR3:DXE3"/>
    <mergeCell ref="DXF3:DXS3"/>
    <mergeCell ref="DXT3:DYG3"/>
    <mergeCell ref="DYH3:DYU3"/>
    <mergeCell ref="DYV3:DZI3"/>
    <mergeCell ref="DSX3:DTK3"/>
    <mergeCell ref="DTL3:DTY3"/>
    <mergeCell ref="DTZ3:DUM3"/>
    <mergeCell ref="DUN3:DVA3"/>
    <mergeCell ref="DVB3:DVO3"/>
    <mergeCell ref="DVP3:DWC3"/>
    <mergeCell ref="DPR3:DQE3"/>
    <mergeCell ref="DQF3:DQS3"/>
    <mergeCell ref="DQT3:DRG3"/>
    <mergeCell ref="DRH3:DRU3"/>
    <mergeCell ref="DRV3:DSI3"/>
    <mergeCell ref="DSJ3:DSW3"/>
    <mergeCell ref="DML3:DMY3"/>
    <mergeCell ref="DMZ3:DNM3"/>
    <mergeCell ref="DNN3:DOA3"/>
    <mergeCell ref="DOB3:DOO3"/>
    <mergeCell ref="DOP3:DPC3"/>
    <mergeCell ref="DPD3:DPQ3"/>
    <mergeCell ref="DJF3:DJS3"/>
    <mergeCell ref="DJT3:DKG3"/>
    <mergeCell ref="DKH3:DKU3"/>
    <mergeCell ref="DKV3:DLI3"/>
    <mergeCell ref="DLJ3:DLW3"/>
    <mergeCell ref="DLX3:DMK3"/>
    <mergeCell ref="DFZ3:DGM3"/>
    <mergeCell ref="DGN3:DHA3"/>
    <mergeCell ref="DHB3:DHO3"/>
    <mergeCell ref="DHP3:DIC3"/>
    <mergeCell ref="DID3:DIQ3"/>
    <mergeCell ref="DIR3:DJE3"/>
    <mergeCell ref="DCT3:DDG3"/>
    <mergeCell ref="DDH3:DDU3"/>
    <mergeCell ref="DDV3:DEI3"/>
    <mergeCell ref="DEJ3:DEW3"/>
    <mergeCell ref="DEX3:DFK3"/>
    <mergeCell ref="DFL3:DFY3"/>
    <mergeCell ref="CZN3:DAA3"/>
    <mergeCell ref="DAB3:DAO3"/>
    <mergeCell ref="DAP3:DBC3"/>
    <mergeCell ref="DBD3:DBQ3"/>
    <mergeCell ref="DBR3:DCE3"/>
    <mergeCell ref="DCF3:DCS3"/>
    <mergeCell ref="CWH3:CWU3"/>
    <mergeCell ref="CWV3:CXI3"/>
    <mergeCell ref="CXJ3:CXW3"/>
    <mergeCell ref="CXX3:CYK3"/>
    <mergeCell ref="CYL3:CYY3"/>
    <mergeCell ref="CYZ3:CZM3"/>
    <mergeCell ref="CTB3:CTO3"/>
    <mergeCell ref="CTP3:CUC3"/>
    <mergeCell ref="CUD3:CUQ3"/>
    <mergeCell ref="CUR3:CVE3"/>
    <mergeCell ref="CVF3:CVS3"/>
    <mergeCell ref="CVT3:CWG3"/>
    <mergeCell ref="CPV3:CQI3"/>
    <mergeCell ref="CQJ3:CQW3"/>
    <mergeCell ref="CQX3:CRK3"/>
    <mergeCell ref="CRL3:CRY3"/>
    <mergeCell ref="CRZ3:CSM3"/>
    <mergeCell ref="CSN3:CTA3"/>
    <mergeCell ref="CMP3:CNC3"/>
    <mergeCell ref="CND3:CNQ3"/>
    <mergeCell ref="CNR3:COE3"/>
    <mergeCell ref="COF3:COS3"/>
    <mergeCell ref="COT3:CPG3"/>
    <mergeCell ref="CPH3:CPU3"/>
    <mergeCell ref="CJJ3:CJW3"/>
    <mergeCell ref="CJX3:CKK3"/>
    <mergeCell ref="CKL3:CKY3"/>
    <mergeCell ref="CKZ3:CLM3"/>
    <mergeCell ref="CLN3:CMA3"/>
    <mergeCell ref="CMB3:CMO3"/>
    <mergeCell ref="CGD3:CGQ3"/>
    <mergeCell ref="CGR3:CHE3"/>
    <mergeCell ref="CHF3:CHS3"/>
    <mergeCell ref="CHT3:CIG3"/>
    <mergeCell ref="CIH3:CIU3"/>
    <mergeCell ref="CIV3:CJI3"/>
    <mergeCell ref="CCX3:CDK3"/>
    <mergeCell ref="CDL3:CDY3"/>
    <mergeCell ref="CDZ3:CEM3"/>
    <mergeCell ref="CEN3:CFA3"/>
    <mergeCell ref="CFB3:CFO3"/>
    <mergeCell ref="CFP3:CGC3"/>
    <mergeCell ref="BZR3:CAE3"/>
    <mergeCell ref="CAF3:CAS3"/>
    <mergeCell ref="CAT3:CBG3"/>
    <mergeCell ref="CBH3:CBU3"/>
    <mergeCell ref="CBV3:CCI3"/>
    <mergeCell ref="CCJ3:CCW3"/>
    <mergeCell ref="BWL3:BWY3"/>
    <mergeCell ref="BWZ3:BXM3"/>
    <mergeCell ref="BXN3:BYA3"/>
    <mergeCell ref="BYB3:BYO3"/>
    <mergeCell ref="BYP3:BZC3"/>
    <mergeCell ref="BZD3:BZQ3"/>
    <mergeCell ref="BTF3:BTS3"/>
    <mergeCell ref="BTT3:BUG3"/>
    <mergeCell ref="BUH3:BUU3"/>
    <mergeCell ref="BUV3:BVI3"/>
    <mergeCell ref="BVJ3:BVW3"/>
    <mergeCell ref="BVX3:BWK3"/>
    <mergeCell ref="BPZ3:BQM3"/>
    <mergeCell ref="BQN3:BRA3"/>
    <mergeCell ref="BRB3:BRO3"/>
    <mergeCell ref="BRP3:BSC3"/>
    <mergeCell ref="BSD3:BSQ3"/>
    <mergeCell ref="BSR3:BTE3"/>
    <mergeCell ref="BMT3:BNG3"/>
    <mergeCell ref="BNH3:BNU3"/>
    <mergeCell ref="BNV3:BOI3"/>
    <mergeCell ref="BOJ3:BOW3"/>
    <mergeCell ref="BOX3:BPK3"/>
    <mergeCell ref="BPL3:BPY3"/>
    <mergeCell ref="BJN3:BKA3"/>
    <mergeCell ref="BKB3:BKO3"/>
    <mergeCell ref="BKP3:BLC3"/>
    <mergeCell ref="BLD3:BLQ3"/>
    <mergeCell ref="BLR3:BME3"/>
    <mergeCell ref="BMF3:BMS3"/>
    <mergeCell ref="BGH3:BGU3"/>
    <mergeCell ref="BGV3:BHI3"/>
    <mergeCell ref="BHJ3:BHW3"/>
    <mergeCell ref="BHX3:BIK3"/>
    <mergeCell ref="BIL3:BIY3"/>
    <mergeCell ref="BIZ3:BJM3"/>
    <mergeCell ref="BDB3:BDO3"/>
    <mergeCell ref="BDP3:BEC3"/>
    <mergeCell ref="BED3:BEQ3"/>
    <mergeCell ref="BER3:BFE3"/>
    <mergeCell ref="BFF3:BFS3"/>
    <mergeCell ref="BFT3:BGG3"/>
    <mergeCell ref="AIB3:AIO3"/>
    <mergeCell ref="AIP3:AJC3"/>
    <mergeCell ref="AJD3:AJQ3"/>
    <mergeCell ref="ADF3:ADS3"/>
    <mergeCell ref="AZV3:BAI3"/>
    <mergeCell ref="BAJ3:BAW3"/>
    <mergeCell ref="BAX3:BBK3"/>
    <mergeCell ref="BBL3:BBY3"/>
    <mergeCell ref="BBZ3:BCM3"/>
    <mergeCell ref="BCN3:BDA3"/>
    <mergeCell ref="AWP3:AXC3"/>
    <mergeCell ref="AXD3:AXQ3"/>
    <mergeCell ref="AXR3:AYE3"/>
    <mergeCell ref="AYF3:AYS3"/>
    <mergeCell ref="AYT3:AZG3"/>
    <mergeCell ref="AZH3:AZU3"/>
    <mergeCell ref="ATJ3:ATW3"/>
    <mergeCell ref="ATX3:AUK3"/>
    <mergeCell ref="AUL3:AUY3"/>
    <mergeCell ref="AUZ3:AVM3"/>
    <mergeCell ref="AVN3:AWA3"/>
    <mergeCell ref="AWB3:AWO3"/>
    <mergeCell ref="AQD3:AQQ3"/>
    <mergeCell ref="AQR3:ARE3"/>
    <mergeCell ref="ARF3:ARS3"/>
    <mergeCell ref="ART3:ASG3"/>
    <mergeCell ref="ASH3:ASU3"/>
    <mergeCell ref="ASV3:ATI3"/>
    <mergeCell ref="AMX3:ANK3"/>
    <mergeCell ref="WT3:XG3"/>
    <mergeCell ref="XH3:XU3"/>
    <mergeCell ref="XV3:YI3"/>
    <mergeCell ref="YJ3:YW3"/>
    <mergeCell ref="YX3:ZK3"/>
    <mergeCell ref="ZL3:ZY3"/>
    <mergeCell ref="TN3:UA3"/>
    <mergeCell ref="ANL3:ANY3"/>
    <mergeCell ref="ANZ3:AOM3"/>
    <mergeCell ref="AON3:APA3"/>
    <mergeCell ref="APB3:APO3"/>
    <mergeCell ref="APP3:AQC3"/>
    <mergeCell ref="AJR3:AKE3"/>
    <mergeCell ref="AKF3:AKS3"/>
    <mergeCell ref="AKT3:ALG3"/>
    <mergeCell ref="ALH3:ALU3"/>
    <mergeCell ref="ALV3:AMI3"/>
    <mergeCell ref="AMJ3:AMW3"/>
    <mergeCell ref="ADT3:AEG3"/>
    <mergeCell ref="AEH3:AEU3"/>
    <mergeCell ref="AEV3:AFI3"/>
    <mergeCell ref="AFJ3:AFW3"/>
    <mergeCell ref="AFX3:AGK3"/>
    <mergeCell ref="ZZ3:AAM3"/>
    <mergeCell ref="AAN3:ABA3"/>
    <mergeCell ref="ABB3:ABO3"/>
    <mergeCell ref="ABP3:ACC3"/>
    <mergeCell ref="ACD3:ACQ3"/>
    <mergeCell ref="ACR3:ADE3"/>
    <mergeCell ref="AGL3:AGY3"/>
    <mergeCell ref="AGZ3:AHM3"/>
    <mergeCell ref="AHN3:AIA3"/>
    <mergeCell ref="F10:G10"/>
    <mergeCell ref="F11:G11"/>
    <mergeCell ref="KJ3:KW3"/>
    <mergeCell ref="KX3:LK3"/>
    <mergeCell ref="LL3:LY3"/>
    <mergeCell ref="UB3:UO3"/>
    <mergeCell ref="UP3:VC3"/>
    <mergeCell ref="VD3:VQ3"/>
    <mergeCell ref="VR3:WE3"/>
    <mergeCell ref="WF3:WS3"/>
    <mergeCell ref="QH3:QU3"/>
    <mergeCell ref="QV3:RI3"/>
    <mergeCell ref="RJ3:RW3"/>
    <mergeCell ref="RX3:SK3"/>
    <mergeCell ref="SL3:SY3"/>
    <mergeCell ref="SZ3:TM3"/>
    <mergeCell ref="LZ3:MM3"/>
    <mergeCell ref="MN3:NA3"/>
    <mergeCell ref="U74:U75"/>
    <mergeCell ref="NB3:NO3"/>
    <mergeCell ref="NP3:OC3"/>
    <mergeCell ref="OD3:OQ3"/>
    <mergeCell ref="OR3:PE3"/>
    <mergeCell ref="PF3:PS3"/>
    <mergeCell ref="PT3:QG3"/>
    <mergeCell ref="JV3:KI3"/>
    <mergeCell ref="U106:U107"/>
    <mergeCell ref="A1:U1"/>
    <mergeCell ref="A3:U3"/>
    <mergeCell ref="V3:AA3"/>
    <mergeCell ref="AB3:AC3"/>
    <mergeCell ref="GP3:HC3"/>
    <mergeCell ref="HD3:HQ3"/>
    <mergeCell ref="HR3:IE3"/>
    <mergeCell ref="IF3:IS3"/>
    <mergeCell ref="IT3:JG3"/>
    <mergeCell ref="JH3:JU3"/>
    <mergeCell ref="DJ3:DW3"/>
    <mergeCell ref="DX3:EK3"/>
    <mergeCell ref="EL3:EY3"/>
    <mergeCell ref="EZ3:FM3"/>
    <mergeCell ref="FN3:GA3"/>
    <mergeCell ref="GB3:GO3"/>
    <mergeCell ref="AD3:AQ3"/>
    <mergeCell ref="AR3:BE3"/>
    <mergeCell ref="BF3:BS3"/>
    <mergeCell ref="BT3:CG3"/>
    <mergeCell ref="CH3:CU3"/>
    <mergeCell ref="CV3:DI3"/>
    <mergeCell ref="F9:G9"/>
  </mergeCells>
  <printOptions horizontalCentered="1"/>
  <pageMargins left="0" right="0" top="0.82677165354330717" bottom="0.74803149606299213" header="0.51181102362204722" footer="0.59055118110236227"/>
  <pageSetup paperSize="9" scale="53" firstPageNumber="22" fitToHeight="4" orientation="landscape" useFirstPageNumber="1" r:id="rId1"/>
  <headerFooter>
    <oddHeader>&amp;C&amp;P</oddHeader>
  </headerFooter>
  <rowBreaks count="3" manualBreakCount="3">
    <brk id="48" max="20" man="1"/>
    <brk id="85" max="20" man="1"/>
    <brk id="127" max="20"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2:E19"/>
  <sheetViews>
    <sheetView zoomScaleNormal="100" workbookViewId="0">
      <selection activeCell="K25" sqref="K25"/>
    </sheetView>
  </sheetViews>
  <sheetFormatPr defaultColWidth="9.140625" defaultRowHeight="15"/>
  <cols>
    <col min="1" max="1" width="38.140625" style="15" customWidth="1"/>
    <col min="2" max="2" width="24.85546875" style="442" bestFit="1" customWidth="1"/>
    <col min="3" max="3" width="24.5703125" style="15" customWidth="1"/>
    <col min="4" max="4" width="12.5703125" style="15" customWidth="1"/>
    <col min="5" max="5" width="18" style="15" customWidth="1"/>
    <col min="6" max="16384" width="9.140625" style="15"/>
  </cols>
  <sheetData>
    <row r="2" spans="1:5">
      <c r="A2" s="1083" t="s">
        <v>185</v>
      </c>
      <c r="B2" s="1083"/>
      <c r="C2" s="1083"/>
      <c r="D2" s="1083"/>
      <c r="E2" s="1083"/>
    </row>
    <row r="3" spans="1:5">
      <c r="A3" s="162"/>
      <c r="B3" s="162"/>
      <c r="C3" s="162"/>
      <c r="D3" s="162"/>
      <c r="E3" s="162"/>
    </row>
    <row r="4" spans="1:5">
      <c r="A4" s="1083" t="s">
        <v>610</v>
      </c>
      <c r="B4" s="1083"/>
      <c r="C4" s="1083"/>
      <c r="D4" s="1083"/>
      <c r="E4" s="1083"/>
    </row>
    <row r="5" spans="1:5">
      <c r="A5" s="162"/>
      <c r="B5" s="162"/>
      <c r="C5" s="162"/>
      <c r="D5" s="162"/>
      <c r="E5" s="162"/>
    </row>
    <row r="6" spans="1:5">
      <c r="A6" s="1083" t="s">
        <v>186</v>
      </c>
      <c r="B6" s="1083"/>
      <c r="C6" s="1083"/>
      <c r="D6" s="1083"/>
      <c r="E6" s="1083"/>
    </row>
    <row r="7" spans="1:5" ht="15.75" thickBot="1">
      <c r="A7" s="162"/>
      <c r="B7" s="162"/>
      <c r="C7" s="162"/>
      <c r="D7" s="162"/>
      <c r="E7" s="162"/>
    </row>
    <row r="8" spans="1:5" ht="30">
      <c r="A8" s="538" t="s">
        <v>187</v>
      </c>
      <c r="B8" s="539" t="s">
        <v>188</v>
      </c>
      <c r="C8" s="539" t="s">
        <v>189</v>
      </c>
      <c r="D8" s="1084" t="s">
        <v>190</v>
      </c>
      <c r="E8" s="1085"/>
    </row>
    <row r="9" spans="1:5">
      <c r="A9" s="1086"/>
      <c r="B9" s="1087"/>
      <c r="C9" s="1088"/>
      <c r="D9" s="1089" t="s">
        <v>191</v>
      </c>
      <c r="E9" s="1090" t="s">
        <v>113</v>
      </c>
    </row>
    <row r="10" spans="1:5">
      <c r="A10" s="1086"/>
      <c r="B10" s="1087"/>
      <c r="C10" s="1088"/>
      <c r="D10" s="1089"/>
      <c r="E10" s="1090"/>
    </row>
    <row r="11" spans="1:5">
      <c r="A11" s="556"/>
      <c r="B11" s="163"/>
      <c r="C11" s="163"/>
      <c r="D11" s="163"/>
      <c r="E11" s="557"/>
    </row>
    <row r="12" spans="1:5">
      <c r="A12" s="558" t="s">
        <v>181</v>
      </c>
      <c r="B12" s="567">
        <v>19</v>
      </c>
      <c r="C12" s="441" t="s">
        <v>476</v>
      </c>
      <c r="D12" s="441">
        <v>1</v>
      </c>
      <c r="E12" s="559" t="s">
        <v>174</v>
      </c>
    </row>
    <row r="13" spans="1:5">
      <c r="A13" s="558" t="s">
        <v>492</v>
      </c>
      <c r="B13" s="568">
        <v>1</v>
      </c>
      <c r="C13" s="441" t="s">
        <v>493</v>
      </c>
      <c r="D13" s="441">
        <v>1</v>
      </c>
      <c r="E13" s="559" t="s">
        <v>175</v>
      </c>
    </row>
    <row r="14" spans="1:5">
      <c r="A14" s="558"/>
      <c r="B14" s="441"/>
      <c r="C14" s="441"/>
      <c r="D14" s="441"/>
      <c r="E14" s="559"/>
    </row>
    <row r="15" spans="1:5">
      <c r="A15" s="558"/>
      <c r="B15" s="441"/>
      <c r="C15" s="441"/>
      <c r="D15" s="441"/>
      <c r="E15" s="559"/>
    </row>
    <row r="16" spans="1:5">
      <c r="A16" s="558"/>
      <c r="B16" s="441"/>
      <c r="C16" s="441"/>
      <c r="D16" s="441"/>
      <c r="E16" s="560"/>
    </row>
    <row r="17" spans="1:5" ht="15.75" thickBot="1">
      <c r="A17" s="561"/>
      <c r="B17" s="562">
        <f>SUM(B12:B16)</f>
        <v>20</v>
      </c>
      <c r="C17" s="563"/>
      <c r="D17" s="563"/>
      <c r="E17" s="564"/>
    </row>
    <row r="19" spans="1:5">
      <c r="A19" s="340"/>
    </row>
  </sheetData>
  <mergeCells count="9">
    <mergeCell ref="A2:E2"/>
    <mergeCell ref="A6:E6"/>
    <mergeCell ref="A4:E4"/>
    <mergeCell ref="D8:E8"/>
    <mergeCell ref="A9:A10"/>
    <mergeCell ref="B9:B10"/>
    <mergeCell ref="C9:C10"/>
    <mergeCell ref="D9:D10"/>
    <mergeCell ref="E9:E10"/>
  </mergeCells>
  <printOptions horizontalCentered="1"/>
  <pageMargins left="0.31496062992125984" right="0.31496062992125984" top="1.0236220472440944" bottom="0.74803149606299213" header="0.51181102362204722" footer="0.59055118110236227"/>
  <pageSetup paperSize="9" scale="82" firstPageNumber="26" fitToHeight="4" orientation="portrait" useFirstPageNumber="1" r:id="rId1"/>
  <headerFooter>
    <oddHeader>&amp;C&amp;P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2:XFD32"/>
  <sheetViews>
    <sheetView zoomScaleNormal="100" workbookViewId="0">
      <selection activeCell="O25" sqref="O24:U25"/>
    </sheetView>
  </sheetViews>
  <sheetFormatPr defaultColWidth="9.140625" defaultRowHeight="14.25"/>
  <cols>
    <col min="1" max="1" width="13.42578125" style="17" customWidth="1"/>
    <col min="2" max="2" width="6.85546875" style="17" bestFit="1" customWidth="1"/>
    <col min="3" max="7" width="15.7109375" style="17" customWidth="1"/>
    <col min="8" max="8" width="9.140625" style="17" customWidth="1"/>
    <col min="9" max="9" width="8" style="17" customWidth="1"/>
    <col min="10" max="10" width="8.140625" style="17" customWidth="1"/>
    <col min="11" max="14" width="9.140625" style="17" customWidth="1"/>
    <col min="15" max="16384" width="9.140625" style="17"/>
  </cols>
  <sheetData>
    <row r="2" spans="1:7" ht="29.25" customHeight="1">
      <c r="A2" s="1092" t="s">
        <v>547</v>
      </c>
      <c r="B2" s="1092"/>
      <c r="C2" s="1092"/>
      <c r="D2" s="1092"/>
      <c r="E2" s="1092"/>
      <c r="F2" s="1092"/>
      <c r="G2" s="1092"/>
    </row>
    <row r="3" spans="1:7" ht="15">
      <c r="A3" s="565"/>
      <c r="B3" s="565"/>
      <c r="C3" s="565"/>
      <c r="D3" s="565"/>
      <c r="E3" s="565"/>
      <c r="F3" s="565"/>
      <c r="G3" s="565"/>
    </row>
    <row r="4" spans="1:7" ht="15">
      <c r="A4" s="1101" t="s">
        <v>193</v>
      </c>
      <c r="B4" s="1101"/>
      <c r="C4" s="976"/>
      <c r="D4" s="976"/>
      <c r="E4" s="976"/>
      <c r="F4" s="976"/>
      <c r="G4" s="976"/>
    </row>
    <row r="5" spans="1:7" ht="15">
      <c r="A5" s="540"/>
      <c r="B5" s="540"/>
      <c r="C5" s="338"/>
      <c r="D5" s="338"/>
      <c r="E5" s="338"/>
      <c r="F5" s="338"/>
      <c r="G5" s="338"/>
    </row>
    <row r="6" spans="1:7" ht="15">
      <c r="A6" s="1055" t="s">
        <v>611</v>
      </c>
      <c r="B6" s="1055"/>
      <c r="C6" s="1055"/>
      <c r="D6" s="1055"/>
      <c r="E6" s="1055"/>
      <c r="F6" s="1055"/>
      <c r="G6" s="1055"/>
    </row>
    <row r="7" spans="1:7" ht="15">
      <c r="A7" s="153"/>
      <c r="B7" s="153"/>
      <c r="C7" s="153"/>
      <c r="D7" s="153"/>
      <c r="E7" s="153"/>
      <c r="F7" s="153"/>
      <c r="G7" s="153"/>
    </row>
    <row r="8" spans="1:7" ht="14.25" customHeight="1">
      <c r="A8" s="1055" t="s">
        <v>600</v>
      </c>
      <c r="B8" s="1091"/>
      <c r="C8" s="1091"/>
      <c r="D8" s="1091"/>
      <c r="E8" s="1091"/>
      <c r="F8" s="1091"/>
      <c r="G8" s="1091"/>
    </row>
    <row r="9" spans="1:7" ht="14.25" customHeight="1">
      <c r="A9" s="153"/>
      <c r="B9" s="339"/>
      <c r="C9" s="339"/>
      <c r="D9" s="339"/>
      <c r="E9" s="339"/>
      <c r="F9" s="339"/>
      <c r="G9" s="339"/>
    </row>
    <row r="10" spans="1:7" ht="14.25" customHeight="1">
      <c r="A10" s="1055" t="s">
        <v>548</v>
      </c>
      <c r="B10" s="1055"/>
      <c r="C10" s="1093"/>
      <c r="D10" s="1093"/>
      <c r="E10" s="1093"/>
      <c r="F10" s="1093"/>
      <c r="G10" s="1093"/>
    </row>
    <row r="11" spans="1:7" ht="14.25" customHeight="1" thickBot="1">
      <c r="A11" s="153"/>
      <c r="B11" s="153"/>
      <c r="C11" s="338"/>
      <c r="D11" s="338"/>
      <c r="E11" s="338"/>
      <c r="F11" s="338"/>
      <c r="G11" s="338"/>
    </row>
    <row r="12" spans="1:7" ht="40.5" customHeight="1" thickBot="1">
      <c r="A12" s="164" t="s">
        <v>191</v>
      </c>
      <c r="B12" s="165" t="s">
        <v>113</v>
      </c>
      <c r="C12" s="1094" t="s">
        <v>546</v>
      </c>
      <c r="D12" s="1095"/>
      <c r="E12" s="1095"/>
      <c r="F12" s="1095"/>
      <c r="G12" s="1096"/>
    </row>
    <row r="13" spans="1:7" ht="27" customHeight="1" thickBot="1">
      <c r="A13" s="166" t="s">
        <v>194</v>
      </c>
      <c r="B13" s="167" t="s">
        <v>194</v>
      </c>
      <c r="C13" s="1097" t="s">
        <v>195</v>
      </c>
      <c r="D13" s="1097"/>
      <c r="E13" s="1097"/>
      <c r="F13" s="1097"/>
      <c r="G13" s="1098"/>
    </row>
    <row r="14" spans="1:7" ht="14.25" customHeight="1">
      <c r="A14" s="153"/>
      <c r="B14" s="153"/>
      <c r="C14" s="338"/>
      <c r="D14" s="338"/>
      <c r="E14" s="338"/>
      <c r="F14" s="338"/>
      <c r="G14" s="338"/>
    </row>
    <row r="15" spans="1:7" ht="14.25" customHeight="1">
      <c r="A15" s="153"/>
      <c r="B15" s="153"/>
      <c r="C15" s="338"/>
      <c r="D15" s="338"/>
      <c r="E15" s="338"/>
      <c r="F15" s="338"/>
      <c r="G15" s="338"/>
    </row>
    <row r="16" spans="1:7" ht="14.25" customHeight="1">
      <c r="A16" s="153"/>
      <c r="B16" s="153"/>
      <c r="C16" s="338"/>
      <c r="D16" s="338"/>
      <c r="E16" s="338"/>
      <c r="F16" s="338"/>
      <c r="G16" s="338"/>
    </row>
    <row r="17" spans="1:16384" s="17" customFormat="1" ht="15">
      <c r="A17" s="1055" t="s">
        <v>601</v>
      </c>
      <c r="B17" s="1091"/>
      <c r="C17" s="1091"/>
      <c r="D17" s="1091"/>
      <c r="E17" s="1091"/>
      <c r="F17" s="1091"/>
      <c r="G17" s="1091"/>
    </row>
    <row r="18" spans="1:16384" s="17" customFormat="1" ht="15">
      <c r="A18" s="153"/>
      <c r="B18" s="339"/>
      <c r="C18" s="339"/>
      <c r="D18" s="339"/>
      <c r="E18" s="339"/>
      <c r="F18" s="339"/>
      <c r="G18" s="339"/>
    </row>
    <row r="19" spans="1:16384" s="17" customFormat="1" ht="15">
      <c r="A19" s="1055" t="s">
        <v>549</v>
      </c>
      <c r="B19" s="1055"/>
      <c r="C19" s="1093"/>
      <c r="D19" s="1093"/>
      <c r="E19" s="1093"/>
      <c r="F19" s="1093"/>
      <c r="G19" s="1093"/>
    </row>
    <row r="20" spans="1:16384" s="17" customFormat="1" ht="15" thickBot="1"/>
    <row r="21" spans="1:16384" s="17" customFormat="1" ht="41.25" customHeight="1" thickBot="1">
      <c r="A21" s="164" t="s">
        <v>191</v>
      </c>
      <c r="B21" s="165" t="s">
        <v>113</v>
      </c>
      <c r="C21" s="1094" t="s">
        <v>546</v>
      </c>
      <c r="D21" s="1095"/>
      <c r="E21" s="1095"/>
      <c r="F21" s="1095"/>
      <c r="G21" s="1096"/>
    </row>
    <row r="22" spans="1:16384" s="17" customFormat="1" ht="30" customHeight="1" thickBot="1">
      <c r="A22" s="164" t="s">
        <v>194</v>
      </c>
      <c r="B22" s="165" t="s">
        <v>194</v>
      </c>
      <c r="C22" s="1099" t="s">
        <v>195</v>
      </c>
      <c r="D22" s="1099"/>
      <c r="E22" s="1099"/>
      <c r="F22" s="1099"/>
      <c r="G22" s="1100"/>
    </row>
    <row r="24" spans="1:16384" s="17" customFormat="1" ht="15">
      <c r="H24" s="1055"/>
      <c r="I24" s="1091"/>
      <c r="J24" s="1091"/>
      <c r="K24" s="1091"/>
      <c r="L24" s="1091"/>
      <c r="M24" s="1091"/>
      <c r="N24" s="1091"/>
      <c r="O24" s="1055"/>
      <c r="P24" s="1091"/>
      <c r="Q24" s="1091"/>
      <c r="R24" s="1091"/>
      <c r="S24" s="1091"/>
      <c r="T24" s="1091"/>
      <c r="U24" s="1091"/>
      <c r="V24" s="1055"/>
      <c r="W24" s="1091"/>
      <c r="X24" s="1091"/>
      <c r="Y24" s="1091"/>
      <c r="Z24" s="1091"/>
      <c r="AA24" s="1091"/>
      <c r="AB24" s="1091"/>
      <c r="AC24" s="1055"/>
      <c r="AD24" s="1091"/>
      <c r="AE24" s="1091"/>
      <c r="AF24" s="1091"/>
      <c r="AG24" s="1091"/>
      <c r="AH24" s="1091"/>
      <c r="AI24" s="1091"/>
      <c r="AJ24" s="1055"/>
      <c r="AK24" s="1091"/>
      <c r="AL24" s="1091"/>
      <c r="AM24" s="1091"/>
      <c r="AN24" s="1091"/>
      <c r="AO24" s="1091"/>
      <c r="AP24" s="1091"/>
      <c r="AQ24" s="1055"/>
      <c r="AR24" s="1091"/>
      <c r="AS24" s="1091"/>
      <c r="AT24" s="1091"/>
      <c r="AU24" s="1091"/>
      <c r="AV24" s="1091"/>
      <c r="AW24" s="1091"/>
      <c r="AX24" s="1055"/>
      <c r="AY24" s="1091"/>
      <c r="AZ24" s="1091"/>
      <c r="BA24" s="1091"/>
      <c r="BB24" s="1091"/>
      <c r="BC24" s="1091"/>
      <c r="BD24" s="1091"/>
      <c r="BE24" s="1055"/>
      <c r="BF24" s="1091"/>
      <c r="BG24" s="1091"/>
      <c r="BH24" s="1091"/>
      <c r="BI24" s="1091"/>
      <c r="BJ24" s="1091"/>
      <c r="BK24" s="1091"/>
      <c r="BL24" s="1055"/>
      <c r="BM24" s="1091"/>
      <c r="BN24" s="1091"/>
      <c r="BO24" s="1091"/>
      <c r="BP24" s="1091"/>
      <c r="BQ24" s="1091"/>
      <c r="BR24" s="1091"/>
      <c r="BS24" s="1055"/>
      <c r="BT24" s="1091"/>
      <c r="BU24" s="1091"/>
      <c r="BV24" s="1091"/>
      <c r="BW24" s="1091"/>
      <c r="BX24" s="1091"/>
      <c r="BY24" s="1091"/>
      <c r="BZ24" s="1055"/>
      <c r="CA24" s="1091"/>
      <c r="CB24" s="1091"/>
      <c r="CC24" s="1091"/>
      <c r="CD24" s="1091"/>
      <c r="CE24" s="1091"/>
      <c r="CF24" s="1091"/>
      <c r="CG24" s="1055"/>
      <c r="CH24" s="1091"/>
      <c r="CI24" s="1091"/>
      <c r="CJ24" s="1091"/>
      <c r="CK24" s="1091"/>
      <c r="CL24" s="1091"/>
      <c r="CM24" s="1091"/>
      <c r="CN24" s="1055"/>
      <c r="CO24" s="1091"/>
      <c r="CP24" s="1091"/>
      <c r="CQ24" s="1091"/>
      <c r="CR24" s="1091"/>
      <c r="CS24" s="1091"/>
      <c r="CT24" s="1091"/>
      <c r="CU24" s="1055"/>
      <c r="CV24" s="1091"/>
      <c r="CW24" s="1091"/>
      <c r="CX24" s="1091"/>
      <c r="CY24" s="1091"/>
      <c r="CZ24" s="1091"/>
      <c r="DA24" s="1091"/>
      <c r="DB24" s="1055"/>
      <c r="DC24" s="1091"/>
      <c r="DD24" s="1091"/>
      <c r="DE24" s="1091"/>
      <c r="DF24" s="1091"/>
      <c r="DG24" s="1091"/>
      <c r="DH24" s="1091"/>
      <c r="DI24" s="1055"/>
      <c r="DJ24" s="1091"/>
      <c r="DK24" s="1091"/>
      <c r="DL24" s="1091"/>
      <c r="DM24" s="1091"/>
      <c r="DN24" s="1091"/>
      <c r="DO24" s="1091"/>
      <c r="DP24" s="1055"/>
      <c r="DQ24" s="1091"/>
      <c r="DR24" s="1091"/>
      <c r="DS24" s="1091"/>
      <c r="DT24" s="1091"/>
      <c r="DU24" s="1091"/>
      <c r="DV24" s="1091"/>
      <c r="DW24" s="1055"/>
      <c r="DX24" s="1091"/>
      <c r="DY24" s="1091"/>
      <c r="DZ24" s="1091"/>
      <c r="EA24" s="1091"/>
      <c r="EB24" s="1091"/>
      <c r="EC24" s="1091"/>
      <c r="ED24" s="1055"/>
      <c r="EE24" s="1091"/>
      <c r="EF24" s="1091"/>
      <c r="EG24" s="1091"/>
      <c r="EH24" s="1091"/>
      <c r="EI24" s="1091"/>
      <c r="EJ24" s="1091"/>
      <c r="EK24" s="1055"/>
      <c r="EL24" s="1091"/>
      <c r="EM24" s="1091"/>
      <c r="EN24" s="1091"/>
      <c r="EO24" s="1091"/>
      <c r="EP24" s="1091"/>
      <c r="EQ24" s="1091"/>
      <c r="ER24" s="1055"/>
      <c r="ES24" s="1091"/>
      <c r="ET24" s="1091"/>
      <c r="EU24" s="1091"/>
      <c r="EV24" s="1091"/>
      <c r="EW24" s="1091"/>
      <c r="EX24" s="1091"/>
      <c r="EY24" s="1055"/>
      <c r="EZ24" s="1091"/>
      <c r="FA24" s="1091"/>
      <c r="FB24" s="1091"/>
      <c r="FC24" s="1091"/>
      <c r="FD24" s="1091"/>
      <c r="FE24" s="1091"/>
      <c r="FF24" s="1055"/>
      <c r="FG24" s="1091"/>
      <c r="FH24" s="1091"/>
      <c r="FI24" s="1091"/>
      <c r="FJ24" s="1091"/>
      <c r="FK24" s="1091"/>
      <c r="FL24" s="1091"/>
      <c r="FM24" s="1055"/>
      <c r="FN24" s="1091"/>
      <c r="FO24" s="1091"/>
      <c r="FP24" s="1091"/>
      <c r="FQ24" s="1091"/>
      <c r="FR24" s="1091"/>
      <c r="FS24" s="1091"/>
      <c r="FT24" s="1055"/>
      <c r="FU24" s="1091"/>
      <c r="FV24" s="1091"/>
      <c r="FW24" s="1091"/>
      <c r="FX24" s="1091"/>
      <c r="FY24" s="1091"/>
      <c r="FZ24" s="1091"/>
      <c r="GA24" s="1055"/>
      <c r="GB24" s="1091"/>
      <c r="GC24" s="1091"/>
      <c r="GD24" s="1091"/>
      <c r="GE24" s="1091"/>
      <c r="GF24" s="1091"/>
      <c r="GG24" s="1091"/>
      <c r="GH24" s="1055"/>
      <c r="GI24" s="1091"/>
      <c r="GJ24" s="1091"/>
      <c r="GK24" s="1091"/>
      <c r="GL24" s="1091"/>
      <c r="GM24" s="1091"/>
      <c r="GN24" s="1091"/>
      <c r="GO24" s="1055"/>
      <c r="GP24" s="1091"/>
      <c r="GQ24" s="1091"/>
      <c r="GR24" s="1091"/>
      <c r="GS24" s="1091"/>
      <c r="GT24" s="1091"/>
      <c r="GU24" s="1091"/>
      <c r="GV24" s="1055"/>
      <c r="GW24" s="1091"/>
      <c r="GX24" s="1091"/>
      <c r="GY24" s="1091"/>
      <c r="GZ24" s="1091"/>
      <c r="HA24" s="1091"/>
      <c r="HB24" s="1091"/>
      <c r="HC24" s="1055"/>
      <c r="HD24" s="1091"/>
      <c r="HE24" s="1091"/>
      <c r="HF24" s="1091"/>
      <c r="HG24" s="1091"/>
      <c r="HH24" s="1091"/>
      <c r="HI24" s="1091"/>
      <c r="HJ24" s="1055"/>
      <c r="HK24" s="1091"/>
      <c r="HL24" s="1091"/>
      <c r="HM24" s="1091"/>
      <c r="HN24" s="1091"/>
      <c r="HO24" s="1091"/>
      <c r="HP24" s="1091"/>
      <c r="HQ24" s="1055"/>
      <c r="HR24" s="1091"/>
      <c r="HS24" s="1091"/>
      <c r="HT24" s="1091"/>
      <c r="HU24" s="1091"/>
      <c r="HV24" s="1091"/>
      <c r="HW24" s="1091"/>
      <c r="HX24" s="1055"/>
      <c r="HY24" s="1091"/>
      <c r="HZ24" s="1091"/>
      <c r="IA24" s="1091"/>
      <c r="IB24" s="1091"/>
      <c r="IC24" s="1091"/>
      <c r="ID24" s="1091"/>
      <c r="IE24" s="1055"/>
      <c r="IF24" s="1091"/>
      <c r="IG24" s="1091"/>
      <c r="IH24" s="1091"/>
      <c r="II24" s="1091"/>
      <c r="IJ24" s="1091"/>
      <c r="IK24" s="1091"/>
      <c r="IL24" s="1055"/>
      <c r="IM24" s="1091"/>
      <c r="IN24" s="1091"/>
      <c r="IO24" s="1091"/>
      <c r="IP24" s="1091"/>
      <c r="IQ24" s="1091"/>
      <c r="IR24" s="1091"/>
      <c r="IS24" s="1055"/>
      <c r="IT24" s="1091"/>
      <c r="IU24" s="1091"/>
      <c r="IV24" s="1091"/>
      <c r="IW24" s="1091"/>
      <c r="IX24" s="1091"/>
      <c r="IY24" s="1091"/>
      <c r="IZ24" s="1055"/>
      <c r="JA24" s="1091"/>
      <c r="JB24" s="1091"/>
      <c r="JC24" s="1091"/>
      <c r="JD24" s="1091"/>
      <c r="JE24" s="1091"/>
      <c r="JF24" s="1091"/>
      <c r="JG24" s="1055"/>
      <c r="JH24" s="1091"/>
      <c r="JI24" s="1091"/>
      <c r="JJ24" s="1091"/>
      <c r="JK24" s="1091"/>
      <c r="JL24" s="1091"/>
      <c r="JM24" s="1091"/>
      <c r="JN24" s="1055"/>
      <c r="JO24" s="1091"/>
      <c r="JP24" s="1091"/>
      <c r="JQ24" s="1091"/>
      <c r="JR24" s="1091"/>
      <c r="JS24" s="1091"/>
      <c r="JT24" s="1091"/>
      <c r="JU24" s="1055"/>
      <c r="JV24" s="1091"/>
      <c r="JW24" s="1091"/>
      <c r="JX24" s="1091"/>
      <c r="JY24" s="1091"/>
      <c r="JZ24" s="1091"/>
      <c r="KA24" s="1091"/>
      <c r="KB24" s="1055"/>
      <c r="KC24" s="1091"/>
      <c r="KD24" s="1091"/>
      <c r="KE24" s="1091"/>
      <c r="KF24" s="1091"/>
      <c r="KG24" s="1091"/>
      <c r="KH24" s="1091"/>
      <c r="KI24" s="1055"/>
      <c r="KJ24" s="1091"/>
      <c r="KK24" s="1091"/>
      <c r="KL24" s="1091"/>
      <c r="KM24" s="1091"/>
      <c r="KN24" s="1091"/>
      <c r="KO24" s="1091"/>
      <c r="KP24" s="1055"/>
      <c r="KQ24" s="1091"/>
      <c r="KR24" s="1091"/>
      <c r="KS24" s="1091"/>
      <c r="KT24" s="1091"/>
      <c r="KU24" s="1091"/>
      <c r="KV24" s="1091"/>
      <c r="KW24" s="1055"/>
      <c r="KX24" s="1091"/>
      <c r="KY24" s="1091"/>
      <c r="KZ24" s="1091"/>
      <c r="LA24" s="1091"/>
      <c r="LB24" s="1091"/>
      <c r="LC24" s="1091"/>
      <c r="LD24" s="1055"/>
      <c r="LE24" s="1091"/>
      <c r="LF24" s="1091"/>
      <c r="LG24" s="1091"/>
      <c r="LH24" s="1091"/>
      <c r="LI24" s="1091"/>
      <c r="LJ24" s="1091"/>
      <c r="LK24" s="1055"/>
      <c r="LL24" s="1091"/>
      <c r="LM24" s="1091"/>
      <c r="LN24" s="1091"/>
      <c r="LO24" s="1091"/>
      <c r="LP24" s="1091"/>
      <c r="LQ24" s="1091"/>
      <c r="LR24" s="1055"/>
      <c r="LS24" s="1091"/>
      <c r="LT24" s="1091"/>
      <c r="LU24" s="1091"/>
      <c r="LV24" s="1091"/>
      <c r="LW24" s="1091"/>
      <c r="LX24" s="1091"/>
      <c r="LY24" s="1055"/>
      <c r="LZ24" s="1091"/>
      <c r="MA24" s="1091"/>
      <c r="MB24" s="1091"/>
      <c r="MC24" s="1091"/>
      <c r="MD24" s="1091"/>
      <c r="ME24" s="1091"/>
      <c r="MF24" s="1055"/>
      <c r="MG24" s="1091"/>
      <c r="MH24" s="1091"/>
      <c r="MI24" s="1091"/>
      <c r="MJ24" s="1091"/>
      <c r="MK24" s="1091"/>
      <c r="ML24" s="1091"/>
      <c r="MM24" s="1055"/>
      <c r="MN24" s="1091"/>
      <c r="MO24" s="1091"/>
      <c r="MP24" s="1091"/>
      <c r="MQ24" s="1091"/>
      <c r="MR24" s="1091"/>
      <c r="MS24" s="1091"/>
      <c r="MT24" s="1055"/>
      <c r="MU24" s="1091"/>
      <c r="MV24" s="1091"/>
      <c r="MW24" s="1091"/>
      <c r="MX24" s="1091"/>
      <c r="MY24" s="1091"/>
      <c r="MZ24" s="1091"/>
      <c r="NA24" s="1055"/>
      <c r="NB24" s="1091"/>
      <c r="NC24" s="1091"/>
      <c r="ND24" s="1091"/>
      <c r="NE24" s="1091"/>
      <c r="NF24" s="1091"/>
      <c r="NG24" s="1091"/>
      <c r="NH24" s="1055"/>
      <c r="NI24" s="1091"/>
      <c r="NJ24" s="1091"/>
      <c r="NK24" s="1091"/>
      <c r="NL24" s="1091"/>
      <c r="NM24" s="1091"/>
      <c r="NN24" s="1091"/>
      <c r="NO24" s="1055"/>
      <c r="NP24" s="1091"/>
      <c r="NQ24" s="1091"/>
      <c r="NR24" s="1091"/>
      <c r="NS24" s="1091"/>
      <c r="NT24" s="1091"/>
      <c r="NU24" s="1091"/>
      <c r="NV24" s="1055"/>
      <c r="NW24" s="1091"/>
      <c r="NX24" s="1091"/>
      <c r="NY24" s="1091"/>
      <c r="NZ24" s="1091"/>
      <c r="OA24" s="1091"/>
      <c r="OB24" s="1091"/>
      <c r="OC24" s="1055"/>
      <c r="OD24" s="1091"/>
      <c r="OE24" s="1091"/>
      <c r="OF24" s="1091"/>
      <c r="OG24" s="1091"/>
      <c r="OH24" s="1091"/>
      <c r="OI24" s="1091"/>
      <c r="OJ24" s="1055"/>
      <c r="OK24" s="1091"/>
      <c r="OL24" s="1091"/>
      <c r="OM24" s="1091"/>
      <c r="ON24" s="1091"/>
      <c r="OO24" s="1091"/>
      <c r="OP24" s="1091"/>
      <c r="OQ24" s="1055"/>
      <c r="OR24" s="1091"/>
      <c r="OS24" s="1091"/>
      <c r="OT24" s="1091"/>
      <c r="OU24" s="1091"/>
      <c r="OV24" s="1091"/>
      <c r="OW24" s="1091"/>
      <c r="OX24" s="1055"/>
      <c r="OY24" s="1091"/>
      <c r="OZ24" s="1091"/>
      <c r="PA24" s="1091"/>
      <c r="PB24" s="1091"/>
      <c r="PC24" s="1091"/>
      <c r="PD24" s="1091"/>
      <c r="PE24" s="1055"/>
      <c r="PF24" s="1091"/>
      <c r="PG24" s="1091"/>
      <c r="PH24" s="1091"/>
      <c r="PI24" s="1091"/>
      <c r="PJ24" s="1091"/>
      <c r="PK24" s="1091"/>
      <c r="PL24" s="1055"/>
      <c r="PM24" s="1091"/>
      <c r="PN24" s="1091"/>
      <c r="PO24" s="1091"/>
      <c r="PP24" s="1091"/>
      <c r="PQ24" s="1091"/>
      <c r="PR24" s="1091"/>
      <c r="PS24" s="1055"/>
      <c r="PT24" s="1091"/>
      <c r="PU24" s="1091"/>
      <c r="PV24" s="1091"/>
      <c r="PW24" s="1091"/>
      <c r="PX24" s="1091"/>
      <c r="PY24" s="1091"/>
      <c r="PZ24" s="1055"/>
      <c r="QA24" s="1091"/>
      <c r="QB24" s="1091"/>
      <c r="QC24" s="1091"/>
      <c r="QD24" s="1091"/>
      <c r="QE24" s="1091"/>
      <c r="QF24" s="1091"/>
      <c r="QG24" s="1055"/>
      <c r="QH24" s="1091"/>
      <c r="QI24" s="1091"/>
      <c r="QJ24" s="1091"/>
      <c r="QK24" s="1091"/>
      <c r="QL24" s="1091"/>
      <c r="QM24" s="1091"/>
      <c r="QN24" s="1055"/>
      <c r="QO24" s="1091"/>
      <c r="QP24" s="1091"/>
      <c r="QQ24" s="1091"/>
      <c r="QR24" s="1091"/>
      <c r="QS24" s="1091"/>
      <c r="QT24" s="1091"/>
      <c r="QU24" s="1055"/>
      <c r="QV24" s="1091"/>
      <c r="QW24" s="1091"/>
      <c r="QX24" s="1091"/>
      <c r="QY24" s="1091"/>
      <c r="QZ24" s="1091"/>
      <c r="RA24" s="1091"/>
      <c r="RB24" s="1055"/>
      <c r="RC24" s="1091"/>
      <c r="RD24" s="1091"/>
      <c r="RE24" s="1091"/>
      <c r="RF24" s="1091"/>
      <c r="RG24" s="1091"/>
      <c r="RH24" s="1091"/>
      <c r="RI24" s="1055"/>
      <c r="RJ24" s="1091"/>
      <c r="RK24" s="1091"/>
      <c r="RL24" s="1091"/>
      <c r="RM24" s="1091"/>
      <c r="RN24" s="1091"/>
      <c r="RO24" s="1091"/>
      <c r="RP24" s="1055"/>
      <c r="RQ24" s="1091"/>
      <c r="RR24" s="1091"/>
      <c r="RS24" s="1091"/>
      <c r="RT24" s="1091"/>
      <c r="RU24" s="1091"/>
      <c r="RV24" s="1091"/>
      <c r="RW24" s="1055"/>
      <c r="RX24" s="1091"/>
      <c r="RY24" s="1091"/>
      <c r="RZ24" s="1091"/>
      <c r="SA24" s="1091"/>
      <c r="SB24" s="1091"/>
      <c r="SC24" s="1091"/>
      <c r="SD24" s="1055"/>
      <c r="SE24" s="1091"/>
      <c r="SF24" s="1091"/>
      <c r="SG24" s="1091"/>
      <c r="SH24" s="1091"/>
      <c r="SI24" s="1091"/>
      <c r="SJ24" s="1091"/>
      <c r="SK24" s="1055"/>
      <c r="SL24" s="1091"/>
      <c r="SM24" s="1091"/>
      <c r="SN24" s="1091"/>
      <c r="SO24" s="1091"/>
      <c r="SP24" s="1091"/>
      <c r="SQ24" s="1091"/>
      <c r="SR24" s="1055"/>
      <c r="SS24" s="1091"/>
      <c r="ST24" s="1091"/>
      <c r="SU24" s="1091"/>
      <c r="SV24" s="1091"/>
      <c r="SW24" s="1091"/>
      <c r="SX24" s="1091"/>
      <c r="SY24" s="1055"/>
      <c r="SZ24" s="1091"/>
      <c r="TA24" s="1091"/>
      <c r="TB24" s="1091"/>
      <c r="TC24" s="1091"/>
      <c r="TD24" s="1091"/>
      <c r="TE24" s="1091"/>
      <c r="TF24" s="1055"/>
      <c r="TG24" s="1091"/>
      <c r="TH24" s="1091"/>
      <c r="TI24" s="1091"/>
      <c r="TJ24" s="1091"/>
      <c r="TK24" s="1091"/>
      <c r="TL24" s="1091"/>
      <c r="TM24" s="1055"/>
      <c r="TN24" s="1091"/>
      <c r="TO24" s="1091"/>
      <c r="TP24" s="1091"/>
      <c r="TQ24" s="1091"/>
      <c r="TR24" s="1091"/>
      <c r="TS24" s="1091"/>
      <c r="TT24" s="1055"/>
      <c r="TU24" s="1091"/>
      <c r="TV24" s="1091"/>
      <c r="TW24" s="1091"/>
      <c r="TX24" s="1091"/>
      <c r="TY24" s="1091"/>
      <c r="TZ24" s="1091"/>
      <c r="UA24" s="1055"/>
      <c r="UB24" s="1091"/>
      <c r="UC24" s="1091"/>
      <c r="UD24" s="1091"/>
      <c r="UE24" s="1091"/>
      <c r="UF24" s="1091"/>
      <c r="UG24" s="1091"/>
      <c r="UH24" s="1055"/>
      <c r="UI24" s="1091"/>
      <c r="UJ24" s="1091"/>
      <c r="UK24" s="1091"/>
      <c r="UL24" s="1091"/>
      <c r="UM24" s="1091"/>
      <c r="UN24" s="1091"/>
      <c r="UO24" s="1055"/>
      <c r="UP24" s="1091"/>
      <c r="UQ24" s="1091"/>
      <c r="UR24" s="1091"/>
      <c r="US24" s="1091"/>
      <c r="UT24" s="1091"/>
      <c r="UU24" s="1091"/>
      <c r="UV24" s="1055"/>
      <c r="UW24" s="1091"/>
      <c r="UX24" s="1091"/>
      <c r="UY24" s="1091"/>
      <c r="UZ24" s="1091"/>
      <c r="VA24" s="1091"/>
      <c r="VB24" s="1091"/>
      <c r="VC24" s="1055"/>
      <c r="VD24" s="1091"/>
      <c r="VE24" s="1091"/>
      <c r="VF24" s="1091"/>
      <c r="VG24" s="1091"/>
      <c r="VH24" s="1091"/>
      <c r="VI24" s="1091"/>
      <c r="VJ24" s="1055"/>
      <c r="VK24" s="1091"/>
      <c r="VL24" s="1091"/>
      <c r="VM24" s="1091"/>
      <c r="VN24" s="1091"/>
      <c r="VO24" s="1091"/>
      <c r="VP24" s="1091"/>
      <c r="VQ24" s="1055"/>
      <c r="VR24" s="1091"/>
      <c r="VS24" s="1091"/>
      <c r="VT24" s="1091"/>
      <c r="VU24" s="1091"/>
      <c r="VV24" s="1091"/>
      <c r="VW24" s="1091"/>
      <c r="VX24" s="1055"/>
      <c r="VY24" s="1091"/>
      <c r="VZ24" s="1091"/>
      <c r="WA24" s="1091"/>
      <c r="WB24" s="1091"/>
      <c r="WC24" s="1091"/>
      <c r="WD24" s="1091"/>
      <c r="WE24" s="1055"/>
      <c r="WF24" s="1091"/>
      <c r="WG24" s="1091"/>
      <c r="WH24" s="1091"/>
      <c r="WI24" s="1091"/>
      <c r="WJ24" s="1091"/>
      <c r="WK24" s="1091"/>
      <c r="WL24" s="1055"/>
      <c r="WM24" s="1091"/>
      <c r="WN24" s="1091"/>
      <c r="WO24" s="1091"/>
      <c r="WP24" s="1091"/>
      <c r="WQ24" s="1091"/>
      <c r="WR24" s="1091"/>
      <c r="WS24" s="1055"/>
      <c r="WT24" s="1091"/>
      <c r="WU24" s="1091"/>
      <c r="WV24" s="1091"/>
      <c r="WW24" s="1091"/>
      <c r="WX24" s="1091"/>
      <c r="WY24" s="1091"/>
      <c r="WZ24" s="1055"/>
      <c r="XA24" s="1091"/>
      <c r="XB24" s="1091"/>
      <c r="XC24" s="1091"/>
      <c r="XD24" s="1091"/>
      <c r="XE24" s="1091"/>
      <c r="XF24" s="1091"/>
      <c r="XG24" s="1055"/>
      <c r="XH24" s="1091"/>
      <c r="XI24" s="1091"/>
      <c r="XJ24" s="1091"/>
      <c r="XK24" s="1091"/>
      <c r="XL24" s="1091"/>
      <c r="XM24" s="1091"/>
      <c r="XN24" s="1055"/>
      <c r="XO24" s="1091"/>
      <c r="XP24" s="1091"/>
      <c r="XQ24" s="1091"/>
      <c r="XR24" s="1091"/>
      <c r="XS24" s="1091"/>
      <c r="XT24" s="1091"/>
      <c r="XU24" s="1055"/>
      <c r="XV24" s="1091"/>
      <c r="XW24" s="1091"/>
      <c r="XX24" s="1091"/>
      <c r="XY24" s="1091"/>
      <c r="XZ24" s="1091"/>
      <c r="YA24" s="1091"/>
      <c r="YB24" s="1055"/>
      <c r="YC24" s="1091"/>
      <c r="YD24" s="1091"/>
      <c r="YE24" s="1091"/>
      <c r="YF24" s="1091"/>
      <c r="YG24" s="1091"/>
      <c r="YH24" s="1091"/>
      <c r="YI24" s="1055"/>
      <c r="YJ24" s="1091"/>
      <c r="YK24" s="1091"/>
      <c r="YL24" s="1091"/>
      <c r="YM24" s="1091"/>
      <c r="YN24" s="1091"/>
      <c r="YO24" s="1091"/>
      <c r="YP24" s="1055"/>
      <c r="YQ24" s="1091"/>
      <c r="YR24" s="1091"/>
      <c r="YS24" s="1091"/>
      <c r="YT24" s="1091"/>
      <c r="YU24" s="1091"/>
      <c r="YV24" s="1091"/>
      <c r="YW24" s="1055"/>
      <c r="YX24" s="1091"/>
      <c r="YY24" s="1091"/>
      <c r="YZ24" s="1091"/>
      <c r="ZA24" s="1091"/>
      <c r="ZB24" s="1091"/>
      <c r="ZC24" s="1091"/>
      <c r="ZD24" s="1055"/>
      <c r="ZE24" s="1091"/>
      <c r="ZF24" s="1091"/>
      <c r="ZG24" s="1091"/>
      <c r="ZH24" s="1091"/>
      <c r="ZI24" s="1091"/>
      <c r="ZJ24" s="1091"/>
      <c r="ZK24" s="1055"/>
      <c r="ZL24" s="1091"/>
      <c r="ZM24" s="1091"/>
      <c r="ZN24" s="1091"/>
      <c r="ZO24" s="1091"/>
      <c r="ZP24" s="1091"/>
      <c r="ZQ24" s="1091"/>
      <c r="ZR24" s="1055"/>
      <c r="ZS24" s="1091"/>
      <c r="ZT24" s="1091"/>
      <c r="ZU24" s="1091"/>
      <c r="ZV24" s="1091"/>
      <c r="ZW24" s="1091"/>
      <c r="ZX24" s="1091"/>
      <c r="ZY24" s="1055"/>
      <c r="ZZ24" s="1091"/>
      <c r="AAA24" s="1091"/>
      <c r="AAB24" s="1091"/>
      <c r="AAC24" s="1091"/>
      <c r="AAD24" s="1091"/>
      <c r="AAE24" s="1091"/>
      <c r="AAF24" s="1055"/>
      <c r="AAG24" s="1091"/>
      <c r="AAH24" s="1091"/>
      <c r="AAI24" s="1091"/>
      <c r="AAJ24" s="1091"/>
      <c r="AAK24" s="1091"/>
      <c r="AAL24" s="1091"/>
      <c r="AAM24" s="1055"/>
      <c r="AAN24" s="1091"/>
      <c r="AAO24" s="1091"/>
      <c r="AAP24" s="1091"/>
      <c r="AAQ24" s="1091"/>
      <c r="AAR24" s="1091"/>
      <c r="AAS24" s="1091"/>
      <c r="AAT24" s="1055"/>
      <c r="AAU24" s="1091"/>
      <c r="AAV24" s="1091"/>
      <c r="AAW24" s="1091"/>
      <c r="AAX24" s="1091"/>
      <c r="AAY24" s="1091"/>
      <c r="AAZ24" s="1091"/>
      <c r="ABA24" s="1055"/>
      <c r="ABB24" s="1091"/>
      <c r="ABC24" s="1091"/>
      <c r="ABD24" s="1091"/>
      <c r="ABE24" s="1091"/>
      <c r="ABF24" s="1091"/>
      <c r="ABG24" s="1091"/>
      <c r="ABH24" s="1055"/>
      <c r="ABI24" s="1091"/>
      <c r="ABJ24" s="1091"/>
      <c r="ABK24" s="1091"/>
      <c r="ABL24" s="1091"/>
      <c r="ABM24" s="1091"/>
      <c r="ABN24" s="1091"/>
      <c r="ABO24" s="1055"/>
      <c r="ABP24" s="1091"/>
      <c r="ABQ24" s="1091"/>
      <c r="ABR24" s="1091"/>
      <c r="ABS24" s="1091"/>
      <c r="ABT24" s="1091"/>
      <c r="ABU24" s="1091"/>
      <c r="ABV24" s="1055"/>
      <c r="ABW24" s="1091"/>
      <c r="ABX24" s="1091"/>
      <c r="ABY24" s="1091"/>
      <c r="ABZ24" s="1091"/>
      <c r="ACA24" s="1091"/>
      <c r="ACB24" s="1091"/>
      <c r="ACC24" s="1055"/>
      <c r="ACD24" s="1091"/>
      <c r="ACE24" s="1091"/>
      <c r="ACF24" s="1091"/>
      <c r="ACG24" s="1091"/>
      <c r="ACH24" s="1091"/>
      <c r="ACI24" s="1091"/>
      <c r="ACJ24" s="1055"/>
      <c r="ACK24" s="1091"/>
      <c r="ACL24" s="1091"/>
      <c r="ACM24" s="1091"/>
      <c r="ACN24" s="1091"/>
      <c r="ACO24" s="1091"/>
      <c r="ACP24" s="1091"/>
      <c r="ACQ24" s="1055"/>
      <c r="ACR24" s="1091"/>
      <c r="ACS24" s="1091"/>
      <c r="ACT24" s="1091"/>
      <c r="ACU24" s="1091"/>
      <c r="ACV24" s="1091"/>
      <c r="ACW24" s="1091"/>
      <c r="ACX24" s="1055"/>
      <c r="ACY24" s="1091"/>
      <c r="ACZ24" s="1091"/>
      <c r="ADA24" s="1091"/>
      <c r="ADB24" s="1091"/>
      <c r="ADC24" s="1091"/>
      <c r="ADD24" s="1091"/>
      <c r="ADE24" s="1055"/>
      <c r="ADF24" s="1091"/>
      <c r="ADG24" s="1091"/>
      <c r="ADH24" s="1091"/>
      <c r="ADI24" s="1091"/>
      <c r="ADJ24" s="1091"/>
      <c r="ADK24" s="1091"/>
      <c r="ADL24" s="1055"/>
      <c r="ADM24" s="1091"/>
      <c r="ADN24" s="1091"/>
      <c r="ADO24" s="1091"/>
      <c r="ADP24" s="1091"/>
      <c r="ADQ24" s="1091"/>
      <c r="ADR24" s="1091"/>
      <c r="ADS24" s="1055"/>
      <c r="ADT24" s="1091"/>
      <c r="ADU24" s="1091"/>
      <c r="ADV24" s="1091"/>
      <c r="ADW24" s="1091"/>
      <c r="ADX24" s="1091"/>
      <c r="ADY24" s="1091"/>
      <c r="ADZ24" s="1055"/>
      <c r="AEA24" s="1091"/>
      <c r="AEB24" s="1091"/>
      <c r="AEC24" s="1091"/>
      <c r="AED24" s="1091"/>
      <c r="AEE24" s="1091"/>
      <c r="AEF24" s="1091"/>
      <c r="AEG24" s="1055"/>
      <c r="AEH24" s="1091"/>
      <c r="AEI24" s="1091"/>
      <c r="AEJ24" s="1091"/>
      <c r="AEK24" s="1091"/>
      <c r="AEL24" s="1091"/>
      <c r="AEM24" s="1091"/>
      <c r="AEN24" s="1055"/>
      <c r="AEO24" s="1091"/>
      <c r="AEP24" s="1091"/>
      <c r="AEQ24" s="1091"/>
      <c r="AER24" s="1091"/>
      <c r="AES24" s="1091"/>
      <c r="AET24" s="1091"/>
      <c r="AEU24" s="1055"/>
      <c r="AEV24" s="1091"/>
      <c r="AEW24" s="1091"/>
      <c r="AEX24" s="1091"/>
      <c r="AEY24" s="1091"/>
      <c r="AEZ24" s="1091"/>
      <c r="AFA24" s="1091"/>
      <c r="AFB24" s="1055"/>
      <c r="AFC24" s="1091"/>
      <c r="AFD24" s="1091"/>
      <c r="AFE24" s="1091"/>
      <c r="AFF24" s="1091"/>
      <c r="AFG24" s="1091"/>
      <c r="AFH24" s="1091"/>
      <c r="AFI24" s="1055"/>
      <c r="AFJ24" s="1091"/>
      <c r="AFK24" s="1091"/>
      <c r="AFL24" s="1091"/>
      <c r="AFM24" s="1091"/>
      <c r="AFN24" s="1091"/>
      <c r="AFO24" s="1091"/>
      <c r="AFP24" s="1055"/>
      <c r="AFQ24" s="1091"/>
      <c r="AFR24" s="1091"/>
      <c r="AFS24" s="1091"/>
      <c r="AFT24" s="1091"/>
      <c r="AFU24" s="1091"/>
      <c r="AFV24" s="1091"/>
      <c r="AFW24" s="1055"/>
      <c r="AFX24" s="1091"/>
      <c r="AFY24" s="1091"/>
      <c r="AFZ24" s="1091"/>
      <c r="AGA24" s="1091"/>
      <c r="AGB24" s="1091"/>
      <c r="AGC24" s="1091"/>
      <c r="AGD24" s="1055"/>
      <c r="AGE24" s="1091"/>
      <c r="AGF24" s="1091"/>
      <c r="AGG24" s="1091"/>
      <c r="AGH24" s="1091"/>
      <c r="AGI24" s="1091"/>
      <c r="AGJ24" s="1091"/>
      <c r="AGK24" s="1055"/>
      <c r="AGL24" s="1091"/>
      <c r="AGM24" s="1091"/>
      <c r="AGN24" s="1091"/>
      <c r="AGO24" s="1091"/>
      <c r="AGP24" s="1091"/>
      <c r="AGQ24" s="1091"/>
      <c r="AGR24" s="1055"/>
      <c r="AGS24" s="1091"/>
      <c r="AGT24" s="1091"/>
      <c r="AGU24" s="1091"/>
      <c r="AGV24" s="1091"/>
      <c r="AGW24" s="1091"/>
      <c r="AGX24" s="1091"/>
      <c r="AGY24" s="1055"/>
      <c r="AGZ24" s="1091"/>
      <c r="AHA24" s="1091"/>
      <c r="AHB24" s="1091"/>
      <c r="AHC24" s="1091"/>
      <c r="AHD24" s="1091"/>
      <c r="AHE24" s="1091"/>
      <c r="AHF24" s="1055"/>
      <c r="AHG24" s="1091"/>
      <c r="AHH24" s="1091"/>
      <c r="AHI24" s="1091"/>
      <c r="AHJ24" s="1091"/>
      <c r="AHK24" s="1091"/>
      <c r="AHL24" s="1091"/>
      <c r="AHM24" s="1055"/>
      <c r="AHN24" s="1091"/>
      <c r="AHO24" s="1091"/>
      <c r="AHP24" s="1091"/>
      <c r="AHQ24" s="1091"/>
      <c r="AHR24" s="1091"/>
      <c r="AHS24" s="1091"/>
      <c r="AHT24" s="1055"/>
      <c r="AHU24" s="1091"/>
      <c r="AHV24" s="1091"/>
      <c r="AHW24" s="1091"/>
      <c r="AHX24" s="1091"/>
      <c r="AHY24" s="1091"/>
      <c r="AHZ24" s="1091"/>
      <c r="AIA24" s="1055"/>
      <c r="AIB24" s="1091"/>
      <c r="AIC24" s="1091"/>
      <c r="AID24" s="1091"/>
      <c r="AIE24" s="1091"/>
      <c r="AIF24" s="1091"/>
      <c r="AIG24" s="1091"/>
      <c r="AIH24" s="1055"/>
      <c r="AII24" s="1091"/>
      <c r="AIJ24" s="1091"/>
      <c r="AIK24" s="1091"/>
      <c r="AIL24" s="1091"/>
      <c r="AIM24" s="1091"/>
      <c r="AIN24" s="1091"/>
      <c r="AIO24" s="1055"/>
      <c r="AIP24" s="1091"/>
      <c r="AIQ24" s="1091"/>
      <c r="AIR24" s="1091"/>
      <c r="AIS24" s="1091"/>
      <c r="AIT24" s="1091"/>
      <c r="AIU24" s="1091"/>
      <c r="AIV24" s="1055"/>
      <c r="AIW24" s="1091"/>
      <c r="AIX24" s="1091"/>
      <c r="AIY24" s="1091"/>
      <c r="AIZ24" s="1091"/>
      <c r="AJA24" s="1091"/>
      <c r="AJB24" s="1091"/>
      <c r="AJC24" s="1055"/>
      <c r="AJD24" s="1091"/>
      <c r="AJE24" s="1091"/>
      <c r="AJF24" s="1091"/>
      <c r="AJG24" s="1091"/>
      <c r="AJH24" s="1091"/>
      <c r="AJI24" s="1091"/>
      <c r="AJJ24" s="1055"/>
      <c r="AJK24" s="1091"/>
      <c r="AJL24" s="1091"/>
      <c r="AJM24" s="1091"/>
      <c r="AJN24" s="1091"/>
      <c r="AJO24" s="1091"/>
      <c r="AJP24" s="1091"/>
      <c r="AJQ24" s="1055"/>
      <c r="AJR24" s="1091"/>
      <c r="AJS24" s="1091"/>
      <c r="AJT24" s="1091"/>
      <c r="AJU24" s="1091"/>
      <c r="AJV24" s="1091"/>
      <c r="AJW24" s="1091"/>
      <c r="AJX24" s="1055"/>
      <c r="AJY24" s="1091"/>
      <c r="AJZ24" s="1091"/>
      <c r="AKA24" s="1091"/>
      <c r="AKB24" s="1091"/>
      <c r="AKC24" s="1091"/>
      <c r="AKD24" s="1091"/>
      <c r="AKE24" s="1055"/>
      <c r="AKF24" s="1091"/>
      <c r="AKG24" s="1091"/>
      <c r="AKH24" s="1091"/>
      <c r="AKI24" s="1091"/>
      <c r="AKJ24" s="1091"/>
      <c r="AKK24" s="1091"/>
      <c r="AKL24" s="1055"/>
      <c r="AKM24" s="1091"/>
      <c r="AKN24" s="1091"/>
      <c r="AKO24" s="1091"/>
      <c r="AKP24" s="1091"/>
      <c r="AKQ24" s="1091"/>
      <c r="AKR24" s="1091"/>
      <c r="AKS24" s="1055"/>
      <c r="AKT24" s="1091"/>
      <c r="AKU24" s="1091"/>
      <c r="AKV24" s="1091"/>
      <c r="AKW24" s="1091"/>
      <c r="AKX24" s="1091"/>
      <c r="AKY24" s="1091"/>
      <c r="AKZ24" s="1055"/>
      <c r="ALA24" s="1091"/>
      <c r="ALB24" s="1091"/>
      <c r="ALC24" s="1091"/>
      <c r="ALD24" s="1091"/>
      <c r="ALE24" s="1091"/>
      <c r="ALF24" s="1091"/>
      <c r="ALG24" s="1055"/>
      <c r="ALH24" s="1091"/>
      <c r="ALI24" s="1091"/>
      <c r="ALJ24" s="1091"/>
      <c r="ALK24" s="1091"/>
      <c r="ALL24" s="1091"/>
      <c r="ALM24" s="1091"/>
      <c r="ALN24" s="1055"/>
      <c r="ALO24" s="1091"/>
      <c r="ALP24" s="1091"/>
      <c r="ALQ24" s="1091"/>
      <c r="ALR24" s="1091"/>
      <c r="ALS24" s="1091"/>
      <c r="ALT24" s="1091"/>
      <c r="ALU24" s="1055"/>
      <c r="ALV24" s="1091"/>
      <c r="ALW24" s="1091"/>
      <c r="ALX24" s="1091"/>
      <c r="ALY24" s="1091"/>
      <c r="ALZ24" s="1091"/>
      <c r="AMA24" s="1091"/>
      <c r="AMB24" s="1055"/>
      <c r="AMC24" s="1091"/>
      <c r="AMD24" s="1091"/>
      <c r="AME24" s="1091"/>
      <c r="AMF24" s="1091"/>
      <c r="AMG24" s="1091"/>
      <c r="AMH24" s="1091"/>
      <c r="AMI24" s="1055"/>
      <c r="AMJ24" s="1091"/>
      <c r="AMK24" s="1091"/>
      <c r="AML24" s="1091"/>
      <c r="AMM24" s="1091"/>
      <c r="AMN24" s="1091"/>
      <c r="AMO24" s="1091"/>
      <c r="AMP24" s="1055"/>
      <c r="AMQ24" s="1091"/>
      <c r="AMR24" s="1091"/>
      <c r="AMS24" s="1091"/>
      <c r="AMT24" s="1091"/>
      <c r="AMU24" s="1091"/>
      <c r="AMV24" s="1091"/>
      <c r="AMW24" s="1055"/>
      <c r="AMX24" s="1091"/>
      <c r="AMY24" s="1091"/>
      <c r="AMZ24" s="1091"/>
      <c r="ANA24" s="1091"/>
      <c r="ANB24" s="1091"/>
      <c r="ANC24" s="1091"/>
      <c r="AND24" s="1055"/>
      <c r="ANE24" s="1091"/>
      <c r="ANF24" s="1091"/>
      <c r="ANG24" s="1091"/>
      <c r="ANH24" s="1091"/>
      <c r="ANI24" s="1091"/>
      <c r="ANJ24" s="1091"/>
      <c r="ANK24" s="1055"/>
      <c r="ANL24" s="1091"/>
      <c r="ANM24" s="1091"/>
      <c r="ANN24" s="1091"/>
      <c r="ANO24" s="1091"/>
      <c r="ANP24" s="1091"/>
      <c r="ANQ24" s="1091"/>
      <c r="ANR24" s="1055"/>
      <c r="ANS24" s="1091"/>
      <c r="ANT24" s="1091"/>
      <c r="ANU24" s="1091"/>
      <c r="ANV24" s="1091"/>
      <c r="ANW24" s="1091"/>
      <c r="ANX24" s="1091"/>
      <c r="ANY24" s="1055"/>
      <c r="ANZ24" s="1091"/>
      <c r="AOA24" s="1091"/>
      <c r="AOB24" s="1091"/>
      <c r="AOC24" s="1091"/>
      <c r="AOD24" s="1091"/>
      <c r="AOE24" s="1091"/>
      <c r="AOF24" s="1055"/>
      <c r="AOG24" s="1091"/>
      <c r="AOH24" s="1091"/>
      <c r="AOI24" s="1091"/>
      <c r="AOJ24" s="1091"/>
      <c r="AOK24" s="1091"/>
      <c r="AOL24" s="1091"/>
      <c r="AOM24" s="1055"/>
      <c r="AON24" s="1091"/>
      <c r="AOO24" s="1091"/>
      <c r="AOP24" s="1091"/>
      <c r="AOQ24" s="1091"/>
      <c r="AOR24" s="1091"/>
      <c r="AOS24" s="1091"/>
      <c r="AOT24" s="1055"/>
      <c r="AOU24" s="1091"/>
      <c r="AOV24" s="1091"/>
      <c r="AOW24" s="1091"/>
      <c r="AOX24" s="1091"/>
      <c r="AOY24" s="1091"/>
      <c r="AOZ24" s="1091"/>
      <c r="APA24" s="1055"/>
      <c r="APB24" s="1091"/>
      <c r="APC24" s="1091"/>
      <c r="APD24" s="1091"/>
      <c r="APE24" s="1091"/>
      <c r="APF24" s="1091"/>
      <c r="APG24" s="1091"/>
      <c r="APH24" s="1055"/>
      <c r="API24" s="1091"/>
      <c r="APJ24" s="1091"/>
      <c r="APK24" s="1091"/>
      <c r="APL24" s="1091"/>
      <c r="APM24" s="1091"/>
      <c r="APN24" s="1091"/>
      <c r="APO24" s="1055"/>
      <c r="APP24" s="1091"/>
      <c r="APQ24" s="1091"/>
      <c r="APR24" s="1091"/>
      <c r="APS24" s="1091"/>
      <c r="APT24" s="1091"/>
      <c r="APU24" s="1091"/>
      <c r="APV24" s="1055"/>
      <c r="APW24" s="1091"/>
      <c r="APX24" s="1091"/>
      <c r="APY24" s="1091"/>
      <c r="APZ24" s="1091"/>
      <c r="AQA24" s="1091"/>
      <c r="AQB24" s="1091"/>
      <c r="AQC24" s="1055"/>
      <c r="AQD24" s="1091"/>
      <c r="AQE24" s="1091"/>
      <c r="AQF24" s="1091"/>
      <c r="AQG24" s="1091"/>
      <c r="AQH24" s="1091"/>
      <c r="AQI24" s="1091"/>
      <c r="AQJ24" s="1055"/>
      <c r="AQK24" s="1091"/>
      <c r="AQL24" s="1091"/>
      <c r="AQM24" s="1091"/>
      <c r="AQN24" s="1091"/>
      <c r="AQO24" s="1091"/>
      <c r="AQP24" s="1091"/>
      <c r="AQQ24" s="1055"/>
      <c r="AQR24" s="1091"/>
      <c r="AQS24" s="1091"/>
      <c r="AQT24" s="1091"/>
      <c r="AQU24" s="1091"/>
      <c r="AQV24" s="1091"/>
      <c r="AQW24" s="1091"/>
      <c r="AQX24" s="1055"/>
      <c r="AQY24" s="1091"/>
      <c r="AQZ24" s="1091"/>
      <c r="ARA24" s="1091"/>
      <c r="ARB24" s="1091"/>
      <c r="ARC24" s="1091"/>
      <c r="ARD24" s="1091"/>
      <c r="ARE24" s="1055"/>
      <c r="ARF24" s="1091"/>
      <c r="ARG24" s="1091"/>
      <c r="ARH24" s="1091"/>
      <c r="ARI24" s="1091"/>
      <c r="ARJ24" s="1091"/>
      <c r="ARK24" s="1091"/>
      <c r="ARL24" s="1055"/>
      <c r="ARM24" s="1091"/>
      <c r="ARN24" s="1091"/>
      <c r="ARO24" s="1091"/>
      <c r="ARP24" s="1091"/>
      <c r="ARQ24" s="1091"/>
      <c r="ARR24" s="1091"/>
      <c r="ARS24" s="1055"/>
      <c r="ART24" s="1091"/>
      <c r="ARU24" s="1091"/>
      <c r="ARV24" s="1091"/>
      <c r="ARW24" s="1091"/>
      <c r="ARX24" s="1091"/>
      <c r="ARY24" s="1091"/>
      <c r="ARZ24" s="1055"/>
      <c r="ASA24" s="1091"/>
      <c r="ASB24" s="1091"/>
      <c r="ASC24" s="1091"/>
      <c r="ASD24" s="1091"/>
      <c r="ASE24" s="1091"/>
      <c r="ASF24" s="1091"/>
      <c r="ASG24" s="1055"/>
      <c r="ASH24" s="1091"/>
      <c r="ASI24" s="1091"/>
      <c r="ASJ24" s="1091"/>
      <c r="ASK24" s="1091"/>
      <c r="ASL24" s="1091"/>
      <c r="ASM24" s="1091"/>
      <c r="ASN24" s="1055"/>
      <c r="ASO24" s="1091"/>
      <c r="ASP24" s="1091"/>
      <c r="ASQ24" s="1091"/>
      <c r="ASR24" s="1091"/>
      <c r="ASS24" s="1091"/>
      <c r="AST24" s="1091"/>
      <c r="ASU24" s="1055"/>
      <c r="ASV24" s="1091"/>
      <c r="ASW24" s="1091"/>
      <c r="ASX24" s="1091"/>
      <c r="ASY24" s="1091"/>
      <c r="ASZ24" s="1091"/>
      <c r="ATA24" s="1091"/>
      <c r="ATB24" s="1055"/>
      <c r="ATC24" s="1091"/>
      <c r="ATD24" s="1091"/>
      <c r="ATE24" s="1091"/>
      <c r="ATF24" s="1091"/>
      <c r="ATG24" s="1091"/>
      <c r="ATH24" s="1091"/>
      <c r="ATI24" s="1055"/>
      <c r="ATJ24" s="1091"/>
      <c r="ATK24" s="1091"/>
      <c r="ATL24" s="1091"/>
      <c r="ATM24" s="1091"/>
      <c r="ATN24" s="1091"/>
      <c r="ATO24" s="1091"/>
      <c r="ATP24" s="1055"/>
      <c r="ATQ24" s="1091"/>
      <c r="ATR24" s="1091"/>
      <c r="ATS24" s="1091"/>
      <c r="ATT24" s="1091"/>
      <c r="ATU24" s="1091"/>
      <c r="ATV24" s="1091"/>
      <c r="ATW24" s="1055"/>
      <c r="ATX24" s="1091"/>
      <c r="ATY24" s="1091"/>
      <c r="ATZ24" s="1091"/>
      <c r="AUA24" s="1091"/>
      <c r="AUB24" s="1091"/>
      <c r="AUC24" s="1091"/>
      <c r="AUD24" s="1055"/>
      <c r="AUE24" s="1091"/>
      <c r="AUF24" s="1091"/>
      <c r="AUG24" s="1091"/>
      <c r="AUH24" s="1091"/>
      <c r="AUI24" s="1091"/>
      <c r="AUJ24" s="1091"/>
      <c r="AUK24" s="1055"/>
      <c r="AUL24" s="1091"/>
      <c r="AUM24" s="1091"/>
      <c r="AUN24" s="1091"/>
      <c r="AUO24" s="1091"/>
      <c r="AUP24" s="1091"/>
      <c r="AUQ24" s="1091"/>
      <c r="AUR24" s="1055"/>
      <c r="AUS24" s="1091"/>
      <c r="AUT24" s="1091"/>
      <c r="AUU24" s="1091"/>
      <c r="AUV24" s="1091"/>
      <c r="AUW24" s="1091"/>
      <c r="AUX24" s="1091"/>
      <c r="AUY24" s="1055"/>
      <c r="AUZ24" s="1091"/>
      <c r="AVA24" s="1091"/>
      <c r="AVB24" s="1091"/>
      <c r="AVC24" s="1091"/>
      <c r="AVD24" s="1091"/>
      <c r="AVE24" s="1091"/>
      <c r="AVF24" s="1055"/>
      <c r="AVG24" s="1091"/>
      <c r="AVH24" s="1091"/>
      <c r="AVI24" s="1091"/>
      <c r="AVJ24" s="1091"/>
      <c r="AVK24" s="1091"/>
      <c r="AVL24" s="1091"/>
      <c r="AVM24" s="1055"/>
      <c r="AVN24" s="1091"/>
      <c r="AVO24" s="1091"/>
      <c r="AVP24" s="1091"/>
      <c r="AVQ24" s="1091"/>
      <c r="AVR24" s="1091"/>
      <c r="AVS24" s="1091"/>
      <c r="AVT24" s="1055"/>
      <c r="AVU24" s="1091"/>
      <c r="AVV24" s="1091"/>
      <c r="AVW24" s="1091"/>
      <c r="AVX24" s="1091"/>
      <c r="AVY24" s="1091"/>
      <c r="AVZ24" s="1091"/>
      <c r="AWA24" s="1055"/>
      <c r="AWB24" s="1091"/>
      <c r="AWC24" s="1091"/>
      <c r="AWD24" s="1091"/>
      <c r="AWE24" s="1091"/>
      <c r="AWF24" s="1091"/>
      <c r="AWG24" s="1091"/>
      <c r="AWH24" s="1055"/>
      <c r="AWI24" s="1091"/>
      <c r="AWJ24" s="1091"/>
      <c r="AWK24" s="1091"/>
      <c r="AWL24" s="1091"/>
      <c r="AWM24" s="1091"/>
      <c r="AWN24" s="1091"/>
      <c r="AWO24" s="1055"/>
      <c r="AWP24" s="1091"/>
      <c r="AWQ24" s="1091"/>
      <c r="AWR24" s="1091"/>
      <c r="AWS24" s="1091"/>
      <c r="AWT24" s="1091"/>
      <c r="AWU24" s="1091"/>
      <c r="AWV24" s="1055"/>
      <c r="AWW24" s="1091"/>
      <c r="AWX24" s="1091"/>
      <c r="AWY24" s="1091"/>
      <c r="AWZ24" s="1091"/>
      <c r="AXA24" s="1091"/>
      <c r="AXB24" s="1091"/>
      <c r="AXC24" s="1055"/>
      <c r="AXD24" s="1091"/>
      <c r="AXE24" s="1091"/>
      <c r="AXF24" s="1091"/>
      <c r="AXG24" s="1091"/>
      <c r="AXH24" s="1091"/>
      <c r="AXI24" s="1091"/>
      <c r="AXJ24" s="1055"/>
      <c r="AXK24" s="1091"/>
      <c r="AXL24" s="1091"/>
      <c r="AXM24" s="1091"/>
      <c r="AXN24" s="1091"/>
      <c r="AXO24" s="1091"/>
      <c r="AXP24" s="1091"/>
      <c r="AXQ24" s="1055"/>
      <c r="AXR24" s="1091"/>
      <c r="AXS24" s="1091"/>
      <c r="AXT24" s="1091"/>
      <c r="AXU24" s="1091"/>
      <c r="AXV24" s="1091"/>
      <c r="AXW24" s="1091"/>
      <c r="AXX24" s="1055"/>
      <c r="AXY24" s="1091"/>
      <c r="AXZ24" s="1091"/>
      <c r="AYA24" s="1091"/>
      <c r="AYB24" s="1091"/>
      <c r="AYC24" s="1091"/>
      <c r="AYD24" s="1091"/>
      <c r="AYE24" s="1055"/>
      <c r="AYF24" s="1091"/>
      <c r="AYG24" s="1091"/>
      <c r="AYH24" s="1091"/>
      <c r="AYI24" s="1091"/>
      <c r="AYJ24" s="1091"/>
      <c r="AYK24" s="1091"/>
      <c r="AYL24" s="1055"/>
      <c r="AYM24" s="1091"/>
      <c r="AYN24" s="1091"/>
      <c r="AYO24" s="1091"/>
      <c r="AYP24" s="1091"/>
      <c r="AYQ24" s="1091"/>
      <c r="AYR24" s="1091"/>
      <c r="AYS24" s="1055"/>
      <c r="AYT24" s="1091"/>
      <c r="AYU24" s="1091"/>
      <c r="AYV24" s="1091"/>
      <c r="AYW24" s="1091"/>
      <c r="AYX24" s="1091"/>
      <c r="AYY24" s="1091"/>
      <c r="AYZ24" s="1055"/>
      <c r="AZA24" s="1091"/>
      <c r="AZB24" s="1091"/>
      <c r="AZC24" s="1091"/>
      <c r="AZD24" s="1091"/>
      <c r="AZE24" s="1091"/>
      <c r="AZF24" s="1091"/>
      <c r="AZG24" s="1055"/>
      <c r="AZH24" s="1091"/>
      <c r="AZI24" s="1091"/>
      <c r="AZJ24" s="1091"/>
      <c r="AZK24" s="1091"/>
      <c r="AZL24" s="1091"/>
      <c r="AZM24" s="1091"/>
      <c r="AZN24" s="1055"/>
      <c r="AZO24" s="1091"/>
      <c r="AZP24" s="1091"/>
      <c r="AZQ24" s="1091"/>
      <c r="AZR24" s="1091"/>
      <c r="AZS24" s="1091"/>
      <c r="AZT24" s="1091"/>
      <c r="AZU24" s="1055"/>
      <c r="AZV24" s="1091"/>
      <c r="AZW24" s="1091"/>
      <c r="AZX24" s="1091"/>
      <c r="AZY24" s="1091"/>
      <c r="AZZ24" s="1091"/>
      <c r="BAA24" s="1091"/>
      <c r="BAB24" s="1055"/>
      <c r="BAC24" s="1091"/>
      <c r="BAD24" s="1091"/>
      <c r="BAE24" s="1091"/>
      <c r="BAF24" s="1091"/>
      <c r="BAG24" s="1091"/>
      <c r="BAH24" s="1091"/>
      <c r="BAI24" s="1055"/>
      <c r="BAJ24" s="1091"/>
      <c r="BAK24" s="1091"/>
      <c r="BAL24" s="1091"/>
      <c r="BAM24" s="1091"/>
      <c r="BAN24" s="1091"/>
      <c r="BAO24" s="1091"/>
      <c r="BAP24" s="1055"/>
      <c r="BAQ24" s="1091"/>
      <c r="BAR24" s="1091"/>
      <c r="BAS24" s="1091"/>
      <c r="BAT24" s="1091"/>
      <c r="BAU24" s="1091"/>
      <c r="BAV24" s="1091"/>
      <c r="BAW24" s="1055"/>
      <c r="BAX24" s="1091"/>
      <c r="BAY24" s="1091"/>
      <c r="BAZ24" s="1091"/>
      <c r="BBA24" s="1091"/>
      <c r="BBB24" s="1091"/>
      <c r="BBC24" s="1091"/>
      <c r="BBD24" s="1055"/>
      <c r="BBE24" s="1091"/>
      <c r="BBF24" s="1091"/>
      <c r="BBG24" s="1091"/>
      <c r="BBH24" s="1091"/>
      <c r="BBI24" s="1091"/>
      <c r="BBJ24" s="1091"/>
      <c r="BBK24" s="1055"/>
      <c r="BBL24" s="1091"/>
      <c r="BBM24" s="1091"/>
      <c r="BBN24" s="1091"/>
      <c r="BBO24" s="1091"/>
      <c r="BBP24" s="1091"/>
      <c r="BBQ24" s="1091"/>
      <c r="BBR24" s="1055"/>
      <c r="BBS24" s="1091"/>
      <c r="BBT24" s="1091"/>
      <c r="BBU24" s="1091"/>
      <c r="BBV24" s="1091"/>
      <c r="BBW24" s="1091"/>
      <c r="BBX24" s="1091"/>
      <c r="BBY24" s="1055"/>
      <c r="BBZ24" s="1091"/>
      <c r="BCA24" s="1091"/>
      <c r="BCB24" s="1091"/>
      <c r="BCC24" s="1091"/>
      <c r="BCD24" s="1091"/>
      <c r="BCE24" s="1091"/>
      <c r="BCF24" s="1055"/>
      <c r="BCG24" s="1091"/>
      <c r="BCH24" s="1091"/>
      <c r="BCI24" s="1091"/>
      <c r="BCJ24" s="1091"/>
      <c r="BCK24" s="1091"/>
      <c r="BCL24" s="1091"/>
      <c r="BCM24" s="1055"/>
      <c r="BCN24" s="1091"/>
      <c r="BCO24" s="1091"/>
      <c r="BCP24" s="1091"/>
      <c r="BCQ24" s="1091"/>
      <c r="BCR24" s="1091"/>
      <c r="BCS24" s="1091"/>
      <c r="BCT24" s="1055"/>
      <c r="BCU24" s="1091"/>
      <c r="BCV24" s="1091"/>
      <c r="BCW24" s="1091"/>
      <c r="BCX24" s="1091"/>
      <c r="BCY24" s="1091"/>
      <c r="BCZ24" s="1091"/>
      <c r="BDA24" s="1055"/>
      <c r="BDB24" s="1091"/>
      <c r="BDC24" s="1091"/>
      <c r="BDD24" s="1091"/>
      <c r="BDE24" s="1091"/>
      <c r="BDF24" s="1091"/>
      <c r="BDG24" s="1091"/>
      <c r="BDH24" s="1055"/>
      <c r="BDI24" s="1091"/>
      <c r="BDJ24" s="1091"/>
      <c r="BDK24" s="1091"/>
      <c r="BDL24" s="1091"/>
      <c r="BDM24" s="1091"/>
      <c r="BDN24" s="1091"/>
      <c r="BDO24" s="1055"/>
      <c r="BDP24" s="1091"/>
      <c r="BDQ24" s="1091"/>
      <c r="BDR24" s="1091"/>
      <c r="BDS24" s="1091"/>
      <c r="BDT24" s="1091"/>
      <c r="BDU24" s="1091"/>
      <c r="BDV24" s="1055"/>
      <c r="BDW24" s="1091"/>
      <c r="BDX24" s="1091"/>
      <c r="BDY24" s="1091"/>
      <c r="BDZ24" s="1091"/>
      <c r="BEA24" s="1091"/>
      <c r="BEB24" s="1091"/>
      <c r="BEC24" s="1055"/>
      <c r="BED24" s="1091"/>
      <c r="BEE24" s="1091"/>
      <c r="BEF24" s="1091"/>
      <c r="BEG24" s="1091"/>
      <c r="BEH24" s="1091"/>
      <c r="BEI24" s="1091"/>
      <c r="BEJ24" s="1055"/>
      <c r="BEK24" s="1091"/>
      <c r="BEL24" s="1091"/>
      <c r="BEM24" s="1091"/>
      <c r="BEN24" s="1091"/>
      <c r="BEO24" s="1091"/>
      <c r="BEP24" s="1091"/>
      <c r="BEQ24" s="1055"/>
      <c r="BER24" s="1091"/>
      <c r="BES24" s="1091"/>
      <c r="BET24" s="1091"/>
      <c r="BEU24" s="1091"/>
      <c r="BEV24" s="1091"/>
      <c r="BEW24" s="1091"/>
      <c r="BEX24" s="1055"/>
      <c r="BEY24" s="1091"/>
      <c r="BEZ24" s="1091"/>
      <c r="BFA24" s="1091"/>
      <c r="BFB24" s="1091"/>
      <c r="BFC24" s="1091"/>
      <c r="BFD24" s="1091"/>
      <c r="BFE24" s="1055"/>
      <c r="BFF24" s="1091"/>
      <c r="BFG24" s="1091"/>
      <c r="BFH24" s="1091"/>
      <c r="BFI24" s="1091"/>
      <c r="BFJ24" s="1091"/>
      <c r="BFK24" s="1091"/>
      <c r="BFL24" s="1055"/>
      <c r="BFM24" s="1091"/>
      <c r="BFN24" s="1091"/>
      <c r="BFO24" s="1091"/>
      <c r="BFP24" s="1091"/>
      <c r="BFQ24" s="1091"/>
      <c r="BFR24" s="1091"/>
      <c r="BFS24" s="1055"/>
      <c r="BFT24" s="1091"/>
      <c r="BFU24" s="1091"/>
      <c r="BFV24" s="1091"/>
      <c r="BFW24" s="1091"/>
      <c r="BFX24" s="1091"/>
      <c r="BFY24" s="1091"/>
      <c r="BFZ24" s="1055"/>
      <c r="BGA24" s="1091"/>
      <c r="BGB24" s="1091"/>
      <c r="BGC24" s="1091"/>
      <c r="BGD24" s="1091"/>
      <c r="BGE24" s="1091"/>
      <c r="BGF24" s="1091"/>
      <c r="BGG24" s="1055"/>
      <c r="BGH24" s="1091"/>
      <c r="BGI24" s="1091"/>
      <c r="BGJ24" s="1091"/>
      <c r="BGK24" s="1091"/>
      <c r="BGL24" s="1091"/>
      <c r="BGM24" s="1091"/>
      <c r="BGN24" s="1055"/>
      <c r="BGO24" s="1091"/>
      <c r="BGP24" s="1091"/>
      <c r="BGQ24" s="1091"/>
      <c r="BGR24" s="1091"/>
      <c r="BGS24" s="1091"/>
      <c r="BGT24" s="1091"/>
      <c r="BGU24" s="1055"/>
      <c r="BGV24" s="1091"/>
      <c r="BGW24" s="1091"/>
      <c r="BGX24" s="1091"/>
      <c r="BGY24" s="1091"/>
      <c r="BGZ24" s="1091"/>
      <c r="BHA24" s="1091"/>
      <c r="BHB24" s="1055"/>
      <c r="BHC24" s="1091"/>
      <c r="BHD24" s="1091"/>
      <c r="BHE24" s="1091"/>
      <c r="BHF24" s="1091"/>
      <c r="BHG24" s="1091"/>
      <c r="BHH24" s="1091"/>
      <c r="BHI24" s="1055"/>
      <c r="BHJ24" s="1091"/>
      <c r="BHK24" s="1091"/>
      <c r="BHL24" s="1091"/>
      <c r="BHM24" s="1091"/>
      <c r="BHN24" s="1091"/>
      <c r="BHO24" s="1091"/>
      <c r="BHP24" s="1055"/>
      <c r="BHQ24" s="1091"/>
      <c r="BHR24" s="1091"/>
      <c r="BHS24" s="1091"/>
      <c r="BHT24" s="1091"/>
      <c r="BHU24" s="1091"/>
      <c r="BHV24" s="1091"/>
      <c r="BHW24" s="1055"/>
      <c r="BHX24" s="1091"/>
      <c r="BHY24" s="1091"/>
      <c r="BHZ24" s="1091"/>
      <c r="BIA24" s="1091"/>
      <c r="BIB24" s="1091"/>
      <c r="BIC24" s="1091"/>
      <c r="BID24" s="1055"/>
      <c r="BIE24" s="1091"/>
      <c r="BIF24" s="1091"/>
      <c r="BIG24" s="1091"/>
      <c r="BIH24" s="1091"/>
      <c r="BII24" s="1091"/>
      <c r="BIJ24" s="1091"/>
      <c r="BIK24" s="1055"/>
      <c r="BIL24" s="1091"/>
      <c r="BIM24" s="1091"/>
      <c r="BIN24" s="1091"/>
      <c r="BIO24" s="1091"/>
      <c r="BIP24" s="1091"/>
      <c r="BIQ24" s="1091"/>
      <c r="BIR24" s="1055"/>
      <c r="BIS24" s="1091"/>
      <c r="BIT24" s="1091"/>
      <c r="BIU24" s="1091"/>
      <c r="BIV24" s="1091"/>
      <c r="BIW24" s="1091"/>
      <c r="BIX24" s="1091"/>
      <c r="BIY24" s="1055"/>
      <c r="BIZ24" s="1091"/>
      <c r="BJA24" s="1091"/>
      <c r="BJB24" s="1091"/>
      <c r="BJC24" s="1091"/>
      <c r="BJD24" s="1091"/>
      <c r="BJE24" s="1091"/>
      <c r="BJF24" s="1055"/>
      <c r="BJG24" s="1091"/>
      <c r="BJH24" s="1091"/>
      <c r="BJI24" s="1091"/>
      <c r="BJJ24" s="1091"/>
      <c r="BJK24" s="1091"/>
      <c r="BJL24" s="1091"/>
      <c r="BJM24" s="1055"/>
      <c r="BJN24" s="1091"/>
      <c r="BJO24" s="1091"/>
      <c r="BJP24" s="1091"/>
      <c r="BJQ24" s="1091"/>
      <c r="BJR24" s="1091"/>
      <c r="BJS24" s="1091"/>
      <c r="BJT24" s="1055"/>
      <c r="BJU24" s="1091"/>
      <c r="BJV24" s="1091"/>
      <c r="BJW24" s="1091"/>
      <c r="BJX24" s="1091"/>
      <c r="BJY24" s="1091"/>
      <c r="BJZ24" s="1091"/>
      <c r="BKA24" s="1055"/>
      <c r="BKB24" s="1091"/>
      <c r="BKC24" s="1091"/>
      <c r="BKD24" s="1091"/>
      <c r="BKE24" s="1091"/>
      <c r="BKF24" s="1091"/>
      <c r="BKG24" s="1091"/>
      <c r="BKH24" s="1055"/>
      <c r="BKI24" s="1091"/>
      <c r="BKJ24" s="1091"/>
      <c r="BKK24" s="1091"/>
      <c r="BKL24" s="1091"/>
      <c r="BKM24" s="1091"/>
      <c r="BKN24" s="1091"/>
      <c r="BKO24" s="1055"/>
      <c r="BKP24" s="1091"/>
      <c r="BKQ24" s="1091"/>
      <c r="BKR24" s="1091"/>
      <c r="BKS24" s="1091"/>
      <c r="BKT24" s="1091"/>
      <c r="BKU24" s="1091"/>
      <c r="BKV24" s="1055"/>
      <c r="BKW24" s="1091"/>
      <c r="BKX24" s="1091"/>
      <c r="BKY24" s="1091"/>
      <c r="BKZ24" s="1091"/>
      <c r="BLA24" s="1091"/>
      <c r="BLB24" s="1091"/>
      <c r="BLC24" s="1055"/>
      <c r="BLD24" s="1091"/>
      <c r="BLE24" s="1091"/>
      <c r="BLF24" s="1091"/>
      <c r="BLG24" s="1091"/>
      <c r="BLH24" s="1091"/>
      <c r="BLI24" s="1091"/>
      <c r="BLJ24" s="1055"/>
      <c r="BLK24" s="1091"/>
      <c r="BLL24" s="1091"/>
      <c r="BLM24" s="1091"/>
      <c r="BLN24" s="1091"/>
      <c r="BLO24" s="1091"/>
      <c r="BLP24" s="1091"/>
      <c r="BLQ24" s="1055"/>
      <c r="BLR24" s="1091"/>
      <c r="BLS24" s="1091"/>
      <c r="BLT24" s="1091"/>
      <c r="BLU24" s="1091"/>
      <c r="BLV24" s="1091"/>
      <c r="BLW24" s="1091"/>
      <c r="BLX24" s="1055"/>
      <c r="BLY24" s="1091"/>
      <c r="BLZ24" s="1091"/>
      <c r="BMA24" s="1091"/>
      <c r="BMB24" s="1091"/>
      <c r="BMC24" s="1091"/>
      <c r="BMD24" s="1091"/>
      <c r="BME24" s="1055"/>
      <c r="BMF24" s="1091"/>
      <c r="BMG24" s="1091"/>
      <c r="BMH24" s="1091"/>
      <c r="BMI24" s="1091"/>
      <c r="BMJ24" s="1091"/>
      <c r="BMK24" s="1091"/>
      <c r="BML24" s="1055"/>
      <c r="BMM24" s="1091"/>
      <c r="BMN24" s="1091"/>
      <c r="BMO24" s="1091"/>
      <c r="BMP24" s="1091"/>
      <c r="BMQ24" s="1091"/>
      <c r="BMR24" s="1091"/>
      <c r="BMS24" s="1055"/>
      <c r="BMT24" s="1091"/>
      <c r="BMU24" s="1091"/>
      <c r="BMV24" s="1091"/>
      <c r="BMW24" s="1091"/>
      <c r="BMX24" s="1091"/>
      <c r="BMY24" s="1091"/>
      <c r="BMZ24" s="1055"/>
      <c r="BNA24" s="1091"/>
      <c r="BNB24" s="1091"/>
      <c r="BNC24" s="1091"/>
      <c r="BND24" s="1091"/>
      <c r="BNE24" s="1091"/>
      <c r="BNF24" s="1091"/>
      <c r="BNG24" s="1055"/>
      <c r="BNH24" s="1091"/>
      <c r="BNI24" s="1091"/>
      <c r="BNJ24" s="1091"/>
      <c r="BNK24" s="1091"/>
      <c r="BNL24" s="1091"/>
      <c r="BNM24" s="1091"/>
      <c r="BNN24" s="1055"/>
      <c r="BNO24" s="1091"/>
      <c r="BNP24" s="1091"/>
      <c r="BNQ24" s="1091"/>
      <c r="BNR24" s="1091"/>
      <c r="BNS24" s="1091"/>
      <c r="BNT24" s="1091"/>
      <c r="BNU24" s="1055"/>
      <c r="BNV24" s="1091"/>
      <c r="BNW24" s="1091"/>
      <c r="BNX24" s="1091"/>
      <c r="BNY24" s="1091"/>
      <c r="BNZ24" s="1091"/>
      <c r="BOA24" s="1091"/>
      <c r="BOB24" s="1055"/>
      <c r="BOC24" s="1091"/>
      <c r="BOD24" s="1091"/>
      <c r="BOE24" s="1091"/>
      <c r="BOF24" s="1091"/>
      <c r="BOG24" s="1091"/>
      <c r="BOH24" s="1091"/>
      <c r="BOI24" s="1055"/>
      <c r="BOJ24" s="1091"/>
      <c r="BOK24" s="1091"/>
      <c r="BOL24" s="1091"/>
      <c r="BOM24" s="1091"/>
      <c r="BON24" s="1091"/>
      <c r="BOO24" s="1091"/>
      <c r="BOP24" s="1055"/>
      <c r="BOQ24" s="1091"/>
      <c r="BOR24" s="1091"/>
      <c r="BOS24" s="1091"/>
      <c r="BOT24" s="1091"/>
      <c r="BOU24" s="1091"/>
      <c r="BOV24" s="1091"/>
      <c r="BOW24" s="1055"/>
      <c r="BOX24" s="1091"/>
      <c r="BOY24" s="1091"/>
      <c r="BOZ24" s="1091"/>
      <c r="BPA24" s="1091"/>
      <c r="BPB24" s="1091"/>
      <c r="BPC24" s="1091"/>
      <c r="BPD24" s="1055"/>
      <c r="BPE24" s="1091"/>
      <c r="BPF24" s="1091"/>
      <c r="BPG24" s="1091"/>
      <c r="BPH24" s="1091"/>
      <c r="BPI24" s="1091"/>
      <c r="BPJ24" s="1091"/>
      <c r="BPK24" s="1055"/>
      <c r="BPL24" s="1091"/>
      <c r="BPM24" s="1091"/>
      <c r="BPN24" s="1091"/>
      <c r="BPO24" s="1091"/>
      <c r="BPP24" s="1091"/>
      <c r="BPQ24" s="1091"/>
      <c r="BPR24" s="1055"/>
      <c r="BPS24" s="1091"/>
      <c r="BPT24" s="1091"/>
      <c r="BPU24" s="1091"/>
      <c r="BPV24" s="1091"/>
      <c r="BPW24" s="1091"/>
      <c r="BPX24" s="1091"/>
      <c r="BPY24" s="1055"/>
      <c r="BPZ24" s="1091"/>
      <c r="BQA24" s="1091"/>
      <c r="BQB24" s="1091"/>
      <c r="BQC24" s="1091"/>
      <c r="BQD24" s="1091"/>
      <c r="BQE24" s="1091"/>
      <c r="BQF24" s="1055"/>
      <c r="BQG24" s="1091"/>
      <c r="BQH24" s="1091"/>
      <c r="BQI24" s="1091"/>
      <c r="BQJ24" s="1091"/>
      <c r="BQK24" s="1091"/>
      <c r="BQL24" s="1091"/>
      <c r="BQM24" s="1055"/>
      <c r="BQN24" s="1091"/>
      <c r="BQO24" s="1091"/>
      <c r="BQP24" s="1091"/>
      <c r="BQQ24" s="1091"/>
      <c r="BQR24" s="1091"/>
      <c r="BQS24" s="1091"/>
      <c r="BQT24" s="1055"/>
      <c r="BQU24" s="1091"/>
      <c r="BQV24" s="1091"/>
      <c r="BQW24" s="1091"/>
      <c r="BQX24" s="1091"/>
      <c r="BQY24" s="1091"/>
      <c r="BQZ24" s="1091"/>
      <c r="BRA24" s="1055"/>
      <c r="BRB24" s="1091"/>
      <c r="BRC24" s="1091"/>
      <c r="BRD24" s="1091"/>
      <c r="BRE24" s="1091"/>
      <c r="BRF24" s="1091"/>
      <c r="BRG24" s="1091"/>
      <c r="BRH24" s="1055"/>
      <c r="BRI24" s="1091"/>
      <c r="BRJ24" s="1091"/>
      <c r="BRK24" s="1091"/>
      <c r="BRL24" s="1091"/>
      <c r="BRM24" s="1091"/>
      <c r="BRN24" s="1091"/>
      <c r="BRO24" s="1055"/>
      <c r="BRP24" s="1091"/>
      <c r="BRQ24" s="1091"/>
      <c r="BRR24" s="1091"/>
      <c r="BRS24" s="1091"/>
      <c r="BRT24" s="1091"/>
      <c r="BRU24" s="1091"/>
      <c r="BRV24" s="1055"/>
      <c r="BRW24" s="1091"/>
      <c r="BRX24" s="1091"/>
      <c r="BRY24" s="1091"/>
      <c r="BRZ24" s="1091"/>
      <c r="BSA24" s="1091"/>
      <c r="BSB24" s="1091"/>
      <c r="BSC24" s="1055"/>
      <c r="BSD24" s="1091"/>
      <c r="BSE24" s="1091"/>
      <c r="BSF24" s="1091"/>
      <c r="BSG24" s="1091"/>
      <c r="BSH24" s="1091"/>
      <c r="BSI24" s="1091"/>
      <c r="BSJ24" s="1055"/>
      <c r="BSK24" s="1091"/>
      <c r="BSL24" s="1091"/>
      <c r="BSM24" s="1091"/>
      <c r="BSN24" s="1091"/>
      <c r="BSO24" s="1091"/>
      <c r="BSP24" s="1091"/>
      <c r="BSQ24" s="1055"/>
      <c r="BSR24" s="1091"/>
      <c r="BSS24" s="1091"/>
      <c r="BST24" s="1091"/>
      <c r="BSU24" s="1091"/>
      <c r="BSV24" s="1091"/>
      <c r="BSW24" s="1091"/>
      <c r="BSX24" s="1055"/>
      <c r="BSY24" s="1091"/>
      <c r="BSZ24" s="1091"/>
      <c r="BTA24" s="1091"/>
      <c r="BTB24" s="1091"/>
      <c r="BTC24" s="1091"/>
      <c r="BTD24" s="1091"/>
      <c r="BTE24" s="1055"/>
      <c r="BTF24" s="1091"/>
      <c r="BTG24" s="1091"/>
      <c r="BTH24" s="1091"/>
      <c r="BTI24" s="1091"/>
      <c r="BTJ24" s="1091"/>
      <c r="BTK24" s="1091"/>
      <c r="BTL24" s="1055"/>
      <c r="BTM24" s="1091"/>
      <c r="BTN24" s="1091"/>
      <c r="BTO24" s="1091"/>
      <c r="BTP24" s="1091"/>
      <c r="BTQ24" s="1091"/>
      <c r="BTR24" s="1091"/>
      <c r="BTS24" s="1055"/>
      <c r="BTT24" s="1091"/>
      <c r="BTU24" s="1091"/>
      <c r="BTV24" s="1091"/>
      <c r="BTW24" s="1091"/>
      <c r="BTX24" s="1091"/>
      <c r="BTY24" s="1091"/>
      <c r="BTZ24" s="1055"/>
      <c r="BUA24" s="1091"/>
      <c r="BUB24" s="1091"/>
      <c r="BUC24" s="1091"/>
      <c r="BUD24" s="1091"/>
      <c r="BUE24" s="1091"/>
      <c r="BUF24" s="1091"/>
      <c r="BUG24" s="1055"/>
      <c r="BUH24" s="1091"/>
      <c r="BUI24" s="1091"/>
      <c r="BUJ24" s="1091"/>
      <c r="BUK24" s="1091"/>
      <c r="BUL24" s="1091"/>
      <c r="BUM24" s="1091"/>
      <c r="BUN24" s="1055"/>
      <c r="BUO24" s="1091"/>
      <c r="BUP24" s="1091"/>
      <c r="BUQ24" s="1091"/>
      <c r="BUR24" s="1091"/>
      <c r="BUS24" s="1091"/>
      <c r="BUT24" s="1091"/>
      <c r="BUU24" s="1055"/>
      <c r="BUV24" s="1091"/>
      <c r="BUW24" s="1091"/>
      <c r="BUX24" s="1091"/>
      <c r="BUY24" s="1091"/>
      <c r="BUZ24" s="1091"/>
      <c r="BVA24" s="1091"/>
      <c r="BVB24" s="1055"/>
      <c r="BVC24" s="1091"/>
      <c r="BVD24" s="1091"/>
      <c r="BVE24" s="1091"/>
      <c r="BVF24" s="1091"/>
      <c r="BVG24" s="1091"/>
      <c r="BVH24" s="1091"/>
      <c r="BVI24" s="1055"/>
      <c r="BVJ24" s="1091"/>
      <c r="BVK24" s="1091"/>
      <c r="BVL24" s="1091"/>
      <c r="BVM24" s="1091"/>
      <c r="BVN24" s="1091"/>
      <c r="BVO24" s="1091"/>
      <c r="BVP24" s="1055"/>
      <c r="BVQ24" s="1091"/>
      <c r="BVR24" s="1091"/>
      <c r="BVS24" s="1091"/>
      <c r="BVT24" s="1091"/>
      <c r="BVU24" s="1091"/>
      <c r="BVV24" s="1091"/>
      <c r="BVW24" s="1055"/>
      <c r="BVX24" s="1091"/>
      <c r="BVY24" s="1091"/>
      <c r="BVZ24" s="1091"/>
      <c r="BWA24" s="1091"/>
      <c r="BWB24" s="1091"/>
      <c r="BWC24" s="1091"/>
      <c r="BWD24" s="1055"/>
      <c r="BWE24" s="1091"/>
      <c r="BWF24" s="1091"/>
      <c r="BWG24" s="1091"/>
      <c r="BWH24" s="1091"/>
      <c r="BWI24" s="1091"/>
      <c r="BWJ24" s="1091"/>
      <c r="BWK24" s="1055"/>
      <c r="BWL24" s="1091"/>
      <c r="BWM24" s="1091"/>
      <c r="BWN24" s="1091"/>
      <c r="BWO24" s="1091"/>
      <c r="BWP24" s="1091"/>
      <c r="BWQ24" s="1091"/>
      <c r="BWR24" s="1055"/>
      <c r="BWS24" s="1091"/>
      <c r="BWT24" s="1091"/>
      <c r="BWU24" s="1091"/>
      <c r="BWV24" s="1091"/>
      <c r="BWW24" s="1091"/>
      <c r="BWX24" s="1091"/>
      <c r="BWY24" s="1055"/>
      <c r="BWZ24" s="1091"/>
      <c r="BXA24" s="1091"/>
      <c r="BXB24" s="1091"/>
      <c r="BXC24" s="1091"/>
      <c r="BXD24" s="1091"/>
      <c r="BXE24" s="1091"/>
      <c r="BXF24" s="1055"/>
      <c r="BXG24" s="1091"/>
      <c r="BXH24" s="1091"/>
      <c r="BXI24" s="1091"/>
      <c r="BXJ24" s="1091"/>
      <c r="BXK24" s="1091"/>
      <c r="BXL24" s="1091"/>
      <c r="BXM24" s="1055"/>
      <c r="BXN24" s="1091"/>
      <c r="BXO24" s="1091"/>
      <c r="BXP24" s="1091"/>
      <c r="BXQ24" s="1091"/>
      <c r="BXR24" s="1091"/>
      <c r="BXS24" s="1091"/>
      <c r="BXT24" s="1055"/>
      <c r="BXU24" s="1091"/>
      <c r="BXV24" s="1091"/>
      <c r="BXW24" s="1091"/>
      <c r="BXX24" s="1091"/>
      <c r="BXY24" s="1091"/>
      <c r="BXZ24" s="1091"/>
      <c r="BYA24" s="1055"/>
      <c r="BYB24" s="1091"/>
      <c r="BYC24" s="1091"/>
      <c r="BYD24" s="1091"/>
      <c r="BYE24" s="1091"/>
      <c r="BYF24" s="1091"/>
      <c r="BYG24" s="1091"/>
      <c r="BYH24" s="1055"/>
      <c r="BYI24" s="1091"/>
      <c r="BYJ24" s="1091"/>
      <c r="BYK24" s="1091"/>
      <c r="BYL24" s="1091"/>
      <c r="BYM24" s="1091"/>
      <c r="BYN24" s="1091"/>
      <c r="BYO24" s="1055"/>
      <c r="BYP24" s="1091"/>
      <c r="BYQ24" s="1091"/>
      <c r="BYR24" s="1091"/>
      <c r="BYS24" s="1091"/>
      <c r="BYT24" s="1091"/>
      <c r="BYU24" s="1091"/>
      <c r="BYV24" s="1055"/>
      <c r="BYW24" s="1091"/>
      <c r="BYX24" s="1091"/>
      <c r="BYY24" s="1091"/>
      <c r="BYZ24" s="1091"/>
      <c r="BZA24" s="1091"/>
      <c r="BZB24" s="1091"/>
      <c r="BZC24" s="1055"/>
      <c r="BZD24" s="1091"/>
      <c r="BZE24" s="1091"/>
      <c r="BZF24" s="1091"/>
      <c r="BZG24" s="1091"/>
      <c r="BZH24" s="1091"/>
      <c r="BZI24" s="1091"/>
      <c r="BZJ24" s="1055"/>
      <c r="BZK24" s="1091"/>
      <c r="BZL24" s="1091"/>
      <c r="BZM24" s="1091"/>
      <c r="BZN24" s="1091"/>
      <c r="BZO24" s="1091"/>
      <c r="BZP24" s="1091"/>
      <c r="BZQ24" s="1055"/>
      <c r="BZR24" s="1091"/>
      <c r="BZS24" s="1091"/>
      <c r="BZT24" s="1091"/>
      <c r="BZU24" s="1091"/>
      <c r="BZV24" s="1091"/>
      <c r="BZW24" s="1091"/>
      <c r="BZX24" s="1055"/>
      <c r="BZY24" s="1091"/>
      <c r="BZZ24" s="1091"/>
      <c r="CAA24" s="1091"/>
      <c r="CAB24" s="1091"/>
      <c r="CAC24" s="1091"/>
      <c r="CAD24" s="1091"/>
      <c r="CAE24" s="1055"/>
      <c r="CAF24" s="1091"/>
      <c r="CAG24" s="1091"/>
      <c r="CAH24" s="1091"/>
      <c r="CAI24" s="1091"/>
      <c r="CAJ24" s="1091"/>
      <c r="CAK24" s="1091"/>
      <c r="CAL24" s="1055"/>
      <c r="CAM24" s="1091"/>
      <c r="CAN24" s="1091"/>
      <c r="CAO24" s="1091"/>
      <c r="CAP24" s="1091"/>
      <c r="CAQ24" s="1091"/>
      <c r="CAR24" s="1091"/>
      <c r="CAS24" s="1055"/>
      <c r="CAT24" s="1091"/>
      <c r="CAU24" s="1091"/>
      <c r="CAV24" s="1091"/>
      <c r="CAW24" s="1091"/>
      <c r="CAX24" s="1091"/>
      <c r="CAY24" s="1091"/>
      <c r="CAZ24" s="1055"/>
      <c r="CBA24" s="1091"/>
      <c r="CBB24" s="1091"/>
      <c r="CBC24" s="1091"/>
      <c r="CBD24" s="1091"/>
      <c r="CBE24" s="1091"/>
      <c r="CBF24" s="1091"/>
      <c r="CBG24" s="1055"/>
      <c r="CBH24" s="1091"/>
      <c r="CBI24" s="1091"/>
      <c r="CBJ24" s="1091"/>
      <c r="CBK24" s="1091"/>
      <c r="CBL24" s="1091"/>
      <c r="CBM24" s="1091"/>
      <c r="CBN24" s="1055"/>
      <c r="CBO24" s="1091"/>
      <c r="CBP24" s="1091"/>
      <c r="CBQ24" s="1091"/>
      <c r="CBR24" s="1091"/>
      <c r="CBS24" s="1091"/>
      <c r="CBT24" s="1091"/>
      <c r="CBU24" s="1055"/>
      <c r="CBV24" s="1091"/>
      <c r="CBW24" s="1091"/>
      <c r="CBX24" s="1091"/>
      <c r="CBY24" s="1091"/>
      <c r="CBZ24" s="1091"/>
      <c r="CCA24" s="1091"/>
      <c r="CCB24" s="1055"/>
      <c r="CCC24" s="1091"/>
      <c r="CCD24" s="1091"/>
      <c r="CCE24" s="1091"/>
      <c r="CCF24" s="1091"/>
      <c r="CCG24" s="1091"/>
      <c r="CCH24" s="1091"/>
      <c r="CCI24" s="1055"/>
      <c r="CCJ24" s="1091"/>
      <c r="CCK24" s="1091"/>
      <c r="CCL24" s="1091"/>
      <c r="CCM24" s="1091"/>
      <c r="CCN24" s="1091"/>
      <c r="CCO24" s="1091"/>
      <c r="CCP24" s="1055"/>
      <c r="CCQ24" s="1091"/>
      <c r="CCR24" s="1091"/>
      <c r="CCS24" s="1091"/>
      <c r="CCT24" s="1091"/>
      <c r="CCU24" s="1091"/>
      <c r="CCV24" s="1091"/>
      <c r="CCW24" s="1055"/>
      <c r="CCX24" s="1091"/>
      <c r="CCY24" s="1091"/>
      <c r="CCZ24" s="1091"/>
      <c r="CDA24" s="1091"/>
      <c r="CDB24" s="1091"/>
      <c r="CDC24" s="1091"/>
      <c r="CDD24" s="1055"/>
      <c r="CDE24" s="1091"/>
      <c r="CDF24" s="1091"/>
      <c r="CDG24" s="1091"/>
      <c r="CDH24" s="1091"/>
      <c r="CDI24" s="1091"/>
      <c r="CDJ24" s="1091"/>
      <c r="CDK24" s="1055"/>
      <c r="CDL24" s="1091"/>
      <c r="CDM24" s="1091"/>
      <c r="CDN24" s="1091"/>
      <c r="CDO24" s="1091"/>
      <c r="CDP24" s="1091"/>
      <c r="CDQ24" s="1091"/>
      <c r="CDR24" s="1055"/>
      <c r="CDS24" s="1091"/>
      <c r="CDT24" s="1091"/>
      <c r="CDU24" s="1091"/>
      <c r="CDV24" s="1091"/>
      <c r="CDW24" s="1091"/>
      <c r="CDX24" s="1091"/>
      <c r="CDY24" s="1055"/>
      <c r="CDZ24" s="1091"/>
      <c r="CEA24" s="1091"/>
      <c r="CEB24" s="1091"/>
      <c r="CEC24" s="1091"/>
      <c r="CED24" s="1091"/>
      <c r="CEE24" s="1091"/>
      <c r="CEF24" s="1055"/>
      <c r="CEG24" s="1091"/>
      <c r="CEH24" s="1091"/>
      <c r="CEI24" s="1091"/>
      <c r="CEJ24" s="1091"/>
      <c r="CEK24" s="1091"/>
      <c r="CEL24" s="1091"/>
      <c r="CEM24" s="1055"/>
      <c r="CEN24" s="1091"/>
      <c r="CEO24" s="1091"/>
      <c r="CEP24" s="1091"/>
      <c r="CEQ24" s="1091"/>
      <c r="CER24" s="1091"/>
      <c r="CES24" s="1091"/>
      <c r="CET24" s="1055"/>
      <c r="CEU24" s="1091"/>
      <c r="CEV24" s="1091"/>
      <c r="CEW24" s="1091"/>
      <c r="CEX24" s="1091"/>
      <c r="CEY24" s="1091"/>
      <c r="CEZ24" s="1091"/>
      <c r="CFA24" s="1055"/>
      <c r="CFB24" s="1091"/>
      <c r="CFC24" s="1091"/>
      <c r="CFD24" s="1091"/>
      <c r="CFE24" s="1091"/>
      <c r="CFF24" s="1091"/>
      <c r="CFG24" s="1091"/>
      <c r="CFH24" s="1055"/>
      <c r="CFI24" s="1091"/>
      <c r="CFJ24" s="1091"/>
      <c r="CFK24" s="1091"/>
      <c r="CFL24" s="1091"/>
      <c r="CFM24" s="1091"/>
      <c r="CFN24" s="1091"/>
      <c r="CFO24" s="1055"/>
      <c r="CFP24" s="1091"/>
      <c r="CFQ24" s="1091"/>
      <c r="CFR24" s="1091"/>
      <c r="CFS24" s="1091"/>
      <c r="CFT24" s="1091"/>
      <c r="CFU24" s="1091"/>
      <c r="CFV24" s="1055"/>
      <c r="CFW24" s="1091"/>
      <c r="CFX24" s="1091"/>
      <c r="CFY24" s="1091"/>
      <c r="CFZ24" s="1091"/>
      <c r="CGA24" s="1091"/>
      <c r="CGB24" s="1091"/>
      <c r="CGC24" s="1055"/>
      <c r="CGD24" s="1091"/>
      <c r="CGE24" s="1091"/>
      <c r="CGF24" s="1091"/>
      <c r="CGG24" s="1091"/>
      <c r="CGH24" s="1091"/>
      <c r="CGI24" s="1091"/>
      <c r="CGJ24" s="1055"/>
      <c r="CGK24" s="1091"/>
      <c r="CGL24" s="1091"/>
      <c r="CGM24" s="1091"/>
      <c r="CGN24" s="1091"/>
      <c r="CGO24" s="1091"/>
      <c r="CGP24" s="1091"/>
      <c r="CGQ24" s="1055"/>
      <c r="CGR24" s="1091"/>
      <c r="CGS24" s="1091"/>
      <c r="CGT24" s="1091"/>
      <c r="CGU24" s="1091"/>
      <c r="CGV24" s="1091"/>
      <c r="CGW24" s="1091"/>
      <c r="CGX24" s="1055"/>
      <c r="CGY24" s="1091"/>
      <c r="CGZ24" s="1091"/>
      <c r="CHA24" s="1091"/>
      <c r="CHB24" s="1091"/>
      <c r="CHC24" s="1091"/>
      <c r="CHD24" s="1091"/>
      <c r="CHE24" s="1055"/>
      <c r="CHF24" s="1091"/>
      <c r="CHG24" s="1091"/>
      <c r="CHH24" s="1091"/>
      <c r="CHI24" s="1091"/>
      <c r="CHJ24" s="1091"/>
      <c r="CHK24" s="1091"/>
      <c r="CHL24" s="1055"/>
      <c r="CHM24" s="1091"/>
      <c r="CHN24" s="1091"/>
      <c r="CHO24" s="1091"/>
      <c r="CHP24" s="1091"/>
      <c r="CHQ24" s="1091"/>
      <c r="CHR24" s="1091"/>
      <c r="CHS24" s="1055"/>
      <c r="CHT24" s="1091"/>
      <c r="CHU24" s="1091"/>
      <c r="CHV24" s="1091"/>
      <c r="CHW24" s="1091"/>
      <c r="CHX24" s="1091"/>
      <c r="CHY24" s="1091"/>
      <c r="CHZ24" s="1055"/>
      <c r="CIA24" s="1091"/>
      <c r="CIB24" s="1091"/>
      <c r="CIC24" s="1091"/>
      <c r="CID24" s="1091"/>
      <c r="CIE24" s="1091"/>
      <c r="CIF24" s="1091"/>
      <c r="CIG24" s="1055"/>
      <c r="CIH24" s="1091"/>
      <c r="CII24" s="1091"/>
      <c r="CIJ24" s="1091"/>
      <c r="CIK24" s="1091"/>
      <c r="CIL24" s="1091"/>
      <c r="CIM24" s="1091"/>
      <c r="CIN24" s="1055"/>
      <c r="CIO24" s="1091"/>
      <c r="CIP24" s="1091"/>
      <c r="CIQ24" s="1091"/>
      <c r="CIR24" s="1091"/>
      <c r="CIS24" s="1091"/>
      <c r="CIT24" s="1091"/>
      <c r="CIU24" s="1055"/>
      <c r="CIV24" s="1091"/>
      <c r="CIW24" s="1091"/>
      <c r="CIX24" s="1091"/>
      <c r="CIY24" s="1091"/>
      <c r="CIZ24" s="1091"/>
      <c r="CJA24" s="1091"/>
      <c r="CJB24" s="1055"/>
      <c r="CJC24" s="1091"/>
      <c r="CJD24" s="1091"/>
      <c r="CJE24" s="1091"/>
      <c r="CJF24" s="1091"/>
      <c r="CJG24" s="1091"/>
      <c r="CJH24" s="1091"/>
      <c r="CJI24" s="1055"/>
      <c r="CJJ24" s="1091"/>
      <c r="CJK24" s="1091"/>
      <c r="CJL24" s="1091"/>
      <c r="CJM24" s="1091"/>
      <c r="CJN24" s="1091"/>
      <c r="CJO24" s="1091"/>
      <c r="CJP24" s="1055"/>
      <c r="CJQ24" s="1091"/>
      <c r="CJR24" s="1091"/>
      <c r="CJS24" s="1091"/>
      <c r="CJT24" s="1091"/>
      <c r="CJU24" s="1091"/>
      <c r="CJV24" s="1091"/>
      <c r="CJW24" s="1055"/>
      <c r="CJX24" s="1091"/>
      <c r="CJY24" s="1091"/>
      <c r="CJZ24" s="1091"/>
      <c r="CKA24" s="1091"/>
      <c r="CKB24" s="1091"/>
      <c r="CKC24" s="1091"/>
      <c r="CKD24" s="1055"/>
      <c r="CKE24" s="1091"/>
      <c r="CKF24" s="1091"/>
      <c r="CKG24" s="1091"/>
      <c r="CKH24" s="1091"/>
      <c r="CKI24" s="1091"/>
      <c r="CKJ24" s="1091"/>
      <c r="CKK24" s="1055"/>
      <c r="CKL24" s="1091"/>
      <c r="CKM24" s="1091"/>
      <c r="CKN24" s="1091"/>
      <c r="CKO24" s="1091"/>
      <c r="CKP24" s="1091"/>
      <c r="CKQ24" s="1091"/>
      <c r="CKR24" s="1055"/>
      <c r="CKS24" s="1091"/>
      <c r="CKT24" s="1091"/>
      <c r="CKU24" s="1091"/>
      <c r="CKV24" s="1091"/>
      <c r="CKW24" s="1091"/>
      <c r="CKX24" s="1091"/>
      <c r="CKY24" s="1055"/>
      <c r="CKZ24" s="1091"/>
      <c r="CLA24" s="1091"/>
      <c r="CLB24" s="1091"/>
      <c r="CLC24" s="1091"/>
      <c r="CLD24" s="1091"/>
      <c r="CLE24" s="1091"/>
      <c r="CLF24" s="1055"/>
      <c r="CLG24" s="1091"/>
      <c r="CLH24" s="1091"/>
      <c r="CLI24" s="1091"/>
      <c r="CLJ24" s="1091"/>
      <c r="CLK24" s="1091"/>
      <c r="CLL24" s="1091"/>
      <c r="CLM24" s="1055"/>
      <c r="CLN24" s="1091"/>
      <c r="CLO24" s="1091"/>
      <c r="CLP24" s="1091"/>
      <c r="CLQ24" s="1091"/>
      <c r="CLR24" s="1091"/>
      <c r="CLS24" s="1091"/>
      <c r="CLT24" s="1055"/>
      <c r="CLU24" s="1091"/>
      <c r="CLV24" s="1091"/>
      <c r="CLW24" s="1091"/>
      <c r="CLX24" s="1091"/>
      <c r="CLY24" s="1091"/>
      <c r="CLZ24" s="1091"/>
      <c r="CMA24" s="1055"/>
      <c r="CMB24" s="1091"/>
      <c r="CMC24" s="1091"/>
      <c r="CMD24" s="1091"/>
      <c r="CME24" s="1091"/>
      <c r="CMF24" s="1091"/>
      <c r="CMG24" s="1091"/>
      <c r="CMH24" s="1055"/>
      <c r="CMI24" s="1091"/>
      <c r="CMJ24" s="1091"/>
      <c r="CMK24" s="1091"/>
      <c r="CML24" s="1091"/>
      <c r="CMM24" s="1091"/>
      <c r="CMN24" s="1091"/>
      <c r="CMO24" s="1055"/>
      <c r="CMP24" s="1091"/>
      <c r="CMQ24" s="1091"/>
      <c r="CMR24" s="1091"/>
      <c r="CMS24" s="1091"/>
      <c r="CMT24" s="1091"/>
      <c r="CMU24" s="1091"/>
      <c r="CMV24" s="1055"/>
      <c r="CMW24" s="1091"/>
      <c r="CMX24" s="1091"/>
      <c r="CMY24" s="1091"/>
      <c r="CMZ24" s="1091"/>
      <c r="CNA24" s="1091"/>
      <c r="CNB24" s="1091"/>
      <c r="CNC24" s="1055"/>
      <c r="CND24" s="1091"/>
      <c r="CNE24" s="1091"/>
      <c r="CNF24" s="1091"/>
      <c r="CNG24" s="1091"/>
      <c r="CNH24" s="1091"/>
      <c r="CNI24" s="1091"/>
      <c r="CNJ24" s="1055"/>
      <c r="CNK24" s="1091"/>
      <c r="CNL24" s="1091"/>
      <c r="CNM24" s="1091"/>
      <c r="CNN24" s="1091"/>
      <c r="CNO24" s="1091"/>
      <c r="CNP24" s="1091"/>
      <c r="CNQ24" s="1055"/>
      <c r="CNR24" s="1091"/>
      <c r="CNS24" s="1091"/>
      <c r="CNT24" s="1091"/>
      <c r="CNU24" s="1091"/>
      <c r="CNV24" s="1091"/>
      <c r="CNW24" s="1091"/>
      <c r="CNX24" s="1055"/>
      <c r="CNY24" s="1091"/>
      <c r="CNZ24" s="1091"/>
      <c r="COA24" s="1091"/>
      <c r="COB24" s="1091"/>
      <c r="COC24" s="1091"/>
      <c r="COD24" s="1091"/>
      <c r="COE24" s="1055"/>
      <c r="COF24" s="1091"/>
      <c r="COG24" s="1091"/>
      <c r="COH24" s="1091"/>
      <c r="COI24" s="1091"/>
      <c r="COJ24" s="1091"/>
      <c r="COK24" s="1091"/>
      <c r="COL24" s="1055"/>
      <c r="COM24" s="1091"/>
      <c r="CON24" s="1091"/>
      <c r="COO24" s="1091"/>
      <c r="COP24" s="1091"/>
      <c r="COQ24" s="1091"/>
      <c r="COR24" s="1091"/>
      <c r="COS24" s="1055"/>
      <c r="COT24" s="1091"/>
      <c r="COU24" s="1091"/>
      <c r="COV24" s="1091"/>
      <c r="COW24" s="1091"/>
      <c r="COX24" s="1091"/>
      <c r="COY24" s="1091"/>
      <c r="COZ24" s="1055"/>
      <c r="CPA24" s="1091"/>
      <c r="CPB24" s="1091"/>
      <c r="CPC24" s="1091"/>
      <c r="CPD24" s="1091"/>
      <c r="CPE24" s="1091"/>
      <c r="CPF24" s="1091"/>
      <c r="CPG24" s="1055"/>
      <c r="CPH24" s="1091"/>
      <c r="CPI24" s="1091"/>
      <c r="CPJ24" s="1091"/>
      <c r="CPK24" s="1091"/>
      <c r="CPL24" s="1091"/>
      <c r="CPM24" s="1091"/>
      <c r="CPN24" s="1055"/>
      <c r="CPO24" s="1091"/>
      <c r="CPP24" s="1091"/>
      <c r="CPQ24" s="1091"/>
      <c r="CPR24" s="1091"/>
      <c r="CPS24" s="1091"/>
      <c r="CPT24" s="1091"/>
      <c r="CPU24" s="1055"/>
      <c r="CPV24" s="1091"/>
      <c r="CPW24" s="1091"/>
      <c r="CPX24" s="1091"/>
      <c r="CPY24" s="1091"/>
      <c r="CPZ24" s="1091"/>
      <c r="CQA24" s="1091"/>
      <c r="CQB24" s="1055"/>
      <c r="CQC24" s="1091"/>
      <c r="CQD24" s="1091"/>
      <c r="CQE24" s="1091"/>
      <c r="CQF24" s="1091"/>
      <c r="CQG24" s="1091"/>
      <c r="CQH24" s="1091"/>
      <c r="CQI24" s="1055"/>
      <c r="CQJ24" s="1091"/>
      <c r="CQK24" s="1091"/>
      <c r="CQL24" s="1091"/>
      <c r="CQM24" s="1091"/>
      <c r="CQN24" s="1091"/>
      <c r="CQO24" s="1091"/>
      <c r="CQP24" s="1055"/>
      <c r="CQQ24" s="1091"/>
      <c r="CQR24" s="1091"/>
      <c r="CQS24" s="1091"/>
      <c r="CQT24" s="1091"/>
      <c r="CQU24" s="1091"/>
      <c r="CQV24" s="1091"/>
      <c r="CQW24" s="1055"/>
      <c r="CQX24" s="1091"/>
      <c r="CQY24" s="1091"/>
      <c r="CQZ24" s="1091"/>
      <c r="CRA24" s="1091"/>
      <c r="CRB24" s="1091"/>
      <c r="CRC24" s="1091"/>
      <c r="CRD24" s="1055"/>
      <c r="CRE24" s="1091"/>
      <c r="CRF24" s="1091"/>
      <c r="CRG24" s="1091"/>
      <c r="CRH24" s="1091"/>
      <c r="CRI24" s="1091"/>
      <c r="CRJ24" s="1091"/>
      <c r="CRK24" s="1055"/>
      <c r="CRL24" s="1091"/>
      <c r="CRM24" s="1091"/>
      <c r="CRN24" s="1091"/>
      <c r="CRO24" s="1091"/>
      <c r="CRP24" s="1091"/>
      <c r="CRQ24" s="1091"/>
      <c r="CRR24" s="1055"/>
      <c r="CRS24" s="1091"/>
      <c r="CRT24" s="1091"/>
      <c r="CRU24" s="1091"/>
      <c r="CRV24" s="1091"/>
      <c r="CRW24" s="1091"/>
      <c r="CRX24" s="1091"/>
      <c r="CRY24" s="1055"/>
      <c r="CRZ24" s="1091"/>
      <c r="CSA24" s="1091"/>
      <c r="CSB24" s="1091"/>
      <c r="CSC24" s="1091"/>
      <c r="CSD24" s="1091"/>
      <c r="CSE24" s="1091"/>
      <c r="CSF24" s="1055"/>
      <c r="CSG24" s="1091"/>
      <c r="CSH24" s="1091"/>
      <c r="CSI24" s="1091"/>
      <c r="CSJ24" s="1091"/>
      <c r="CSK24" s="1091"/>
      <c r="CSL24" s="1091"/>
      <c r="CSM24" s="1055"/>
      <c r="CSN24" s="1091"/>
      <c r="CSO24" s="1091"/>
      <c r="CSP24" s="1091"/>
      <c r="CSQ24" s="1091"/>
      <c r="CSR24" s="1091"/>
      <c r="CSS24" s="1091"/>
      <c r="CST24" s="1055"/>
      <c r="CSU24" s="1091"/>
      <c r="CSV24" s="1091"/>
      <c r="CSW24" s="1091"/>
      <c r="CSX24" s="1091"/>
      <c r="CSY24" s="1091"/>
      <c r="CSZ24" s="1091"/>
      <c r="CTA24" s="1055"/>
      <c r="CTB24" s="1091"/>
      <c r="CTC24" s="1091"/>
      <c r="CTD24" s="1091"/>
      <c r="CTE24" s="1091"/>
      <c r="CTF24" s="1091"/>
      <c r="CTG24" s="1091"/>
      <c r="CTH24" s="1055"/>
      <c r="CTI24" s="1091"/>
      <c r="CTJ24" s="1091"/>
      <c r="CTK24" s="1091"/>
      <c r="CTL24" s="1091"/>
      <c r="CTM24" s="1091"/>
      <c r="CTN24" s="1091"/>
      <c r="CTO24" s="1055"/>
      <c r="CTP24" s="1091"/>
      <c r="CTQ24" s="1091"/>
      <c r="CTR24" s="1091"/>
      <c r="CTS24" s="1091"/>
      <c r="CTT24" s="1091"/>
      <c r="CTU24" s="1091"/>
      <c r="CTV24" s="1055"/>
      <c r="CTW24" s="1091"/>
      <c r="CTX24" s="1091"/>
      <c r="CTY24" s="1091"/>
      <c r="CTZ24" s="1091"/>
      <c r="CUA24" s="1091"/>
      <c r="CUB24" s="1091"/>
      <c r="CUC24" s="1055"/>
      <c r="CUD24" s="1091"/>
      <c r="CUE24" s="1091"/>
      <c r="CUF24" s="1091"/>
      <c r="CUG24" s="1091"/>
      <c r="CUH24" s="1091"/>
      <c r="CUI24" s="1091"/>
      <c r="CUJ24" s="1055"/>
      <c r="CUK24" s="1091"/>
      <c r="CUL24" s="1091"/>
      <c r="CUM24" s="1091"/>
      <c r="CUN24" s="1091"/>
      <c r="CUO24" s="1091"/>
      <c r="CUP24" s="1091"/>
      <c r="CUQ24" s="1055"/>
      <c r="CUR24" s="1091"/>
      <c r="CUS24" s="1091"/>
      <c r="CUT24" s="1091"/>
      <c r="CUU24" s="1091"/>
      <c r="CUV24" s="1091"/>
      <c r="CUW24" s="1091"/>
      <c r="CUX24" s="1055"/>
      <c r="CUY24" s="1091"/>
      <c r="CUZ24" s="1091"/>
      <c r="CVA24" s="1091"/>
      <c r="CVB24" s="1091"/>
      <c r="CVC24" s="1091"/>
      <c r="CVD24" s="1091"/>
      <c r="CVE24" s="1055"/>
      <c r="CVF24" s="1091"/>
      <c r="CVG24" s="1091"/>
      <c r="CVH24" s="1091"/>
      <c r="CVI24" s="1091"/>
      <c r="CVJ24" s="1091"/>
      <c r="CVK24" s="1091"/>
      <c r="CVL24" s="1055"/>
      <c r="CVM24" s="1091"/>
      <c r="CVN24" s="1091"/>
      <c r="CVO24" s="1091"/>
      <c r="CVP24" s="1091"/>
      <c r="CVQ24" s="1091"/>
      <c r="CVR24" s="1091"/>
      <c r="CVS24" s="1055"/>
      <c r="CVT24" s="1091"/>
      <c r="CVU24" s="1091"/>
      <c r="CVV24" s="1091"/>
      <c r="CVW24" s="1091"/>
      <c r="CVX24" s="1091"/>
      <c r="CVY24" s="1091"/>
      <c r="CVZ24" s="1055"/>
      <c r="CWA24" s="1091"/>
      <c r="CWB24" s="1091"/>
      <c r="CWC24" s="1091"/>
      <c r="CWD24" s="1091"/>
      <c r="CWE24" s="1091"/>
      <c r="CWF24" s="1091"/>
      <c r="CWG24" s="1055"/>
      <c r="CWH24" s="1091"/>
      <c r="CWI24" s="1091"/>
      <c r="CWJ24" s="1091"/>
      <c r="CWK24" s="1091"/>
      <c r="CWL24" s="1091"/>
      <c r="CWM24" s="1091"/>
      <c r="CWN24" s="1055"/>
      <c r="CWO24" s="1091"/>
      <c r="CWP24" s="1091"/>
      <c r="CWQ24" s="1091"/>
      <c r="CWR24" s="1091"/>
      <c r="CWS24" s="1091"/>
      <c r="CWT24" s="1091"/>
      <c r="CWU24" s="1055"/>
      <c r="CWV24" s="1091"/>
      <c r="CWW24" s="1091"/>
      <c r="CWX24" s="1091"/>
      <c r="CWY24" s="1091"/>
      <c r="CWZ24" s="1091"/>
      <c r="CXA24" s="1091"/>
      <c r="CXB24" s="1055"/>
      <c r="CXC24" s="1091"/>
      <c r="CXD24" s="1091"/>
      <c r="CXE24" s="1091"/>
      <c r="CXF24" s="1091"/>
      <c r="CXG24" s="1091"/>
      <c r="CXH24" s="1091"/>
      <c r="CXI24" s="1055"/>
      <c r="CXJ24" s="1091"/>
      <c r="CXK24" s="1091"/>
      <c r="CXL24" s="1091"/>
      <c r="CXM24" s="1091"/>
      <c r="CXN24" s="1091"/>
      <c r="CXO24" s="1091"/>
      <c r="CXP24" s="1055"/>
      <c r="CXQ24" s="1091"/>
      <c r="CXR24" s="1091"/>
      <c r="CXS24" s="1091"/>
      <c r="CXT24" s="1091"/>
      <c r="CXU24" s="1091"/>
      <c r="CXV24" s="1091"/>
      <c r="CXW24" s="1055"/>
      <c r="CXX24" s="1091"/>
      <c r="CXY24" s="1091"/>
      <c r="CXZ24" s="1091"/>
      <c r="CYA24" s="1091"/>
      <c r="CYB24" s="1091"/>
      <c r="CYC24" s="1091"/>
      <c r="CYD24" s="1055"/>
      <c r="CYE24" s="1091"/>
      <c r="CYF24" s="1091"/>
      <c r="CYG24" s="1091"/>
      <c r="CYH24" s="1091"/>
      <c r="CYI24" s="1091"/>
      <c r="CYJ24" s="1091"/>
      <c r="CYK24" s="1055"/>
      <c r="CYL24" s="1091"/>
      <c r="CYM24" s="1091"/>
      <c r="CYN24" s="1091"/>
      <c r="CYO24" s="1091"/>
      <c r="CYP24" s="1091"/>
      <c r="CYQ24" s="1091"/>
      <c r="CYR24" s="1055"/>
      <c r="CYS24" s="1091"/>
      <c r="CYT24" s="1091"/>
      <c r="CYU24" s="1091"/>
      <c r="CYV24" s="1091"/>
      <c r="CYW24" s="1091"/>
      <c r="CYX24" s="1091"/>
      <c r="CYY24" s="1055"/>
      <c r="CYZ24" s="1091"/>
      <c r="CZA24" s="1091"/>
      <c r="CZB24" s="1091"/>
      <c r="CZC24" s="1091"/>
      <c r="CZD24" s="1091"/>
      <c r="CZE24" s="1091"/>
      <c r="CZF24" s="1055"/>
      <c r="CZG24" s="1091"/>
      <c r="CZH24" s="1091"/>
      <c r="CZI24" s="1091"/>
      <c r="CZJ24" s="1091"/>
      <c r="CZK24" s="1091"/>
      <c r="CZL24" s="1091"/>
      <c r="CZM24" s="1055"/>
      <c r="CZN24" s="1091"/>
      <c r="CZO24" s="1091"/>
      <c r="CZP24" s="1091"/>
      <c r="CZQ24" s="1091"/>
      <c r="CZR24" s="1091"/>
      <c r="CZS24" s="1091"/>
      <c r="CZT24" s="1055"/>
      <c r="CZU24" s="1091"/>
      <c r="CZV24" s="1091"/>
      <c r="CZW24" s="1091"/>
      <c r="CZX24" s="1091"/>
      <c r="CZY24" s="1091"/>
      <c r="CZZ24" s="1091"/>
      <c r="DAA24" s="1055"/>
      <c r="DAB24" s="1091"/>
      <c r="DAC24" s="1091"/>
      <c r="DAD24" s="1091"/>
      <c r="DAE24" s="1091"/>
      <c r="DAF24" s="1091"/>
      <c r="DAG24" s="1091"/>
      <c r="DAH24" s="1055"/>
      <c r="DAI24" s="1091"/>
      <c r="DAJ24" s="1091"/>
      <c r="DAK24" s="1091"/>
      <c r="DAL24" s="1091"/>
      <c r="DAM24" s="1091"/>
      <c r="DAN24" s="1091"/>
      <c r="DAO24" s="1055"/>
      <c r="DAP24" s="1091"/>
      <c r="DAQ24" s="1091"/>
      <c r="DAR24" s="1091"/>
      <c r="DAS24" s="1091"/>
      <c r="DAT24" s="1091"/>
      <c r="DAU24" s="1091"/>
      <c r="DAV24" s="1055"/>
      <c r="DAW24" s="1091"/>
      <c r="DAX24" s="1091"/>
      <c r="DAY24" s="1091"/>
      <c r="DAZ24" s="1091"/>
      <c r="DBA24" s="1091"/>
      <c r="DBB24" s="1091"/>
      <c r="DBC24" s="1055"/>
      <c r="DBD24" s="1091"/>
      <c r="DBE24" s="1091"/>
      <c r="DBF24" s="1091"/>
      <c r="DBG24" s="1091"/>
      <c r="DBH24" s="1091"/>
      <c r="DBI24" s="1091"/>
      <c r="DBJ24" s="1055"/>
      <c r="DBK24" s="1091"/>
      <c r="DBL24" s="1091"/>
      <c r="DBM24" s="1091"/>
      <c r="DBN24" s="1091"/>
      <c r="DBO24" s="1091"/>
      <c r="DBP24" s="1091"/>
      <c r="DBQ24" s="1055"/>
      <c r="DBR24" s="1091"/>
      <c r="DBS24" s="1091"/>
      <c r="DBT24" s="1091"/>
      <c r="DBU24" s="1091"/>
      <c r="DBV24" s="1091"/>
      <c r="DBW24" s="1091"/>
      <c r="DBX24" s="1055"/>
      <c r="DBY24" s="1091"/>
      <c r="DBZ24" s="1091"/>
      <c r="DCA24" s="1091"/>
      <c r="DCB24" s="1091"/>
      <c r="DCC24" s="1091"/>
      <c r="DCD24" s="1091"/>
      <c r="DCE24" s="1055"/>
      <c r="DCF24" s="1091"/>
      <c r="DCG24" s="1091"/>
      <c r="DCH24" s="1091"/>
      <c r="DCI24" s="1091"/>
      <c r="DCJ24" s="1091"/>
      <c r="DCK24" s="1091"/>
      <c r="DCL24" s="1055"/>
      <c r="DCM24" s="1091"/>
      <c r="DCN24" s="1091"/>
      <c r="DCO24" s="1091"/>
      <c r="DCP24" s="1091"/>
      <c r="DCQ24" s="1091"/>
      <c r="DCR24" s="1091"/>
      <c r="DCS24" s="1055"/>
      <c r="DCT24" s="1091"/>
      <c r="DCU24" s="1091"/>
      <c r="DCV24" s="1091"/>
      <c r="DCW24" s="1091"/>
      <c r="DCX24" s="1091"/>
      <c r="DCY24" s="1091"/>
      <c r="DCZ24" s="1055"/>
      <c r="DDA24" s="1091"/>
      <c r="DDB24" s="1091"/>
      <c r="DDC24" s="1091"/>
      <c r="DDD24" s="1091"/>
      <c r="DDE24" s="1091"/>
      <c r="DDF24" s="1091"/>
      <c r="DDG24" s="1055"/>
      <c r="DDH24" s="1091"/>
      <c r="DDI24" s="1091"/>
      <c r="DDJ24" s="1091"/>
      <c r="DDK24" s="1091"/>
      <c r="DDL24" s="1091"/>
      <c r="DDM24" s="1091"/>
      <c r="DDN24" s="1055"/>
      <c r="DDO24" s="1091"/>
      <c r="DDP24" s="1091"/>
      <c r="DDQ24" s="1091"/>
      <c r="DDR24" s="1091"/>
      <c r="DDS24" s="1091"/>
      <c r="DDT24" s="1091"/>
      <c r="DDU24" s="1055"/>
      <c r="DDV24" s="1091"/>
      <c r="DDW24" s="1091"/>
      <c r="DDX24" s="1091"/>
      <c r="DDY24" s="1091"/>
      <c r="DDZ24" s="1091"/>
      <c r="DEA24" s="1091"/>
      <c r="DEB24" s="1055"/>
      <c r="DEC24" s="1091"/>
      <c r="DED24" s="1091"/>
      <c r="DEE24" s="1091"/>
      <c r="DEF24" s="1091"/>
      <c r="DEG24" s="1091"/>
      <c r="DEH24" s="1091"/>
      <c r="DEI24" s="1055"/>
      <c r="DEJ24" s="1091"/>
      <c r="DEK24" s="1091"/>
      <c r="DEL24" s="1091"/>
      <c r="DEM24" s="1091"/>
      <c r="DEN24" s="1091"/>
      <c r="DEO24" s="1091"/>
      <c r="DEP24" s="1055"/>
      <c r="DEQ24" s="1091"/>
      <c r="DER24" s="1091"/>
      <c r="DES24" s="1091"/>
      <c r="DET24" s="1091"/>
      <c r="DEU24" s="1091"/>
      <c r="DEV24" s="1091"/>
      <c r="DEW24" s="1055"/>
      <c r="DEX24" s="1091"/>
      <c r="DEY24" s="1091"/>
      <c r="DEZ24" s="1091"/>
      <c r="DFA24" s="1091"/>
      <c r="DFB24" s="1091"/>
      <c r="DFC24" s="1091"/>
      <c r="DFD24" s="1055"/>
      <c r="DFE24" s="1091"/>
      <c r="DFF24" s="1091"/>
      <c r="DFG24" s="1091"/>
      <c r="DFH24" s="1091"/>
      <c r="DFI24" s="1091"/>
      <c r="DFJ24" s="1091"/>
      <c r="DFK24" s="1055"/>
      <c r="DFL24" s="1091"/>
      <c r="DFM24" s="1091"/>
      <c r="DFN24" s="1091"/>
      <c r="DFO24" s="1091"/>
      <c r="DFP24" s="1091"/>
      <c r="DFQ24" s="1091"/>
      <c r="DFR24" s="1055"/>
      <c r="DFS24" s="1091"/>
      <c r="DFT24" s="1091"/>
      <c r="DFU24" s="1091"/>
      <c r="DFV24" s="1091"/>
      <c r="DFW24" s="1091"/>
      <c r="DFX24" s="1091"/>
      <c r="DFY24" s="1055"/>
      <c r="DFZ24" s="1091"/>
      <c r="DGA24" s="1091"/>
      <c r="DGB24" s="1091"/>
      <c r="DGC24" s="1091"/>
      <c r="DGD24" s="1091"/>
      <c r="DGE24" s="1091"/>
      <c r="DGF24" s="1055"/>
      <c r="DGG24" s="1091"/>
      <c r="DGH24" s="1091"/>
      <c r="DGI24" s="1091"/>
      <c r="DGJ24" s="1091"/>
      <c r="DGK24" s="1091"/>
      <c r="DGL24" s="1091"/>
      <c r="DGM24" s="1055"/>
      <c r="DGN24" s="1091"/>
      <c r="DGO24" s="1091"/>
      <c r="DGP24" s="1091"/>
      <c r="DGQ24" s="1091"/>
      <c r="DGR24" s="1091"/>
      <c r="DGS24" s="1091"/>
      <c r="DGT24" s="1055"/>
      <c r="DGU24" s="1091"/>
      <c r="DGV24" s="1091"/>
      <c r="DGW24" s="1091"/>
      <c r="DGX24" s="1091"/>
      <c r="DGY24" s="1091"/>
      <c r="DGZ24" s="1091"/>
      <c r="DHA24" s="1055"/>
      <c r="DHB24" s="1091"/>
      <c r="DHC24" s="1091"/>
      <c r="DHD24" s="1091"/>
      <c r="DHE24" s="1091"/>
      <c r="DHF24" s="1091"/>
      <c r="DHG24" s="1091"/>
      <c r="DHH24" s="1055"/>
      <c r="DHI24" s="1091"/>
      <c r="DHJ24" s="1091"/>
      <c r="DHK24" s="1091"/>
      <c r="DHL24" s="1091"/>
      <c r="DHM24" s="1091"/>
      <c r="DHN24" s="1091"/>
      <c r="DHO24" s="1055"/>
      <c r="DHP24" s="1091"/>
      <c r="DHQ24" s="1091"/>
      <c r="DHR24" s="1091"/>
      <c r="DHS24" s="1091"/>
      <c r="DHT24" s="1091"/>
      <c r="DHU24" s="1091"/>
      <c r="DHV24" s="1055"/>
      <c r="DHW24" s="1091"/>
      <c r="DHX24" s="1091"/>
      <c r="DHY24" s="1091"/>
      <c r="DHZ24" s="1091"/>
      <c r="DIA24" s="1091"/>
      <c r="DIB24" s="1091"/>
      <c r="DIC24" s="1055"/>
      <c r="DID24" s="1091"/>
      <c r="DIE24" s="1091"/>
      <c r="DIF24" s="1091"/>
      <c r="DIG24" s="1091"/>
      <c r="DIH24" s="1091"/>
      <c r="DII24" s="1091"/>
      <c r="DIJ24" s="1055"/>
      <c r="DIK24" s="1091"/>
      <c r="DIL24" s="1091"/>
      <c r="DIM24" s="1091"/>
      <c r="DIN24" s="1091"/>
      <c r="DIO24" s="1091"/>
      <c r="DIP24" s="1091"/>
      <c r="DIQ24" s="1055"/>
      <c r="DIR24" s="1091"/>
      <c r="DIS24" s="1091"/>
      <c r="DIT24" s="1091"/>
      <c r="DIU24" s="1091"/>
      <c r="DIV24" s="1091"/>
      <c r="DIW24" s="1091"/>
      <c r="DIX24" s="1055"/>
      <c r="DIY24" s="1091"/>
      <c r="DIZ24" s="1091"/>
      <c r="DJA24" s="1091"/>
      <c r="DJB24" s="1091"/>
      <c r="DJC24" s="1091"/>
      <c r="DJD24" s="1091"/>
      <c r="DJE24" s="1055"/>
      <c r="DJF24" s="1091"/>
      <c r="DJG24" s="1091"/>
      <c r="DJH24" s="1091"/>
      <c r="DJI24" s="1091"/>
      <c r="DJJ24" s="1091"/>
      <c r="DJK24" s="1091"/>
      <c r="DJL24" s="1055"/>
      <c r="DJM24" s="1091"/>
      <c r="DJN24" s="1091"/>
      <c r="DJO24" s="1091"/>
      <c r="DJP24" s="1091"/>
      <c r="DJQ24" s="1091"/>
      <c r="DJR24" s="1091"/>
      <c r="DJS24" s="1055"/>
      <c r="DJT24" s="1091"/>
      <c r="DJU24" s="1091"/>
      <c r="DJV24" s="1091"/>
      <c r="DJW24" s="1091"/>
      <c r="DJX24" s="1091"/>
      <c r="DJY24" s="1091"/>
      <c r="DJZ24" s="1055"/>
      <c r="DKA24" s="1091"/>
      <c r="DKB24" s="1091"/>
      <c r="DKC24" s="1091"/>
      <c r="DKD24" s="1091"/>
      <c r="DKE24" s="1091"/>
      <c r="DKF24" s="1091"/>
      <c r="DKG24" s="1055"/>
      <c r="DKH24" s="1091"/>
      <c r="DKI24" s="1091"/>
      <c r="DKJ24" s="1091"/>
      <c r="DKK24" s="1091"/>
      <c r="DKL24" s="1091"/>
      <c r="DKM24" s="1091"/>
      <c r="DKN24" s="1055"/>
      <c r="DKO24" s="1091"/>
      <c r="DKP24" s="1091"/>
      <c r="DKQ24" s="1091"/>
      <c r="DKR24" s="1091"/>
      <c r="DKS24" s="1091"/>
      <c r="DKT24" s="1091"/>
      <c r="DKU24" s="1055"/>
      <c r="DKV24" s="1091"/>
      <c r="DKW24" s="1091"/>
      <c r="DKX24" s="1091"/>
      <c r="DKY24" s="1091"/>
      <c r="DKZ24" s="1091"/>
      <c r="DLA24" s="1091"/>
      <c r="DLB24" s="1055"/>
      <c r="DLC24" s="1091"/>
      <c r="DLD24" s="1091"/>
      <c r="DLE24" s="1091"/>
      <c r="DLF24" s="1091"/>
      <c r="DLG24" s="1091"/>
      <c r="DLH24" s="1091"/>
      <c r="DLI24" s="1055"/>
      <c r="DLJ24" s="1091"/>
      <c r="DLK24" s="1091"/>
      <c r="DLL24" s="1091"/>
      <c r="DLM24" s="1091"/>
      <c r="DLN24" s="1091"/>
      <c r="DLO24" s="1091"/>
      <c r="DLP24" s="1055"/>
      <c r="DLQ24" s="1091"/>
      <c r="DLR24" s="1091"/>
      <c r="DLS24" s="1091"/>
      <c r="DLT24" s="1091"/>
      <c r="DLU24" s="1091"/>
      <c r="DLV24" s="1091"/>
      <c r="DLW24" s="1055"/>
      <c r="DLX24" s="1091"/>
      <c r="DLY24" s="1091"/>
      <c r="DLZ24" s="1091"/>
      <c r="DMA24" s="1091"/>
      <c r="DMB24" s="1091"/>
      <c r="DMC24" s="1091"/>
      <c r="DMD24" s="1055"/>
      <c r="DME24" s="1091"/>
      <c r="DMF24" s="1091"/>
      <c r="DMG24" s="1091"/>
      <c r="DMH24" s="1091"/>
      <c r="DMI24" s="1091"/>
      <c r="DMJ24" s="1091"/>
      <c r="DMK24" s="1055"/>
      <c r="DML24" s="1091"/>
      <c r="DMM24" s="1091"/>
      <c r="DMN24" s="1091"/>
      <c r="DMO24" s="1091"/>
      <c r="DMP24" s="1091"/>
      <c r="DMQ24" s="1091"/>
      <c r="DMR24" s="1055"/>
      <c r="DMS24" s="1091"/>
      <c r="DMT24" s="1091"/>
      <c r="DMU24" s="1091"/>
      <c r="DMV24" s="1091"/>
      <c r="DMW24" s="1091"/>
      <c r="DMX24" s="1091"/>
      <c r="DMY24" s="1055"/>
      <c r="DMZ24" s="1091"/>
      <c r="DNA24" s="1091"/>
      <c r="DNB24" s="1091"/>
      <c r="DNC24" s="1091"/>
      <c r="DND24" s="1091"/>
      <c r="DNE24" s="1091"/>
      <c r="DNF24" s="1055"/>
      <c r="DNG24" s="1091"/>
      <c r="DNH24" s="1091"/>
      <c r="DNI24" s="1091"/>
      <c r="DNJ24" s="1091"/>
      <c r="DNK24" s="1091"/>
      <c r="DNL24" s="1091"/>
      <c r="DNM24" s="1055"/>
      <c r="DNN24" s="1091"/>
      <c r="DNO24" s="1091"/>
      <c r="DNP24" s="1091"/>
      <c r="DNQ24" s="1091"/>
      <c r="DNR24" s="1091"/>
      <c r="DNS24" s="1091"/>
      <c r="DNT24" s="1055"/>
      <c r="DNU24" s="1091"/>
      <c r="DNV24" s="1091"/>
      <c r="DNW24" s="1091"/>
      <c r="DNX24" s="1091"/>
      <c r="DNY24" s="1091"/>
      <c r="DNZ24" s="1091"/>
      <c r="DOA24" s="1055"/>
      <c r="DOB24" s="1091"/>
      <c r="DOC24" s="1091"/>
      <c r="DOD24" s="1091"/>
      <c r="DOE24" s="1091"/>
      <c r="DOF24" s="1091"/>
      <c r="DOG24" s="1091"/>
      <c r="DOH24" s="1055"/>
      <c r="DOI24" s="1091"/>
      <c r="DOJ24" s="1091"/>
      <c r="DOK24" s="1091"/>
      <c r="DOL24" s="1091"/>
      <c r="DOM24" s="1091"/>
      <c r="DON24" s="1091"/>
      <c r="DOO24" s="1055"/>
      <c r="DOP24" s="1091"/>
      <c r="DOQ24" s="1091"/>
      <c r="DOR24" s="1091"/>
      <c r="DOS24" s="1091"/>
      <c r="DOT24" s="1091"/>
      <c r="DOU24" s="1091"/>
      <c r="DOV24" s="1055"/>
      <c r="DOW24" s="1091"/>
      <c r="DOX24" s="1091"/>
      <c r="DOY24" s="1091"/>
      <c r="DOZ24" s="1091"/>
      <c r="DPA24" s="1091"/>
      <c r="DPB24" s="1091"/>
      <c r="DPC24" s="1055"/>
      <c r="DPD24" s="1091"/>
      <c r="DPE24" s="1091"/>
      <c r="DPF24" s="1091"/>
      <c r="DPG24" s="1091"/>
      <c r="DPH24" s="1091"/>
      <c r="DPI24" s="1091"/>
      <c r="DPJ24" s="1055"/>
      <c r="DPK24" s="1091"/>
      <c r="DPL24" s="1091"/>
      <c r="DPM24" s="1091"/>
      <c r="DPN24" s="1091"/>
      <c r="DPO24" s="1091"/>
      <c r="DPP24" s="1091"/>
      <c r="DPQ24" s="1055"/>
      <c r="DPR24" s="1091"/>
      <c r="DPS24" s="1091"/>
      <c r="DPT24" s="1091"/>
      <c r="DPU24" s="1091"/>
      <c r="DPV24" s="1091"/>
      <c r="DPW24" s="1091"/>
      <c r="DPX24" s="1055"/>
      <c r="DPY24" s="1091"/>
      <c r="DPZ24" s="1091"/>
      <c r="DQA24" s="1091"/>
      <c r="DQB24" s="1091"/>
      <c r="DQC24" s="1091"/>
      <c r="DQD24" s="1091"/>
      <c r="DQE24" s="1055"/>
      <c r="DQF24" s="1091"/>
      <c r="DQG24" s="1091"/>
      <c r="DQH24" s="1091"/>
      <c r="DQI24" s="1091"/>
      <c r="DQJ24" s="1091"/>
      <c r="DQK24" s="1091"/>
      <c r="DQL24" s="1055"/>
      <c r="DQM24" s="1091"/>
      <c r="DQN24" s="1091"/>
      <c r="DQO24" s="1091"/>
      <c r="DQP24" s="1091"/>
      <c r="DQQ24" s="1091"/>
      <c r="DQR24" s="1091"/>
      <c r="DQS24" s="1055"/>
      <c r="DQT24" s="1091"/>
      <c r="DQU24" s="1091"/>
      <c r="DQV24" s="1091"/>
      <c r="DQW24" s="1091"/>
      <c r="DQX24" s="1091"/>
      <c r="DQY24" s="1091"/>
      <c r="DQZ24" s="1055"/>
      <c r="DRA24" s="1091"/>
      <c r="DRB24" s="1091"/>
      <c r="DRC24" s="1091"/>
      <c r="DRD24" s="1091"/>
      <c r="DRE24" s="1091"/>
      <c r="DRF24" s="1091"/>
      <c r="DRG24" s="1055"/>
      <c r="DRH24" s="1091"/>
      <c r="DRI24" s="1091"/>
      <c r="DRJ24" s="1091"/>
      <c r="DRK24" s="1091"/>
      <c r="DRL24" s="1091"/>
      <c r="DRM24" s="1091"/>
      <c r="DRN24" s="1055"/>
      <c r="DRO24" s="1091"/>
      <c r="DRP24" s="1091"/>
      <c r="DRQ24" s="1091"/>
      <c r="DRR24" s="1091"/>
      <c r="DRS24" s="1091"/>
      <c r="DRT24" s="1091"/>
      <c r="DRU24" s="1055"/>
      <c r="DRV24" s="1091"/>
      <c r="DRW24" s="1091"/>
      <c r="DRX24" s="1091"/>
      <c r="DRY24" s="1091"/>
      <c r="DRZ24" s="1091"/>
      <c r="DSA24" s="1091"/>
      <c r="DSB24" s="1055"/>
      <c r="DSC24" s="1091"/>
      <c r="DSD24" s="1091"/>
      <c r="DSE24" s="1091"/>
      <c r="DSF24" s="1091"/>
      <c r="DSG24" s="1091"/>
      <c r="DSH24" s="1091"/>
      <c r="DSI24" s="1055"/>
      <c r="DSJ24" s="1091"/>
      <c r="DSK24" s="1091"/>
      <c r="DSL24" s="1091"/>
      <c r="DSM24" s="1091"/>
      <c r="DSN24" s="1091"/>
      <c r="DSO24" s="1091"/>
      <c r="DSP24" s="1055"/>
      <c r="DSQ24" s="1091"/>
      <c r="DSR24" s="1091"/>
      <c r="DSS24" s="1091"/>
      <c r="DST24" s="1091"/>
      <c r="DSU24" s="1091"/>
      <c r="DSV24" s="1091"/>
      <c r="DSW24" s="1055"/>
      <c r="DSX24" s="1091"/>
      <c r="DSY24" s="1091"/>
      <c r="DSZ24" s="1091"/>
      <c r="DTA24" s="1091"/>
      <c r="DTB24" s="1091"/>
      <c r="DTC24" s="1091"/>
      <c r="DTD24" s="1055"/>
      <c r="DTE24" s="1091"/>
      <c r="DTF24" s="1091"/>
      <c r="DTG24" s="1091"/>
      <c r="DTH24" s="1091"/>
      <c r="DTI24" s="1091"/>
      <c r="DTJ24" s="1091"/>
      <c r="DTK24" s="1055"/>
      <c r="DTL24" s="1091"/>
      <c r="DTM24" s="1091"/>
      <c r="DTN24" s="1091"/>
      <c r="DTO24" s="1091"/>
      <c r="DTP24" s="1091"/>
      <c r="DTQ24" s="1091"/>
      <c r="DTR24" s="1055"/>
      <c r="DTS24" s="1091"/>
      <c r="DTT24" s="1091"/>
      <c r="DTU24" s="1091"/>
      <c r="DTV24" s="1091"/>
      <c r="DTW24" s="1091"/>
      <c r="DTX24" s="1091"/>
      <c r="DTY24" s="1055"/>
      <c r="DTZ24" s="1091"/>
      <c r="DUA24" s="1091"/>
      <c r="DUB24" s="1091"/>
      <c r="DUC24" s="1091"/>
      <c r="DUD24" s="1091"/>
      <c r="DUE24" s="1091"/>
      <c r="DUF24" s="1055"/>
      <c r="DUG24" s="1091"/>
      <c r="DUH24" s="1091"/>
      <c r="DUI24" s="1091"/>
      <c r="DUJ24" s="1091"/>
      <c r="DUK24" s="1091"/>
      <c r="DUL24" s="1091"/>
      <c r="DUM24" s="1055"/>
      <c r="DUN24" s="1091"/>
      <c r="DUO24" s="1091"/>
      <c r="DUP24" s="1091"/>
      <c r="DUQ24" s="1091"/>
      <c r="DUR24" s="1091"/>
      <c r="DUS24" s="1091"/>
      <c r="DUT24" s="1055"/>
      <c r="DUU24" s="1091"/>
      <c r="DUV24" s="1091"/>
      <c r="DUW24" s="1091"/>
      <c r="DUX24" s="1091"/>
      <c r="DUY24" s="1091"/>
      <c r="DUZ24" s="1091"/>
      <c r="DVA24" s="1055"/>
      <c r="DVB24" s="1091"/>
      <c r="DVC24" s="1091"/>
      <c r="DVD24" s="1091"/>
      <c r="DVE24" s="1091"/>
      <c r="DVF24" s="1091"/>
      <c r="DVG24" s="1091"/>
      <c r="DVH24" s="1055"/>
      <c r="DVI24" s="1091"/>
      <c r="DVJ24" s="1091"/>
      <c r="DVK24" s="1091"/>
      <c r="DVL24" s="1091"/>
      <c r="DVM24" s="1091"/>
      <c r="DVN24" s="1091"/>
      <c r="DVO24" s="1055"/>
      <c r="DVP24" s="1091"/>
      <c r="DVQ24" s="1091"/>
      <c r="DVR24" s="1091"/>
      <c r="DVS24" s="1091"/>
      <c r="DVT24" s="1091"/>
      <c r="DVU24" s="1091"/>
      <c r="DVV24" s="1055"/>
      <c r="DVW24" s="1091"/>
      <c r="DVX24" s="1091"/>
      <c r="DVY24" s="1091"/>
      <c r="DVZ24" s="1091"/>
      <c r="DWA24" s="1091"/>
      <c r="DWB24" s="1091"/>
      <c r="DWC24" s="1055"/>
      <c r="DWD24" s="1091"/>
      <c r="DWE24" s="1091"/>
      <c r="DWF24" s="1091"/>
      <c r="DWG24" s="1091"/>
      <c r="DWH24" s="1091"/>
      <c r="DWI24" s="1091"/>
      <c r="DWJ24" s="1055"/>
      <c r="DWK24" s="1091"/>
      <c r="DWL24" s="1091"/>
      <c r="DWM24" s="1091"/>
      <c r="DWN24" s="1091"/>
      <c r="DWO24" s="1091"/>
      <c r="DWP24" s="1091"/>
      <c r="DWQ24" s="1055"/>
      <c r="DWR24" s="1091"/>
      <c r="DWS24" s="1091"/>
      <c r="DWT24" s="1091"/>
      <c r="DWU24" s="1091"/>
      <c r="DWV24" s="1091"/>
      <c r="DWW24" s="1091"/>
      <c r="DWX24" s="1055"/>
      <c r="DWY24" s="1091"/>
      <c r="DWZ24" s="1091"/>
      <c r="DXA24" s="1091"/>
      <c r="DXB24" s="1091"/>
      <c r="DXC24" s="1091"/>
      <c r="DXD24" s="1091"/>
      <c r="DXE24" s="1055"/>
      <c r="DXF24" s="1091"/>
      <c r="DXG24" s="1091"/>
      <c r="DXH24" s="1091"/>
      <c r="DXI24" s="1091"/>
      <c r="DXJ24" s="1091"/>
      <c r="DXK24" s="1091"/>
      <c r="DXL24" s="1055"/>
      <c r="DXM24" s="1091"/>
      <c r="DXN24" s="1091"/>
      <c r="DXO24" s="1091"/>
      <c r="DXP24" s="1091"/>
      <c r="DXQ24" s="1091"/>
      <c r="DXR24" s="1091"/>
      <c r="DXS24" s="1055"/>
      <c r="DXT24" s="1091"/>
      <c r="DXU24" s="1091"/>
      <c r="DXV24" s="1091"/>
      <c r="DXW24" s="1091"/>
      <c r="DXX24" s="1091"/>
      <c r="DXY24" s="1091"/>
      <c r="DXZ24" s="1055"/>
      <c r="DYA24" s="1091"/>
      <c r="DYB24" s="1091"/>
      <c r="DYC24" s="1091"/>
      <c r="DYD24" s="1091"/>
      <c r="DYE24" s="1091"/>
      <c r="DYF24" s="1091"/>
      <c r="DYG24" s="1055"/>
      <c r="DYH24" s="1091"/>
      <c r="DYI24" s="1091"/>
      <c r="DYJ24" s="1091"/>
      <c r="DYK24" s="1091"/>
      <c r="DYL24" s="1091"/>
      <c r="DYM24" s="1091"/>
      <c r="DYN24" s="1055"/>
      <c r="DYO24" s="1091"/>
      <c r="DYP24" s="1091"/>
      <c r="DYQ24" s="1091"/>
      <c r="DYR24" s="1091"/>
      <c r="DYS24" s="1091"/>
      <c r="DYT24" s="1091"/>
      <c r="DYU24" s="1055"/>
      <c r="DYV24" s="1091"/>
      <c r="DYW24" s="1091"/>
      <c r="DYX24" s="1091"/>
      <c r="DYY24" s="1091"/>
      <c r="DYZ24" s="1091"/>
      <c r="DZA24" s="1091"/>
      <c r="DZB24" s="1055"/>
      <c r="DZC24" s="1091"/>
      <c r="DZD24" s="1091"/>
      <c r="DZE24" s="1091"/>
      <c r="DZF24" s="1091"/>
      <c r="DZG24" s="1091"/>
      <c r="DZH24" s="1091"/>
      <c r="DZI24" s="1055"/>
      <c r="DZJ24" s="1091"/>
      <c r="DZK24" s="1091"/>
      <c r="DZL24" s="1091"/>
      <c r="DZM24" s="1091"/>
      <c r="DZN24" s="1091"/>
      <c r="DZO24" s="1091"/>
      <c r="DZP24" s="1055"/>
      <c r="DZQ24" s="1091"/>
      <c r="DZR24" s="1091"/>
      <c r="DZS24" s="1091"/>
      <c r="DZT24" s="1091"/>
      <c r="DZU24" s="1091"/>
      <c r="DZV24" s="1091"/>
      <c r="DZW24" s="1055"/>
      <c r="DZX24" s="1091"/>
      <c r="DZY24" s="1091"/>
      <c r="DZZ24" s="1091"/>
      <c r="EAA24" s="1091"/>
      <c r="EAB24" s="1091"/>
      <c r="EAC24" s="1091"/>
      <c r="EAD24" s="1055"/>
      <c r="EAE24" s="1091"/>
      <c r="EAF24" s="1091"/>
      <c r="EAG24" s="1091"/>
      <c r="EAH24" s="1091"/>
      <c r="EAI24" s="1091"/>
      <c r="EAJ24" s="1091"/>
      <c r="EAK24" s="1055"/>
      <c r="EAL24" s="1091"/>
      <c r="EAM24" s="1091"/>
      <c r="EAN24" s="1091"/>
      <c r="EAO24" s="1091"/>
      <c r="EAP24" s="1091"/>
      <c r="EAQ24" s="1091"/>
      <c r="EAR24" s="1055"/>
      <c r="EAS24" s="1091"/>
      <c r="EAT24" s="1091"/>
      <c r="EAU24" s="1091"/>
      <c r="EAV24" s="1091"/>
      <c r="EAW24" s="1091"/>
      <c r="EAX24" s="1091"/>
      <c r="EAY24" s="1055"/>
      <c r="EAZ24" s="1091"/>
      <c r="EBA24" s="1091"/>
      <c r="EBB24" s="1091"/>
      <c r="EBC24" s="1091"/>
      <c r="EBD24" s="1091"/>
      <c r="EBE24" s="1091"/>
      <c r="EBF24" s="1055"/>
      <c r="EBG24" s="1091"/>
      <c r="EBH24" s="1091"/>
      <c r="EBI24" s="1091"/>
      <c r="EBJ24" s="1091"/>
      <c r="EBK24" s="1091"/>
      <c r="EBL24" s="1091"/>
      <c r="EBM24" s="1055"/>
      <c r="EBN24" s="1091"/>
      <c r="EBO24" s="1091"/>
      <c r="EBP24" s="1091"/>
      <c r="EBQ24" s="1091"/>
      <c r="EBR24" s="1091"/>
      <c r="EBS24" s="1091"/>
      <c r="EBT24" s="1055"/>
      <c r="EBU24" s="1091"/>
      <c r="EBV24" s="1091"/>
      <c r="EBW24" s="1091"/>
      <c r="EBX24" s="1091"/>
      <c r="EBY24" s="1091"/>
      <c r="EBZ24" s="1091"/>
      <c r="ECA24" s="1055"/>
      <c r="ECB24" s="1091"/>
      <c r="ECC24" s="1091"/>
      <c r="ECD24" s="1091"/>
      <c r="ECE24" s="1091"/>
      <c r="ECF24" s="1091"/>
      <c r="ECG24" s="1091"/>
      <c r="ECH24" s="1055"/>
      <c r="ECI24" s="1091"/>
      <c r="ECJ24" s="1091"/>
      <c r="ECK24" s="1091"/>
      <c r="ECL24" s="1091"/>
      <c r="ECM24" s="1091"/>
      <c r="ECN24" s="1091"/>
      <c r="ECO24" s="1055"/>
      <c r="ECP24" s="1091"/>
      <c r="ECQ24" s="1091"/>
      <c r="ECR24" s="1091"/>
      <c r="ECS24" s="1091"/>
      <c r="ECT24" s="1091"/>
      <c r="ECU24" s="1091"/>
      <c r="ECV24" s="1055"/>
      <c r="ECW24" s="1091"/>
      <c r="ECX24" s="1091"/>
      <c r="ECY24" s="1091"/>
      <c r="ECZ24" s="1091"/>
      <c r="EDA24" s="1091"/>
      <c r="EDB24" s="1091"/>
      <c r="EDC24" s="1055"/>
      <c r="EDD24" s="1091"/>
      <c r="EDE24" s="1091"/>
      <c r="EDF24" s="1091"/>
      <c r="EDG24" s="1091"/>
      <c r="EDH24" s="1091"/>
      <c r="EDI24" s="1091"/>
      <c r="EDJ24" s="1055"/>
      <c r="EDK24" s="1091"/>
      <c r="EDL24" s="1091"/>
      <c r="EDM24" s="1091"/>
      <c r="EDN24" s="1091"/>
      <c r="EDO24" s="1091"/>
      <c r="EDP24" s="1091"/>
      <c r="EDQ24" s="1055"/>
      <c r="EDR24" s="1091"/>
      <c r="EDS24" s="1091"/>
      <c r="EDT24" s="1091"/>
      <c r="EDU24" s="1091"/>
      <c r="EDV24" s="1091"/>
      <c r="EDW24" s="1091"/>
      <c r="EDX24" s="1055"/>
      <c r="EDY24" s="1091"/>
      <c r="EDZ24" s="1091"/>
      <c r="EEA24" s="1091"/>
      <c r="EEB24" s="1091"/>
      <c r="EEC24" s="1091"/>
      <c r="EED24" s="1091"/>
      <c r="EEE24" s="1055"/>
      <c r="EEF24" s="1091"/>
      <c r="EEG24" s="1091"/>
      <c r="EEH24" s="1091"/>
      <c r="EEI24" s="1091"/>
      <c r="EEJ24" s="1091"/>
      <c r="EEK24" s="1091"/>
      <c r="EEL24" s="1055"/>
      <c r="EEM24" s="1091"/>
      <c r="EEN24" s="1091"/>
      <c r="EEO24" s="1091"/>
      <c r="EEP24" s="1091"/>
      <c r="EEQ24" s="1091"/>
      <c r="EER24" s="1091"/>
      <c r="EES24" s="1055"/>
      <c r="EET24" s="1091"/>
      <c r="EEU24" s="1091"/>
      <c r="EEV24" s="1091"/>
      <c r="EEW24" s="1091"/>
      <c r="EEX24" s="1091"/>
      <c r="EEY24" s="1091"/>
      <c r="EEZ24" s="1055"/>
      <c r="EFA24" s="1091"/>
      <c r="EFB24" s="1091"/>
      <c r="EFC24" s="1091"/>
      <c r="EFD24" s="1091"/>
      <c r="EFE24" s="1091"/>
      <c r="EFF24" s="1091"/>
      <c r="EFG24" s="1055"/>
      <c r="EFH24" s="1091"/>
      <c r="EFI24" s="1091"/>
      <c r="EFJ24" s="1091"/>
      <c r="EFK24" s="1091"/>
      <c r="EFL24" s="1091"/>
      <c r="EFM24" s="1091"/>
      <c r="EFN24" s="1055"/>
      <c r="EFO24" s="1091"/>
      <c r="EFP24" s="1091"/>
      <c r="EFQ24" s="1091"/>
      <c r="EFR24" s="1091"/>
      <c r="EFS24" s="1091"/>
      <c r="EFT24" s="1091"/>
      <c r="EFU24" s="1055"/>
      <c r="EFV24" s="1091"/>
      <c r="EFW24" s="1091"/>
      <c r="EFX24" s="1091"/>
      <c r="EFY24" s="1091"/>
      <c r="EFZ24" s="1091"/>
      <c r="EGA24" s="1091"/>
      <c r="EGB24" s="1055"/>
      <c r="EGC24" s="1091"/>
      <c r="EGD24" s="1091"/>
      <c r="EGE24" s="1091"/>
      <c r="EGF24" s="1091"/>
      <c r="EGG24" s="1091"/>
      <c r="EGH24" s="1091"/>
      <c r="EGI24" s="1055"/>
      <c r="EGJ24" s="1091"/>
      <c r="EGK24" s="1091"/>
      <c r="EGL24" s="1091"/>
      <c r="EGM24" s="1091"/>
      <c r="EGN24" s="1091"/>
      <c r="EGO24" s="1091"/>
      <c r="EGP24" s="1055"/>
      <c r="EGQ24" s="1091"/>
      <c r="EGR24" s="1091"/>
      <c r="EGS24" s="1091"/>
      <c r="EGT24" s="1091"/>
      <c r="EGU24" s="1091"/>
      <c r="EGV24" s="1091"/>
      <c r="EGW24" s="1055"/>
      <c r="EGX24" s="1091"/>
      <c r="EGY24" s="1091"/>
      <c r="EGZ24" s="1091"/>
      <c r="EHA24" s="1091"/>
      <c r="EHB24" s="1091"/>
      <c r="EHC24" s="1091"/>
      <c r="EHD24" s="1055"/>
      <c r="EHE24" s="1091"/>
      <c r="EHF24" s="1091"/>
      <c r="EHG24" s="1091"/>
      <c r="EHH24" s="1091"/>
      <c r="EHI24" s="1091"/>
      <c r="EHJ24" s="1091"/>
      <c r="EHK24" s="1055"/>
      <c r="EHL24" s="1091"/>
      <c r="EHM24" s="1091"/>
      <c r="EHN24" s="1091"/>
      <c r="EHO24" s="1091"/>
      <c r="EHP24" s="1091"/>
      <c r="EHQ24" s="1091"/>
      <c r="EHR24" s="1055"/>
      <c r="EHS24" s="1091"/>
      <c r="EHT24" s="1091"/>
      <c r="EHU24" s="1091"/>
      <c r="EHV24" s="1091"/>
      <c r="EHW24" s="1091"/>
      <c r="EHX24" s="1091"/>
      <c r="EHY24" s="1055"/>
      <c r="EHZ24" s="1091"/>
      <c r="EIA24" s="1091"/>
      <c r="EIB24" s="1091"/>
      <c r="EIC24" s="1091"/>
      <c r="EID24" s="1091"/>
      <c r="EIE24" s="1091"/>
      <c r="EIF24" s="1055"/>
      <c r="EIG24" s="1091"/>
      <c r="EIH24" s="1091"/>
      <c r="EII24" s="1091"/>
      <c r="EIJ24" s="1091"/>
      <c r="EIK24" s="1091"/>
      <c r="EIL24" s="1091"/>
      <c r="EIM24" s="1055"/>
      <c r="EIN24" s="1091"/>
      <c r="EIO24" s="1091"/>
      <c r="EIP24" s="1091"/>
      <c r="EIQ24" s="1091"/>
      <c r="EIR24" s="1091"/>
      <c r="EIS24" s="1091"/>
      <c r="EIT24" s="1055"/>
      <c r="EIU24" s="1091"/>
      <c r="EIV24" s="1091"/>
      <c r="EIW24" s="1091"/>
      <c r="EIX24" s="1091"/>
      <c r="EIY24" s="1091"/>
      <c r="EIZ24" s="1091"/>
      <c r="EJA24" s="1055"/>
      <c r="EJB24" s="1091"/>
      <c r="EJC24" s="1091"/>
      <c r="EJD24" s="1091"/>
      <c r="EJE24" s="1091"/>
      <c r="EJF24" s="1091"/>
      <c r="EJG24" s="1091"/>
      <c r="EJH24" s="1055"/>
      <c r="EJI24" s="1091"/>
      <c r="EJJ24" s="1091"/>
      <c r="EJK24" s="1091"/>
      <c r="EJL24" s="1091"/>
      <c r="EJM24" s="1091"/>
      <c r="EJN24" s="1091"/>
      <c r="EJO24" s="1055"/>
      <c r="EJP24" s="1091"/>
      <c r="EJQ24" s="1091"/>
      <c r="EJR24" s="1091"/>
      <c r="EJS24" s="1091"/>
      <c r="EJT24" s="1091"/>
      <c r="EJU24" s="1091"/>
      <c r="EJV24" s="1055"/>
      <c r="EJW24" s="1091"/>
      <c r="EJX24" s="1091"/>
      <c r="EJY24" s="1091"/>
      <c r="EJZ24" s="1091"/>
      <c r="EKA24" s="1091"/>
      <c r="EKB24" s="1091"/>
      <c r="EKC24" s="1055"/>
      <c r="EKD24" s="1091"/>
      <c r="EKE24" s="1091"/>
      <c r="EKF24" s="1091"/>
      <c r="EKG24" s="1091"/>
      <c r="EKH24" s="1091"/>
      <c r="EKI24" s="1091"/>
      <c r="EKJ24" s="1055"/>
      <c r="EKK24" s="1091"/>
      <c r="EKL24" s="1091"/>
      <c r="EKM24" s="1091"/>
      <c r="EKN24" s="1091"/>
      <c r="EKO24" s="1091"/>
      <c r="EKP24" s="1091"/>
      <c r="EKQ24" s="1055"/>
      <c r="EKR24" s="1091"/>
      <c r="EKS24" s="1091"/>
      <c r="EKT24" s="1091"/>
      <c r="EKU24" s="1091"/>
      <c r="EKV24" s="1091"/>
      <c r="EKW24" s="1091"/>
      <c r="EKX24" s="1055"/>
      <c r="EKY24" s="1091"/>
      <c r="EKZ24" s="1091"/>
      <c r="ELA24" s="1091"/>
      <c r="ELB24" s="1091"/>
      <c r="ELC24" s="1091"/>
      <c r="ELD24" s="1091"/>
      <c r="ELE24" s="1055"/>
      <c r="ELF24" s="1091"/>
      <c r="ELG24" s="1091"/>
      <c r="ELH24" s="1091"/>
      <c r="ELI24" s="1091"/>
      <c r="ELJ24" s="1091"/>
      <c r="ELK24" s="1091"/>
      <c r="ELL24" s="1055"/>
      <c r="ELM24" s="1091"/>
      <c r="ELN24" s="1091"/>
      <c r="ELO24" s="1091"/>
      <c r="ELP24" s="1091"/>
      <c r="ELQ24" s="1091"/>
      <c r="ELR24" s="1091"/>
      <c r="ELS24" s="1055"/>
      <c r="ELT24" s="1091"/>
      <c r="ELU24" s="1091"/>
      <c r="ELV24" s="1091"/>
      <c r="ELW24" s="1091"/>
      <c r="ELX24" s="1091"/>
      <c r="ELY24" s="1091"/>
      <c r="ELZ24" s="1055"/>
      <c r="EMA24" s="1091"/>
      <c r="EMB24" s="1091"/>
      <c r="EMC24" s="1091"/>
      <c r="EMD24" s="1091"/>
      <c r="EME24" s="1091"/>
      <c r="EMF24" s="1091"/>
      <c r="EMG24" s="1055"/>
      <c r="EMH24" s="1091"/>
      <c r="EMI24" s="1091"/>
      <c r="EMJ24" s="1091"/>
      <c r="EMK24" s="1091"/>
      <c r="EML24" s="1091"/>
      <c r="EMM24" s="1091"/>
      <c r="EMN24" s="1055"/>
      <c r="EMO24" s="1091"/>
      <c r="EMP24" s="1091"/>
      <c r="EMQ24" s="1091"/>
      <c r="EMR24" s="1091"/>
      <c r="EMS24" s="1091"/>
      <c r="EMT24" s="1091"/>
      <c r="EMU24" s="1055"/>
      <c r="EMV24" s="1091"/>
      <c r="EMW24" s="1091"/>
      <c r="EMX24" s="1091"/>
      <c r="EMY24" s="1091"/>
      <c r="EMZ24" s="1091"/>
      <c r="ENA24" s="1091"/>
      <c r="ENB24" s="1055"/>
      <c r="ENC24" s="1091"/>
      <c r="END24" s="1091"/>
      <c r="ENE24" s="1091"/>
      <c r="ENF24" s="1091"/>
      <c r="ENG24" s="1091"/>
      <c r="ENH24" s="1091"/>
      <c r="ENI24" s="1055"/>
      <c r="ENJ24" s="1091"/>
      <c r="ENK24" s="1091"/>
      <c r="ENL24" s="1091"/>
      <c r="ENM24" s="1091"/>
      <c r="ENN24" s="1091"/>
      <c r="ENO24" s="1091"/>
      <c r="ENP24" s="1055"/>
      <c r="ENQ24" s="1091"/>
      <c r="ENR24" s="1091"/>
      <c r="ENS24" s="1091"/>
      <c r="ENT24" s="1091"/>
      <c r="ENU24" s="1091"/>
      <c r="ENV24" s="1091"/>
      <c r="ENW24" s="1055"/>
      <c r="ENX24" s="1091"/>
      <c r="ENY24" s="1091"/>
      <c r="ENZ24" s="1091"/>
      <c r="EOA24" s="1091"/>
      <c r="EOB24" s="1091"/>
      <c r="EOC24" s="1091"/>
      <c r="EOD24" s="1055"/>
      <c r="EOE24" s="1091"/>
      <c r="EOF24" s="1091"/>
      <c r="EOG24" s="1091"/>
      <c r="EOH24" s="1091"/>
      <c r="EOI24" s="1091"/>
      <c r="EOJ24" s="1091"/>
      <c r="EOK24" s="1055"/>
      <c r="EOL24" s="1091"/>
      <c r="EOM24" s="1091"/>
      <c r="EON24" s="1091"/>
      <c r="EOO24" s="1091"/>
      <c r="EOP24" s="1091"/>
      <c r="EOQ24" s="1091"/>
      <c r="EOR24" s="1055"/>
      <c r="EOS24" s="1091"/>
      <c r="EOT24" s="1091"/>
      <c r="EOU24" s="1091"/>
      <c r="EOV24" s="1091"/>
      <c r="EOW24" s="1091"/>
      <c r="EOX24" s="1091"/>
      <c r="EOY24" s="1055"/>
      <c r="EOZ24" s="1091"/>
      <c r="EPA24" s="1091"/>
      <c r="EPB24" s="1091"/>
      <c r="EPC24" s="1091"/>
      <c r="EPD24" s="1091"/>
      <c r="EPE24" s="1091"/>
      <c r="EPF24" s="1055"/>
      <c r="EPG24" s="1091"/>
      <c r="EPH24" s="1091"/>
      <c r="EPI24" s="1091"/>
      <c r="EPJ24" s="1091"/>
      <c r="EPK24" s="1091"/>
      <c r="EPL24" s="1091"/>
      <c r="EPM24" s="1055"/>
      <c r="EPN24" s="1091"/>
      <c r="EPO24" s="1091"/>
      <c r="EPP24" s="1091"/>
      <c r="EPQ24" s="1091"/>
      <c r="EPR24" s="1091"/>
      <c r="EPS24" s="1091"/>
      <c r="EPT24" s="1055"/>
      <c r="EPU24" s="1091"/>
      <c r="EPV24" s="1091"/>
      <c r="EPW24" s="1091"/>
      <c r="EPX24" s="1091"/>
      <c r="EPY24" s="1091"/>
      <c r="EPZ24" s="1091"/>
      <c r="EQA24" s="1055"/>
      <c r="EQB24" s="1091"/>
      <c r="EQC24" s="1091"/>
      <c r="EQD24" s="1091"/>
      <c r="EQE24" s="1091"/>
      <c r="EQF24" s="1091"/>
      <c r="EQG24" s="1091"/>
      <c r="EQH24" s="1055"/>
      <c r="EQI24" s="1091"/>
      <c r="EQJ24" s="1091"/>
      <c r="EQK24" s="1091"/>
      <c r="EQL24" s="1091"/>
      <c r="EQM24" s="1091"/>
      <c r="EQN24" s="1091"/>
      <c r="EQO24" s="1055"/>
      <c r="EQP24" s="1091"/>
      <c r="EQQ24" s="1091"/>
      <c r="EQR24" s="1091"/>
      <c r="EQS24" s="1091"/>
      <c r="EQT24" s="1091"/>
      <c r="EQU24" s="1091"/>
      <c r="EQV24" s="1055"/>
      <c r="EQW24" s="1091"/>
      <c r="EQX24" s="1091"/>
      <c r="EQY24" s="1091"/>
      <c r="EQZ24" s="1091"/>
      <c r="ERA24" s="1091"/>
      <c r="ERB24" s="1091"/>
      <c r="ERC24" s="1055"/>
      <c r="ERD24" s="1091"/>
      <c r="ERE24" s="1091"/>
      <c r="ERF24" s="1091"/>
      <c r="ERG24" s="1091"/>
      <c r="ERH24" s="1091"/>
      <c r="ERI24" s="1091"/>
      <c r="ERJ24" s="1055"/>
      <c r="ERK24" s="1091"/>
      <c r="ERL24" s="1091"/>
      <c r="ERM24" s="1091"/>
      <c r="ERN24" s="1091"/>
      <c r="ERO24" s="1091"/>
      <c r="ERP24" s="1091"/>
      <c r="ERQ24" s="1055"/>
      <c r="ERR24" s="1091"/>
      <c r="ERS24" s="1091"/>
      <c r="ERT24" s="1091"/>
      <c r="ERU24" s="1091"/>
      <c r="ERV24" s="1091"/>
      <c r="ERW24" s="1091"/>
      <c r="ERX24" s="1055"/>
      <c r="ERY24" s="1091"/>
      <c r="ERZ24" s="1091"/>
      <c r="ESA24" s="1091"/>
      <c r="ESB24" s="1091"/>
      <c r="ESC24" s="1091"/>
      <c r="ESD24" s="1091"/>
      <c r="ESE24" s="1055"/>
      <c r="ESF24" s="1091"/>
      <c r="ESG24" s="1091"/>
      <c r="ESH24" s="1091"/>
      <c r="ESI24" s="1091"/>
      <c r="ESJ24" s="1091"/>
      <c r="ESK24" s="1091"/>
      <c r="ESL24" s="1055"/>
      <c r="ESM24" s="1091"/>
      <c r="ESN24" s="1091"/>
      <c r="ESO24" s="1091"/>
      <c r="ESP24" s="1091"/>
      <c r="ESQ24" s="1091"/>
      <c r="ESR24" s="1091"/>
      <c r="ESS24" s="1055"/>
      <c r="EST24" s="1091"/>
      <c r="ESU24" s="1091"/>
      <c r="ESV24" s="1091"/>
      <c r="ESW24" s="1091"/>
      <c r="ESX24" s="1091"/>
      <c r="ESY24" s="1091"/>
      <c r="ESZ24" s="1055"/>
      <c r="ETA24" s="1091"/>
      <c r="ETB24" s="1091"/>
      <c r="ETC24" s="1091"/>
      <c r="ETD24" s="1091"/>
      <c r="ETE24" s="1091"/>
      <c r="ETF24" s="1091"/>
      <c r="ETG24" s="1055"/>
      <c r="ETH24" s="1091"/>
      <c r="ETI24" s="1091"/>
      <c r="ETJ24" s="1091"/>
      <c r="ETK24" s="1091"/>
      <c r="ETL24" s="1091"/>
      <c r="ETM24" s="1091"/>
      <c r="ETN24" s="1055"/>
      <c r="ETO24" s="1091"/>
      <c r="ETP24" s="1091"/>
      <c r="ETQ24" s="1091"/>
      <c r="ETR24" s="1091"/>
      <c r="ETS24" s="1091"/>
      <c r="ETT24" s="1091"/>
      <c r="ETU24" s="1055"/>
      <c r="ETV24" s="1091"/>
      <c r="ETW24" s="1091"/>
      <c r="ETX24" s="1091"/>
      <c r="ETY24" s="1091"/>
      <c r="ETZ24" s="1091"/>
      <c r="EUA24" s="1091"/>
      <c r="EUB24" s="1055"/>
      <c r="EUC24" s="1091"/>
      <c r="EUD24" s="1091"/>
      <c r="EUE24" s="1091"/>
      <c r="EUF24" s="1091"/>
      <c r="EUG24" s="1091"/>
      <c r="EUH24" s="1091"/>
      <c r="EUI24" s="1055"/>
      <c r="EUJ24" s="1091"/>
      <c r="EUK24" s="1091"/>
      <c r="EUL24" s="1091"/>
      <c r="EUM24" s="1091"/>
      <c r="EUN24" s="1091"/>
      <c r="EUO24" s="1091"/>
      <c r="EUP24" s="1055"/>
      <c r="EUQ24" s="1091"/>
      <c r="EUR24" s="1091"/>
      <c r="EUS24" s="1091"/>
      <c r="EUT24" s="1091"/>
      <c r="EUU24" s="1091"/>
      <c r="EUV24" s="1091"/>
      <c r="EUW24" s="1055"/>
      <c r="EUX24" s="1091"/>
      <c r="EUY24" s="1091"/>
      <c r="EUZ24" s="1091"/>
      <c r="EVA24" s="1091"/>
      <c r="EVB24" s="1091"/>
      <c r="EVC24" s="1091"/>
      <c r="EVD24" s="1055"/>
      <c r="EVE24" s="1091"/>
      <c r="EVF24" s="1091"/>
      <c r="EVG24" s="1091"/>
      <c r="EVH24" s="1091"/>
      <c r="EVI24" s="1091"/>
      <c r="EVJ24" s="1091"/>
      <c r="EVK24" s="1055"/>
      <c r="EVL24" s="1091"/>
      <c r="EVM24" s="1091"/>
      <c r="EVN24" s="1091"/>
      <c r="EVO24" s="1091"/>
      <c r="EVP24" s="1091"/>
      <c r="EVQ24" s="1091"/>
      <c r="EVR24" s="1055"/>
      <c r="EVS24" s="1091"/>
      <c r="EVT24" s="1091"/>
      <c r="EVU24" s="1091"/>
      <c r="EVV24" s="1091"/>
      <c r="EVW24" s="1091"/>
      <c r="EVX24" s="1091"/>
      <c r="EVY24" s="1055"/>
      <c r="EVZ24" s="1091"/>
      <c r="EWA24" s="1091"/>
      <c r="EWB24" s="1091"/>
      <c r="EWC24" s="1091"/>
      <c r="EWD24" s="1091"/>
      <c r="EWE24" s="1091"/>
      <c r="EWF24" s="1055"/>
      <c r="EWG24" s="1091"/>
      <c r="EWH24" s="1091"/>
      <c r="EWI24" s="1091"/>
      <c r="EWJ24" s="1091"/>
      <c r="EWK24" s="1091"/>
      <c r="EWL24" s="1091"/>
      <c r="EWM24" s="1055"/>
      <c r="EWN24" s="1091"/>
      <c r="EWO24" s="1091"/>
      <c r="EWP24" s="1091"/>
      <c r="EWQ24" s="1091"/>
      <c r="EWR24" s="1091"/>
      <c r="EWS24" s="1091"/>
      <c r="EWT24" s="1055"/>
      <c r="EWU24" s="1091"/>
      <c r="EWV24" s="1091"/>
      <c r="EWW24" s="1091"/>
      <c r="EWX24" s="1091"/>
      <c r="EWY24" s="1091"/>
      <c r="EWZ24" s="1091"/>
      <c r="EXA24" s="1055"/>
      <c r="EXB24" s="1091"/>
      <c r="EXC24" s="1091"/>
      <c r="EXD24" s="1091"/>
      <c r="EXE24" s="1091"/>
      <c r="EXF24" s="1091"/>
      <c r="EXG24" s="1091"/>
      <c r="EXH24" s="1055"/>
      <c r="EXI24" s="1091"/>
      <c r="EXJ24" s="1091"/>
      <c r="EXK24" s="1091"/>
      <c r="EXL24" s="1091"/>
      <c r="EXM24" s="1091"/>
      <c r="EXN24" s="1091"/>
      <c r="EXO24" s="1055"/>
      <c r="EXP24" s="1091"/>
      <c r="EXQ24" s="1091"/>
      <c r="EXR24" s="1091"/>
      <c r="EXS24" s="1091"/>
      <c r="EXT24" s="1091"/>
      <c r="EXU24" s="1091"/>
      <c r="EXV24" s="1055"/>
      <c r="EXW24" s="1091"/>
      <c r="EXX24" s="1091"/>
      <c r="EXY24" s="1091"/>
      <c r="EXZ24" s="1091"/>
      <c r="EYA24" s="1091"/>
      <c r="EYB24" s="1091"/>
      <c r="EYC24" s="1055"/>
      <c r="EYD24" s="1091"/>
      <c r="EYE24" s="1091"/>
      <c r="EYF24" s="1091"/>
      <c r="EYG24" s="1091"/>
      <c r="EYH24" s="1091"/>
      <c r="EYI24" s="1091"/>
      <c r="EYJ24" s="1055"/>
      <c r="EYK24" s="1091"/>
      <c r="EYL24" s="1091"/>
      <c r="EYM24" s="1091"/>
      <c r="EYN24" s="1091"/>
      <c r="EYO24" s="1091"/>
      <c r="EYP24" s="1091"/>
      <c r="EYQ24" s="1055"/>
      <c r="EYR24" s="1091"/>
      <c r="EYS24" s="1091"/>
      <c r="EYT24" s="1091"/>
      <c r="EYU24" s="1091"/>
      <c r="EYV24" s="1091"/>
      <c r="EYW24" s="1091"/>
      <c r="EYX24" s="1055"/>
      <c r="EYY24" s="1091"/>
      <c r="EYZ24" s="1091"/>
      <c r="EZA24" s="1091"/>
      <c r="EZB24" s="1091"/>
      <c r="EZC24" s="1091"/>
      <c r="EZD24" s="1091"/>
      <c r="EZE24" s="1055"/>
      <c r="EZF24" s="1091"/>
      <c r="EZG24" s="1091"/>
      <c r="EZH24" s="1091"/>
      <c r="EZI24" s="1091"/>
      <c r="EZJ24" s="1091"/>
      <c r="EZK24" s="1091"/>
      <c r="EZL24" s="1055"/>
      <c r="EZM24" s="1091"/>
      <c r="EZN24" s="1091"/>
      <c r="EZO24" s="1091"/>
      <c r="EZP24" s="1091"/>
      <c r="EZQ24" s="1091"/>
      <c r="EZR24" s="1091"/>
      <c r="EZS24" s="1055"/>
      <c r="EZT24" s="1091"/>
      <c r="EZU24" s="1091"/>
      <c r="EZV24" s="1091"/>
      <c r="EZW24" s="1091"/>
      <c r="EZX24" s="1091"/>
      <c r="EZY24" s="1091"/>
      <c r="EZZ24" s="1055"/>
      <c r="FAA24" s="1091"/>
      <c r="FAB24" s="1091"/>
      <c r="FAC24" s="1091"/>
      <c r="FAD24" s="1091"/>
      <c r="FAE24" s="1091"/>
      <c r="FAF24" s="1091"/>
      <c r="FAG24" s="1055"/>
      <c r="FAH24" s="1091"/>
      <c r="FAI24" s="1091"/>
      <c r="FAJ24" s="1091"/>
      <c r="FAK24" s="1091"/>
      <c r="FAL24" s="1091"/>
      <c r="FAM24" s="1091"/>
      <c r="FAN24" s="1055"/>
      <c r="FAO24" s="1091"/>
      <c r="FAP24" s="1091"/>
      <c r="FAQ24" s="1091"/>
      <c r="FAR24" s="1091"/>
      <c r="FAS24" s="1091"/>
      <c r="FAT24" s="1091"/>
      <c r="FAU24" s="1055"/>
      <c r="FAV24" s="1091"/>
      <c r="FAW24" s="1091"/>
      <c r="FAX24" s="1091"/>
      <c r="FAY24" s="1091"/>
      <c r="FAZ24" s="1091"/>
      <c r="FBA24" s="1091"/>
      <c r="FBB24" s="1055"/>
      <c r="FBC24" s="1091"/>
      <c r="FBD24" s="1091"/>
      <c r="FBE24" s="1091"/>
      <c r="FBF24" s="1091"/>
      <c r="FBG24" s="1091"/>
      <c r="FBH24" s="1091"/>
      <c r="FBI24" s="1055"/>
      <c r="FBJ24" s="1091"/>
      <c r="FBK24" s="1091"/>
      <c r="FBL24" s="1091"/>
      <c r="FBM24" s="1091"/>
      <c r="FBN24" s="1091"/>
      <c r="FBO24" s="1091"/>
      <c r="FBP24" s="1055"/>
      <c r="FBQ24" s="1091"/>
      <c r="FBR24" s="1091"/>
      <c r="FBS24" s="1091"/>
      <c r="FBT24" s="1091"/>
      <c r="FBU24" s="1091"/>
      <c r="FBV24" s="1091"/>
      <c r="FBW24" s="1055"/>
      <c r="FBX24" s="1091"/>
      <c r="FBY24" s="1091"/>
      <c r="FBZ24" s="1091"/>
      <c r="FCA24" s="1091"/>
      <c r="FCB24" s="1091"/>
      <c r="FCC24" s="1091"/>
      <c r="FCD24" s="1055"/>
      <c r="FCE24" s="1091"/>
      <c r="FCF24" s="1091"/>
      <c r="FCG24" s="1091"/>
      <c r="FCH24" s="1091"/>
      <c r="FCI24" s="1091"/>
      <c r="FCJ24" s="1091"/>
      <c r="FCK24" s="1055"/>
      <c r="FCL24" s="1091"/>
      <c r="FCM24" s="1091"/>
      <c r="FCN24" s="1091"/>
      <c r="FCO24" s="1091"/>
      <c r="FCP24" s="1091"/>
      <c r="FCQ24" s="1091"/>
      <c r="FCR24" s="1055"/>
      <c r="FCS24" s="1091"/>
      <c r="FCT24" s="1091"/>
      <c r="FCU24" s="1091"/>
      <c r="FCV24" s="1091"/>
      <c r="FCW24" s="1091"/>
      <c r="FCX24" s="1091"/>
      <c r="FCY24" s="1055"/>
      <c r="FCZ24" s="1091"/>
      <c r="FDA24" s="1091"/>
      <c r="FDB24" s="1091"/>
      <c r="FDC24" s="1091"/>
      <c r="FDD24" s="1091"/>
      <c r="FDE24" s="1091"/>
      <c r="FDF24" s="1055"/>
      <c r="FDG24" s="1091"/>
      <c r="FDH24" s="1091"/>
      <c r="FDI24" s="1091"/>
      <c r="FDJ24" s="1091"/>
      <c r="FDK24" s="1091"/>
      <c r="FDL24" s="1091"/>
      <c r="FDM24" s="1055"/>
      <c r="FDN24" s="1091"/>
      <c r="FDO24" s="1091"/>
      <c r="FDP24" s="1091"/>
      <c r="FDQ24" s="1091"/>
      <c r="FDR24" s="1091"/>
      <c r="FDS24" s="1091"/>
      <c r="FDT24" s="1055"/>
      <c r="FDU24" s="1091"/>
      <c r="FDV24" s="1091"/>
      <c r="FDW24" s="1091"/>
      <c r="FDX24" s="1091"/>
      <c r="FDY24" s="1091"/>
      <c r="FDZ24" s="1091"/>
      <c r="FEA24" s="1055"/>
      <c r="FEB24" s="1091"/>
      <c r="FEC24" s="1091"/>
      <c r="FED24" s="1091"/>
      <c r="FEE24" s="1091"/>
      <c r="FEF24" s="1091"/>
      <c r="FEG24" s="1091"/>
      <c r="FEH24" s="1055"/>
      <c r="FEI24" s="1091"/>
      <c r="FEJ24" s="1091"/>
      <c r="FEK24" s="1091"/>
      <c r="FEL24" s="1091"/>
      <c r="FEM24" s="1091"/>
      <c r="FEN24" s="1091"/>
      <c r="FEO24" s="1055"/>
      <c r="FEP24" s="1091"/>
      <c r="FEQ24" s="1091"/>
      <c r="FER24" s="1091"/>
      <c r="FES24" s="1091"/>
      <c r="FET24" s="1091"/>
      <c r="FEU24" s="1091"/>
      <c r="FEV24" s="1055"/>
      <c r="FEW24" s="1091"/>
      <c r="FEX24" s="1091"/>
      <c r="FEY24" s="1091"/>
      <c r="FEZ24" s="1091"/>
      <c r="FFA24" s="1091"/>
      <c r="FFB24" s="1091"/>
      <c r="FFC24" s="1055"/>
      <c r="FFD24" s="1091"/>
      <c r="FFE24" s="1091"/>
      <c r="FFF24" s="1091"/>
      <c r="FFG24" s="1091"/>
      <c r="FFH24" s="1091"/>
      <c r="FFI24" s="1091"/>
      <c r="FFJ24" s="1055"/>
      <c r="FFK24" s="1091"/>
      <c r="FFL24" s="1091"/>
      <c r="FFM24" s="1091"/>
      <c r="FFN24" s="1091"/>
      <c r="FFO24" s="1091"/>
      <c r="FFP24" s="1091"/>
      <c r="FFQ24" s="1055"/>
      <c r="FFR24" s="1091"/>
      <c r="FFS24" s="1091"/>
      <c r="FFT24" s="1091"/>
      <c r="FFU24" s="1091"/>
      <c r="FFV24" s="1091"/>
      <c r="FFW24" s="1091"/>
      <c r="FFX24" s="1055"/>
      <c r="FFY24" s="1091"/>
      <c r="FFZ24" s="1091"/>
      <c r="FGA24" s="1091"/>
      <c r="FGB24" s="1091"/>
      <c r="FGC24" s="1091"/>
      <c r="FGD24" s="1091"/>
      <c r="FGE24" s="1055"/>
      <c r="FGF24" s="1091"/>
      <c r="FGG24" s="1091"/>
      <c r="FGH24" s="1091"/>
      <c r="FGI24" s="1091"/>
      <c r="FGJ24" s="1091"/>
      <c r="FGK24" s="1091"/>
      <c r="FGL24" s="1055"/>
      <c r="FGM24" s="1091"/>
      <c r="FGN24" s="1091"/>
      <c r="FGO24" s="1091"/>
      <c r="FGP24" s="1091"/>
      <c r="FGQ24" s="1091"/>
      <c r="FGR24" s="1091"/>
      <c r="FGS24" s="1055"/>
      <c r="FGT24" s="1091"/>
      <c r="FGU24" s="1091"/>
      <c r="FGV24" s="1091"/>
      <c r="FGW24" s="1091"/>
      <c r="FGX24" s="1091"/>
      <c r="FGY24" s="1091"/>
      <c r="FGZ24" s="1055"/>
      <c r="FHA24" s="1091"/>
      <c r="FHB24" s="1091"/>
      <c r="FHC24" s="1091"/>
      <c r="FHD24" s="1091"/>
      <c r="FHE24" s="1091"/>
      <c r="FHF24" s="1091"/>
      <c r="FHG24" s="1055"/>
      <c r="FHH24" s="1091"/>
      <c r="FHI24" s="1091"/>
      <c r="FHJ24" s="1091"/>
      <c r="FHK24" s="1091"/>
      <c r="FHL24" s="1091"/>
      <c r="FHM24" s="1091"/>
      <c r="FHN24" s="1055"/>
      <c r="FHO24" s="1091"/>
      <c r="FHP24" s="1091"/>
      <c r="FHQ24" s="1091"/>
      <c r="FHR24" s="1091"/>
      <c r="FHS24" s="1091"/>
      <c r="FHT24" s="1091"/>
      <c r="FHU24" s="1055"/>
      <c r="FHV24" s="1091"/>
      <c r="FHW24" s="1091"/>
      <c r="FHX24" s="1091"/>
      <c r="FHY24" s="1091"/>
      <c r="FHZ24" s="1091"/>
      <c r="FIA24" s="1091"/>
      <c r="FIB24" s="1055"/>
      <c r="FIC24" s="1091"/>
      <c r="FID24" s="1091"/>
      <c r="FIE24" s="1091"/>
      <c r="FIF24" s="1091"/>
      <c r="FIG24" s="1091"/>
      <c r="FIH24" s="1091"/>
      <c r="FII24" s="1055"/>
      <c r="FIJ24" s="1091"/>
      <c r="FIK24" s="1091"/>
      <c r="FIL24" s="1091"/>
      <c r="FIM24" s="1091"/>
      <c r="FIN24" s="1091"/>
      <c r="FIO24" s="1091"/>
      <c r="FIP24" s="1055"/>
      <c r="FIQ24" s="1091"/>
      <c r="FIR24" s="1091"/>
      <c r="FIS24" s="1091"/>
      <c r="FIT24" s="1091"/>
      <c r="FIU24" s="1091"/>
      <c r="FIV24" s="1091"/>
      <c r="FIW24" s="1055"/>
      <c r="FIX24" s="1091"/>
      <c r="FIY24" s="1091"/>
      <c r="FIZ24" s="1091"/>
      <c r="FJA24" s="1091"/>
      <c r="FJB24" s="1091"/>
      <c r="FJC24" s="1091"/>
      <c r="FJD24" s="1055"/>
      <c r="FJE24" s="1091"/>
      <c r="FJF24" s="1091"/>
      <c r="FJG24" s="1091"/>
      <c r="FJH24" s="1091"/>
      <c r="FJI24" s="1091"/>
      <c r="FJJ24" s="1091"/>
      <c r="FJK24" s="1055"/>
      <c r="FJL24" s="1091"/>
      <c r="FJM24" s="1091"/>
      <c r="FJN24" s="1091"/>
      <c r="FJO24" s="1091"/>
      <c r="FJP24" s="1091"/>
      <c r="FJQ24" s="1091"/>
      <c r="FJR24" s="1055"/>
      <c r="FJS24" s="1091"/>
      <c r="FJT24" s="1091"/>
      <c r="FJU24" s="1091"/>
      <c r="FJV24" s="1091"/>
      <c r="FJW24" s="1091"/>
      <c r="FJX24" s="1091"/>
      <c r="FJY24" s="1055"/>
      <c r="FJZ24" s="1091"/>
      <c r="FKA24" s="1091"/>
      <c r="FKB24" s="1091"/>
      <c r="FKC24" s="1091"/>
      <c r="FKD24" s="1091"/>
      <c r="FKE24" s="1091"/>
      <c r="FKF24" s="1055"/>
      <c r="FKG24" s="1091"/>
      <c r="FKH24" s="1091"/>
      <c r="FKI24" s="1091"/>
      <c r="FKJ24" s="1091"/>
      <c r="FKK24" s="1091"/>
      <c r="FKL24" s="1091"/>
      <c r="FKM24" s="1055"/>
      <c r="FKN24" s="1091"/>
      <c r="FKO24" s="1091"/>
      <c r="FKP24" s="1091"/>
      <c r="FKQ24" s="1091"/>
      <c r="FKR24" s="1091"/>
      <c r="FKS24" s="1091"/>
      <c r="FKT24" s="1055"/>
      <c r="FKU24" s="1091"/>
      <c r="FKV24" s="1091"/>
      <c r="FKW24" s="1091"/>
      <c r="FKX24" s="1091"/>
      <c r="FKY24" s="1091"/>
      <c r="FKZ24" s="1091"/>
      <c r="FLA24" s="1055"/>
      <c r="FLB24" s="1091"/>
      <c r="FLC24" s="1091"/>
      <c r="FLD24" s="1091"/>
      <c r="FLE24" s="1091"/>
      <c r="FLF24" s="1091"/>
      <c r="FLG24" s="1091"/>
      <c r="FLH24" s="1055"/>
      <c r="FLI24" s="1091"/>
      <c r="FLJ24" s="1091"/>
      <c r="FLK24" s="1091"/>
      <c r="FLL24" s="1091"/>
      <c r="FLM24" s="1091"/>
      <c r="FLN24" s="1091"/>
      <c r="FLO24" s="1055"/>
      <c r="FLP24" s="1091"/>
      <c r="FLQ24" s="1091"/>
      <c r="FLR24" s="1091"/>
      <c r="FLS24" s="1091"/>
      <c r="FLT24" s="1091"/>
      <c r="FLU24" s="1091"/>
      <c r="FLV24" s="1055"/>
      <c r="FLW24" s="1091"/>
      <c r="FLX24" s="1091"/>
      <c r="FLY24" s="1091"/>
      <c r="FLZ24" s="1091"/>
      <c r="FMA24" s="1091"/>
      <c r="FMB24" s="1091"/>
      <c r="FMC24" s="1055"/>
      <c r="FMD24" s="1091"/>
      <c r="FME24" s="1091"/>
      <c r="FMF24" s="1091"/>
      <c r="FMG24" s="1091"/>
      <c r="FMH24" s="1091"/>
      <c r="FMI24" s="1091"/>
      <c r="FMJ24" s="1055"/>
      <c r="FMK24" s="1091"/>
      <c r="FML24" s="1091"/>
      <c r="FMM24" s="1091"/>
      <c r="FMN24" s="1091"/>
      <c r="FMO24" s="1091"/>
      <c r="FMP24" s="1091"/>
      <c r="FMQ24" s="1055"/>
      <c r="FMR24" s="1091"/>
      <c r="FMS24" s="1091"/>
      <c r="FMT24" s="1091"/>
      <c r="FMU24" s="1091"/>
      <c r="FMV24" s="1091"/>
      <c r="FMW24" s="1091"/>
      <c r="FMX24" s="1055"/>
      <c r="FMY24" s="1091"/>
      <c r="FMZ24" s="1091"/>
      <c r="FNA24" s="1091"/>
      <c r="FNB24" s="1091"/>
      <c r="FNC24" s="1091"/>
      <c r="FND24" s="1091"/>
      <c r="FNE24" s="1055"/>
      <c r="FNF24" s="1091"/>
      <c r="FNG24" s="1091"/>
      <c r="FNH24" s="1091"/>
      <c r="FNI24" s="1091"/>
      <c r="FNJ24" s="1091"/>
      <c r="FNK24" s="1091"/>
      <c r="FNL24" s="1055"/>
      <c r="FNM24" s="1091"/>
      <c r="FNN24" s="1091"/>
      <c r="FNO24" s="1091"/>
      <c r="FNP24" s="1091"/>
      <c r="FNQ24" s="1091"/>
      <c r="FNR24" s="1091"/>
      <c r="FNS24" s="1055"/>
      <c r="FNT24" s="1091"/>
      <c r="FNU24" s="1091"/>
      <c r="FNV24" s="1091"/>
      <c r="FNW24" s="1091"/>
      <c r="FNX24" s="1091"/>
      <c r="FNY24" s="1091"/>
      <c r="FNZ24" s="1055"/>
      <c r="FOA24" s="1091"/>
      <c r="FOB24" s="1091"/>
      <c r="FOC24" s="1091"/>
      <c r="FOD24" s="1091"/>
      <c r="FOE24" s="1091"/>
      <c r="FOF24" s="1091"/>
      <c r="FOG24" s="1055"/>
      <c r="FOH24" s="1091"/>
      <c r="FOI24" s="1091"/>
      <c r="FOJ24" s="1091"/>
      <c r="FOK24" s="1091"/>
      <c r="FOL24" s="1091"/>
      <c r="FOM24" s="1091"/>
      <c r="FON24" s="1055"/>
      <c r="FOO24" s="1091"/>
      <c r="FOP24" s="1091"/>
      <c r="FOQ24" s="1091"/>
      <c r="FOR24" s="1091"/>
      <c r="FOS24" s="1091"/>
      <c r="FOT24" s="1091"/>
      <c r="FOU24" s="1055"/>
      <c r="FOV24" s="1091"/>
      <c r="FOW24" s="1091"/>
      <c r="FOX24" s="1091"/>
      <c r="FOY24" s="1091"/>
      <c r="FOZ24" s="1091"/>
      <c r="FPA24" s="1091"/>
      <c r="FPB24" s="1055"/>
      <c r="FPC24" s="1091"/>
      <c r="FPD24" s="1091"/>
      <c r="FPE24" s="1091"/>
      <c r="FPF24" s="1091"/>
      <c r="FPG24" s="1091"/>
      <c r="FPH24" s="1091"/>
      <c r="FPI24" s="1055"/>
      <c r="FPJ24" s="1091"/>
      <c r="FPK24" s="1091"/>
      <c r="FPL24" s="1091"/>
      <c r="FPM24" s="1091"/>
      <c r="FPN24" s="1091"/>
      <c r="FPO24" s="1091"/>
      <c r="FPP24" s="1055"/>
      <c r="FPQ24" s="1091"/>
      <c r="FPR24" s="1091"/>
      <c r="FPS24" s="1091"/>
      <c r="FPT24" s="1091"/>
      <c r="FPU24" s="1091"/>
      <c r="FPV24" s="1091"/>
      <c r="FPW24" s="1055"/>
      <c r="FPX24" s="1091"/>
      <c r="FPY24" s="1091"/>
      <c r="FPZ24" s="1091"/>
      <c r="FQA24" s="1091"/>
      <c r="FQB24" s="1091"/>
      <c r="FQC24" s="1091"/>
      <c r="FQD24" s="1055"/>
      <c r="FQE24" s="1091"/>
      <c r="FQF24" s="1091"/>
      <c r="FQG24" s="1091"/>
      <c r="FQH24" s="1091"/>
      <c r="FQI24" s="1091"/>
      <c r="FQJ24" s="1091"/>
      <c r="FQK24" s="1055"/>
      <c r="FQL24" s="1091"/>
      <c r="FQM24" s="1091"/>
      <c r="FQN24" s="1091"/>
      <c r="FQO24" s="1091"/>
      <c r="FQP24" s="1091"/>
      <c r="FQQ24" s="1091"/>
      <c r="FQR24" s="1055"/>
      <c r="FQS24" s="1091"/>
      <c r="FQT24" s="1091"/>
      <c r="FQU24" s="1091"/>
      <c r="FQV24" s="1091"/>
      <c r="FQW24" s="1091"/>
      <c r="FQX24" s="1091"/>
      <c r="FQY24" s="1055"/>
      <c r="FQZ24" s="1091"/>
      <c r="FRA24" s="1091"/>
      <c r="FRB24" s="1091"/>
      <c r="FRC24" s="1091"/>
      <c r="FRD24" s="1091"/>
      <c r="FRE24" s="1091"/>
      <c r="FRF24" s="1055"/>
      <c r="FRG24" s="1091"/>
      <c r="FRH24" s="1091"/>
      <c r="FRI24" s="1091"/>
      <c r="FRJ24" s="1091"/>
      <c r="FRK24" s="1091"/>
      <c r="FRL24" s="1091"/>
      <c r="FRM24" s="1055"/>
      <c r="FRN24" s="1091"/>
      <c r="FRO24" s="1091"/>
      <c r="FRP24" s="1091"/>
      <c r="FRQ24" s="1091"/>
      <c r="FRR24" s="1091"/>
      <c r="FRS24" s="1091"/>
      <c r="FRT24" s="1055"/>
      <c r="FRU24" s="1091"/>
      <c r="FRV24" s="1091"/>
      <c r="FRW24" s="1091"/>
      <c r="FRX24" s="1091"/>
      <c r="FRY24" s="1091"/>
      <c r="FRZ24" s="1091"/>
      <c r="FSA24" s="1055"/>
      <c r="FSB24" s="1091"/>
      <c r="FSC24" s="1091"/>
      <c r="FSD24" s="1091"/>
      <c r="FSE24" s="1091"/>
      <c r="FSF24" s="1091"/>
      <c r="FSG24" s="1091"/>
      <c r="FSH24" s="1055"/>
      <c r="FSI24" s="1091"/>
      <c r="FSJ24" s="1091"/>
      <c r="FSK24" s="1091"/>
      <c r="FSL24" s="1091"/>
      <c r="FSM24" s="1091"/>
      <c r="FSN24" s="1091"/>
      <c r="FSO24" s="1055"/>
      <c r="FSP24" s="1091"/>
      <c r="FSQ24" s="1091"/>
      <c r="FSR24" s="1091"/>
      <c r="FSS24" s="1091"/>
      <c r="FST24" s="1091"/>
      <c r="FSU24" s="1091"/>
      <c r="FSV24" s="1055"/>
      <c r="FSW24" s="1091"/>
      <c r="FSX24" s="1091"/>
      <c r="FSY24" s="1091"/>
      <c r="FSZ24" s="1091"/>
      <c r="FTA24" s="1091"/>
      <c r="FTB24" s="1091"/>
      <c r="FTC24" s="1055"/>
      <c r="FTD24" s="1091"/>
      <c r="FTE24" s="1091"/>
      <c r="FTF24" s="1091"/>
      <c r="FTG24" s="1091"/>
      <c r="FTH24" s="1091"/>
      <c r="FTI24" s="1091"/>
      <c r="FTJ24" s="1055"/>
      <c r="FTK24" s="1091"/>
      <c r="FTL24" s="1091"/>
      <c r="FTM24" s="1091"/>
      <c r="FTN24" s="1091"/>
      <c r="FTO24" s="1091"/>
      <c r="FTP24" s="1091"/>
      <c r="FTQ24" s="1055"/>
      <c r="FTR24" s="1091"/>
      <c r="FTS24" s="1091"/>
      <c r="FTT24" s="1091"/>
      <c r="FTU24" s="1091"/>
      <c r="FTV24" s="1091"/>
      <c r="FTW24" s="1091"/>
      <c r="FTX24" s="1055"/>
      <c r="FTY24" s="1091"/>
      <c r="FTZ24" s="1091"/>
      <c r="FUA24" s="1091"/>
      <c r="FUB24" s="1091"/>
      <c r="FUC24" s="1091"/>
      <c r="FUD24" s="1091"/>
      <c r="FUE24" s="1055"/>
      <c r="FUF24" s="1091"/>
      <c r="FUG24" s="1091"/>
      <c r="FUH24" s="1091"/>
      <c r="FUI24" s="1091"/>
      <c r="FUJ24" s="1091"/>
      <c r="FUK24" s="1091"/>
      <c r="FUL24" s="1055"/>
      <c r="FUM24" s="1091"/>
      <c r="FUN24" s="1091"/>
      <c r="FUO24" s="1091"/>
      <c r="FUP24" s="1091"/>
      <c r="FUQ24" s="1091"/>
      <c r="FUR24" s="1091"/>
      <c r="FUS24" s="1055"/>
      <c r="FUT24" s="1091"/>
      <c r="FUU24" s="1091"/>
      <c r="FUV24" s="1091"/>
      <c r="FUW24" s="1091"/>
      <c r="FUX24" s="1091"/>
      <c r="FUY24" s="1091"/>
      <c r="FUZ24" s="1055"/>
      <c r="FVA24" s="1091"/>
      <c r="FVB24" s="1091"/>
      <c r="FVC24" s="1091"/>
      <c r="FVD24" s="1091"/>
      <c r="FVE24" s="1091"/>
      <c r="FVF24" s="1091"/>
      <c r="FVG24" s="1055"/>
      <c r="FVH24" s="1091"/>
      <c r="FVI24" s="1091"/>
      <c r="FVJ24" s="1091"/>
      <c r="FVK24" s="1091"/>
      <c r="FVL24" s="1091"/>
      <c r="FVM24" s="1091"/>
      <c r="FVN24" s="1055"/>
      <c r="FVO24" s="1091"/>
      <c r="FVP24" s="1091"/>
      <c r="FVQ24" s="1091"/>
      <c r="FVR24" s="1091"/>
      <c r="FVS24" s="1091"/>
      <c r="FVT24" s="1091"/>
      <c r="FVU24" s="1055"/>
      <c r="FVV24" s="1091"/>
      <c r="FVW24" s="1091"/>
      <c r="FVX24" s="1091"/>
      <c r="FVY24" s="1091"/>
      <c r="FVZ24" s="1091"/>
      <c r="FWA24" s="1091"/>
      <c r="FWB24" s="1055"/>
      <c r="FWC24" s="1091"/>
      <c r="FWD24" s="1091"/>
      <c r="FWE24" s="1091"/>
      <c r="FWF24" s="1091"/>
      <c r="FWG24" s="1091"/>
      <c r="FWH24" s="1091"/>
      <c r="FWI24" s="1055"/>
      <c r="FWJ24" s="1091"/>
      <c r="FWK24" s="1091"/>
      <c r="FWL24" s="1091"/>
      <c r="FWM24" s="1091"/>
      <c r="FWN24" s="1091"/>
      <c r="FWO24" s="1091"/>
      <c r="FWP24" s="1055"/>
      <c r="FWQ24" s="1091"/>
      <c r="FWR24" s="1091"/>
      <c r="FWS24" s="1091"/>
      <c r="FWT24" s="1091"/>
      <c r="FWU24" s="1091"/>
      <c r="FWV24" s="1091"/>
      <c r="FWW24" s="1055"/>
      <c r="FWX24" s="1091"/>
      <c r="FWY24" s="1091"/>
      <c r="FWZ24" s="1091"/>
      <c r="FXA24" s="1091"/>
      <c r="FXB24" s="1091"/>
      <c r="FXC24" s="1091"/>
      <c r="FXD24" s="1055"/>
      <c r="FXE24" s="1091"/>
      <c r="FXF24" s="1091"/>
      <c r="FXG24" s="1091"/>
      <c r="FXH24" s="1091"/>
      <c r="FXI24" s="1091"/>
      <c r="FXJ24" s="1091"/>
      <c r="FXK24" s="1055"/>
      <c r="FXL24" s="1091"/>
      <c r="FXM24" s="1091"/>
      <c r="FXN24" s="1091"/>
      <c r="FXO24" s="1091"/>
      <c r="FXP24" s="1091"/>
      <c r="FXQ24" s="1091"/>
      <c r="FXR24" s="1055"/>
      <c r="FXS24" s="1091"/>
      <c r="FXT24" s="1091"/>
      <c r="FXU24" s="1091"/>
      <c r="FXV24" s="1091"/>
      <c r="FXW24" s="1091"/>
      <c r="FXX24" s="1091"/>
      <c r="FXY24" s="1055"/>
      <c r="FXZ24" s="1091"/>
      <c r="FYA24" s="1091"/>
      <c r="FYB24" s="1091"/>
      <c r="FYC24" s="1091"/>
      <c r="FYD24" s="1091"/>
      <c r="FYE24" s="1091"/>
      <c r="FYF24" s="1055"/>
      <c r="FYG24" s="1091"/>
      <c r="FYH24" s="1091"/>
      <c r="FYI24" s="1091"/>
      <c r="FYJ24" s="1091"/>
      <c r="FYK24" s="1091"/>
      <c r="FYL24" s="1091"/>
      <c r="FYM24" s="1055"/>
      <c r="FYN24" s="1091"/>
      <c r="FYO24" s="1091"/>
      <c r="FYP24" s="1091"/>
      <c r="FYQ24" s="1091"/>
      <c r="FYR24" s="1091"/>
      <c r="FYS24" s="1091"/>
      <c r="FYT24" s="1055"/>
      <c r="FYU24" s="1091"/>
      <c r="FYV24" s="1091"/>
      <c r="FYW24" s="1091"/>
      <c r="FYX24" s="1091"/>
      <c r="FYY24" s="1091"/>
      <c r="FYZ24" s="1091"/>
      <c r="FZA24" s="1055"/>
      <c r="FZB24" s="1091"/>
      <c r="FZC24" s="1091"/>
      <c r="FZD24" s="1091"/>
      <c r="FZE24" s="1091"/>
      <c r="FZF24" s="1091"/>
      <c r="FZG24" s="1091"/>
      <c r="FZH24" s="1055"/>
      <c r="FZI24" s="1091"/>
      <c r="FZJ24" s="1091"/>
      <c r="FZK24" s="1091"/>
      <c r="FZL24" s="1091"/>
      <c r="FZM24" s="1091"/>
      <c r="FZN24" s="1091"/>
      <c r="FZO24" s="1055"/>
      <c r="FZP24" s="1091"/>
      <c r="FZQ24" s="1091"/>
      <c r="FZR24" s="1091"/>
      <c r="FZS24" s="1091"/>
      <c r="FZT24" s="1091"/>
      <c r="FZU24" s="1091"/>
      <c r="FZV24" s="1055"/>
      <c r="FZW24" s="1091"/>
      <c r="FZX24" s="1091"/>
      <c r="FZY24" s="1091"/>
      <c r="FZZ24" s="1091"/>
      <c r="GAA24" s="1091"/>
      <c r="GAB24" s="1091"/>
      <c r="GAC24" s="1055"/>
      <c r="GAD24" s="1091"/>
      <c r="GAE24" s="1091"/>
      <c r="GAF24" s="1091"/>
      <c r="GAG24" s="1091"/>
      <c r="GAH24" s="1091"/>
      <c r="GAI24" s="1091"/>
      <c r="GAJ24" s="1055"/>
      <c r="GAK24" s="1091"/>
      <c r="GAL24" s="1091"/>
      <c r="GAM24" s="1091"/>
      <c r="GAN24" s="1091"/>
      <c r="GAO24" s="1091"/>
      <c r="GAP24" s="1091"/>
      <c r="GAQ24" s="1055"/>
      <c r="GAR24" s="1091"/>
      <c r="GAS24" s="1091"/>
      <c r="GAT24" s="1091"/>
      <c r="GAU24" s="1091"/>
      <c r="GAV24" s="1091"/>
      <c r="GAW24" s="1091"/>
      <c r="GAX24" s="1055"/>
      <c r="GAY24" s="1091"/>
      <c r="GAZ24" s="1091"/>
      <c r="GBA24" s="1091"/>
      <c r="GBB24" s="1091"/>
      <c r="GBC24" s="1091"/>
      <c r="GBD24" s="1091"/>
      <c r="GBE24" s="1055"/>
      <c r="GBF24" s="1091"/>
      <c r="GBG24" s="1091"/>
      <c r="GBH24" s="1091"/>
      <c r="GBI24" s="1091"/>
      <c r="GBJ24" s="1091"/>
      <c r="GBK24" s="1091"/>
      <c r="GBL24" s="1055"/>
      <c r="GBM24" s="1091"/>
      <c r="GBN24" s="1091"/>
      <c r="GBO24" s="1091"/>
      <c r="GBP24" s="1091"/>
      <c r="GBQ24" s="1091"/>
      <c r="GBR24" s="1091"/>
      <c r="GBS24" s="1055"/>
      <c r="GBT24" s="1091"/>
      <c r="GBU24" s="1091"/>
      <c r="GBV24" s="1091"/>
      <c r="GBW24" s="1091"/>
      <c r="GBX24" s="1091"/>
      <c r="GBY24" s="1091"/>
      <c r="GBZ24" s="1055"/>
      <c r="GCA24" s="1091"/>
      <c r="GCB24" s="1091"/>
      <c r="GCC24" s="1091"/>
      <c r="GCD24" s="1091"/>
      <c r="GCE24" s="1091"/>
      <c r="GCF24" s="1091"/>
      <c r="GCG24" s="1055"/>
      <c r="GCH24" s="1091"/>
      <c r="GCI24" s="1091"/>
      <c r="GCJ24" s="1091"/>
      <c r="GCK24" s="1091"/>
      <c r="GCL24" s="1091"/>
      <c r="GCM24" s="1091"/>
      <c r="GCN24" s="1055"/>
      <c r="GCO24" s="1091"/>
      <c r="GCP24" s="1091"/>
      <c r="GCQ24" s="1091"/>
      <c r="GCR24" s="1091"/>
      <c r="GCS24" s="1091"/>
      <c r="GCT24" s="1091"/>
      <c r="GCU24" s="1055"/>
      <c r="GCV24" s="1091"/>
      <c r="GCW24" s="1091"/>
      <c r="GCX24" s="1091"/>
      <c r="GCY24" s="1091"/>
      <c r="GCZ24" s="1091"/>
      <c r="GDA24" s="1091"/>
      <c r="GDB24" s="1055"/>
      <c r="GDC24" s="1091"/>
      <c r="GDD24" s="1091"/>
      <c r="GDE24" s="1091"/>
      <c r="GDF24" s="1091"/>
      <c r="GDG24" s="1091"/>
      <c r="GDH24" s="1091"/>
      <c r="GDI24" s="1055"/>
      <c r="GDJ24" s="1091"/>
      <c r="GDK24" s="1091"/>
      <c r="GDL24" s="1091"/>
      <c r="GDM24" s="1091"/>
      <c r="GDN24" s="1091"/>
      <c r="GDO24" s="1091"/>
      <c r="GDP24" s="1055"/>
      <c r="GDQ24" s="1091"/>
      <c r="GDR24" s="1091"/>
      <c r="GDS24" s="1091"/>
      <c r="GDT24" s="1091"/>
      <c r="GDU24" s="1091"/>
      <c r="GDV24" s="1091"/>
      <c r="GDW24" s="1055"/>
      <c r="GDX24" s="1091"/>
      <c r="GDY24" s="1091"/>
      <c r="GDZ24" s="1091"/>
      <c r="GEA24" s="1091"/>
      <c r="GEB24" s="1091"/>
      <c r="GEC24" s="1091"/>
      <c r="GED24" s="1055"/>
      <c r="GEE24" s="1091"/>
      <c r="GEF24" s="1091"/>
      <c r="GEG24" s="1091"/>
      <c r="GEH24" s="1091"/>
      <c r="GEI24" s="1091"/>
      <c r="GEJ24" s="1091"/>
      <c r="GEK24" s="1055"/>
      <c r="GEL24" s="1091"/>
      <c r="GEM24" s="1091"/>
      <c r="GEN24" s="1091"/>
      <c r="GEO24" s="1091"/>
      <c r="GEP24" s="1091"/>
      <c r="GEQ24" s="1091"/>
      <c r="GER24" s="1055"/>
      <c r="GES24" s="1091"/>
      <c r="GET24" s="1091"/>
      <c r="GEU24" s="1091"/>
      <c r="GEV24" s="1091"/>
      <c r="GEW24" s="1091"/>
      <c r="GEX24" s="1091"/>
      <c r="GEY24" s="1055"/>
      <c r="GEZ24" s="1091"/>
      <c r="GFA24" s="1091"/>
      <c r="GFB24" s="1091"/>
      <c r="GFC24" s="1091"/>
      <c r="GFD24" s="1091"/>
      <c r="GFE24" s="1091"/>
      <c r="GFF24" s="1055"/>
      <c r="GFG24" s="1091"/>
      <c r="GFH24" s="1091"/>
      <c r="GFI24" s="1091"/>
      <c r="GFJ24" s="1091"/>
      <c r="GFK24" s="1091"/>
      <c r="GFL24" s="1091"/>
      <c r="GFM24" s="1055"/>
      <c r="GFN24" s="1091"/>
      <c r="GFO24" s="1091"/>
      <c r="GFP24" s="1091"/>
      <c r="GFQ24" s="1091"/>
      <c r="GFR24" s="1091"/>
      <c r="GFS24" s="1091"/>
      <c r="GFT24" s="1055"/>
      <c r="GFU24" s="1091"/>
      <c r="GFV24" s="1091"/>
      <c r="GFW24" s="1091"/>
      <c r="GFX24" s="1091"/>
      <c r="GFY24" s="1091"/>
      <c r="GFZ24" s="1091"/>
      <c r="GGA24" s="1055"/>
      <c r="GGB24" s="1091"/>
      <c r="GGC24" s="1091"/>
      <c r="GGD24" s="1091"/>
      <c r="GGE24" s="1091"/>
      <c r="GGF24" s="1091"/>
      <c r="GGG24" s="1091"/>
      <c r="GGH24" s="1055"/>
      <c r="GGI24" s="1091"/>
      <c r="GGJ24" s="1091"/>
      <c r="GGK24" s="1091"/>
      <c r="GGL24" s="1091"/>
      <c r="GGM24" s="1091"/>
      <c r="GGN24" s="1091"/>
      <c r="GGO24" s="1055"/>
      <c r="GGP24" s="1091"/>
      <c r="GGQ24" s="1091"/>
      <c r="GGR24" s="1091"/>
      <c r="GGS24" s="1091"/>
      <c r="GGT24" s="1091"/>
      <c r="GGU24" s="1091"/>
      <c r="GGV24" s="1055"/>
      <c r="GGW24" s="1091"/>
      <c r="GGX24" s="1091"/>
      <c r="GGY24" s="1091"/>
      <c r="GGZ24" s="1091"/>
      <c r="GHA24" s="1091"/>
      <c r="GHB24" s="1091"/>
      <c r="GHC24" s="1055"/>
      <c r="GHD24" s="1091"/>
      <c r="GHE24" s="1091"/>
      <c r="GHF24" s="1091"/>
      <c r="GHG24" s="1091"/>
      <c r="GHH24" s="1091"/>
      <c r="GHI24" s="1091"/>
      <c r="GHJ24" s="1055"/>
      <c r="GHK24" s="1091"/>
      <c r="GHL24" s="1091"/>
      <c r="GHM24" s="1091"/>
      <c r="GHN24" s="1091"/>
      <c r="GHO24" s="1091"/>
      <c r="GHP24" s="1091"/>
      <c r="GHQ24" s="1055"/>
      <c r="GHR24" s="1091"/>
      <c r="GHS24" s="1091"/>
      <c r="GHT24" s="1091"/>
      <c r="GHU24" s="1091"/>
      <c r="GHV24" s="1091"/>
      <c r="GHW24" s="1091"/>
      <c r="GHX24" s="1055"/>
      <c r="GHY24" s="1091"/>
      <c r="GHZ24" s="1091"/>
      <c r="GIA24" s="1091"/>
      <c r="GIB24" s="1091"/>
      <c r="GIC24" s="1091"/>
      <c r="GID24" s="1091"/>
      <c r="GIE24" s="1055"/>
      <c r="GIF24" s="1091"/>
      <c r="GIG24" s="1091"/>
      <c r="GIH24" s="1091"/>
      <c r="GII24" s="1091"/>
      <c r="GIJ24" s="1091"/>
      <c r="GIK24" s="1091"/>
      <c r="GIL24" s="1055"/>
      <c r="GIM24" s="1091"/>
      <c r="GIN24" s="1091"/>
      <c r="GIO24" s="1091"/>
      <c r="GIP24" s="1091"/>
      <c r="GIQ24" s="1091"/>
      <c r="GIR24" s="1091"/>
      <c r="GIS24" s="1055"/>
      <c r="GIT24" s="1091"/>
      <c r="GIU24" s="1091"/>
      <c r="GIV24" s="1091"/>
      <c r="GIW24" s="1091"/>
      <c r="GIX24" s="1091"/>
      <c r="GIY24" s="1091"/>
      <c r="GIZ24" s="1055"/>
      <c r="GJA24" s="1091"/>
      <c r="GJB24" s="1091"/>
      <c r="GJC24" s="1091"/>
      <c r="GJD24" s="1091"/>
      <c r="GJE24" s="1091"/>
      <c r="GJF24" s="1091"/>
      <c r="GJG24" s="1055"/>
      <c r="GJH24" s="1091"/>
      <c r="GJI24" s="1091"/>
      <c r="GJJ24" s="1091"/>
      <c r="GJK24" s="1091"/>
      <c r="GJL24" s="1091"/>
      <c r="GJM24" s="1091"/>
      <c r="GJN24" s="1055"/>
      <c r="GJO24" s="1091"/>
      <c r="GJP24" s="1091"/>
      <c r="GJQ24" s="1091"/>
      <c r="GJR24" s="1091"/>
      <c r="GJS24" s="1091"/>
      <c r="GJT24" s="1091"/>
      <c r="GJU24" s="1055"/>
      <c r="GJV24" s="1091"/>
      <c r="GJW24" s="1091"/>
      <c r="GJX24" s="1091"/>
      <c r="GJY24" s="1091"/>
      <c r="GJZ24" s="1091"/>
      <c r="GKA24" s="1091"/>
      <c r="GKB24" s="1055"/>
      <c r="GKC24" s="1091"/>
      <c r="GKD24" s="1091"/>
      <c r="GKE24" s="1091"/>
      <c r="GKF24" s="1091"/>
      <c r="GKG24" s="1091"/>
      <c r="GKH24" s="1091"/>
      <c r="GKI24" s="1055"/>
      <c r="GKJ24" s="1091"/>
      <c r="GKK24" s="1091"/>
      <c r="GKL24" s="1091"/>
      <c r="GKM24" s="1091"/>
      <c r="GKN24" s="1091"/>
      <c r="GKO24" s="1091"/>
      <c r="GKP24" s="1055"/>
      <c r="GKQ24" s="1091"/>
      <c r="GKR24" s="1091"/>
      <c r="GKS24" s="1091"/>
      <c r="GKT24" s="1091"/>
      <c r="GKU24" s="1091"/>
      <c r="GKV24" s="1091"/>
      <c r="GKW24" s="1055"/>
      <c r="GKX24" s="1091"/>
      <c r="GKY24" s="1091"/>
      <c r="GKZ24" s="1091"/>
      <c r="GLA24" s="1091"/>
      <c r="GLB24" s="1091"/>
      <c r="GLC24" s="1091"/>
      <c r="GLD24" s="1055"/>
      <c r="GLE24" s="1091"/>
      <c r="GLF24" s="1091"/>
      <c r="GLG24" s="1091"/>
      <c r="GLH24" s="1091"/>
      <c r="GLI24" s="1091"/>
      <c r="GLJ24" s="1091"/>
      <c r="GLK24" s="1055"/>
      <c r="GLL24" s="1091"/>
      <c r="GLM24" s="1091"/>
      <c r="GLN24" s="1091"/>
      <c r="GLO24" s="1091"/>
      <c r="GLP24" s="1091"/>
      <c r="GLQ24" s="1091"/>
      <c r="GLR24" s="1055"/>
      <c r="GLS24" s="1091"/>
      <c r="GLT24" s="1091"/>
      <c r="GLU24" s="1091"/>
      <c r="GLV24" s="1091"/>
      <c r="GLW24" s="1091"/>
      <c r="GLX24" s="1091"/>
      <c r="GLY24" s="1055"/>
      <c r="GLZ24" s="1091"/>
      <c r="GMA24" s="1091"/>
      <c r="GMB24" s="1091"/>
      <c r="GMC24" s="1091"/>
      <c r="GMD24" s="1091"/>
      <c r="GME24" s="1091"/>
      <c r="GMF24" s="1055"/>
      <c r="GMG24" s="1091"/>
      <c r="GMH24" s="1091"/>
      <c r="GMI24" s="1091"/>
      <c r="GMJ24" s="1091"/>
      <c r="GMK24" s="1091"/>
      <c r="GML24" s="1091"/>
      <c r="GMM24" s="1055"/>
      <c r="GMN24" s="1091"/>
      <c r="GMO24" s="1091"/>
      <c r="GMP24" s="1091"/>
      <c r="GMQ24" s="1091"/>
      <c r="GMR24" s="1091"/>
      <c r="GMS24" s="1091"/>
      <c r="GMT24" s="1055"/>
      <c r="GMU24" s="1091"/>
      <c r="GMV24" s="1091"/>
      <c r="GMW24" s="1091"/>
      <c r="GMX24" s="1091"/>
      <c r="GMY24" s="1091"/>
      <c r="GMZ24" s="1091"/>
      <c r="GNA24" s="1055"/>
      <c r="GNB24" s="1091"/>
      <c r="GNC24" s="1091"/>
      <c r="GND24" s="1091"/>
      <c r="GNE24" s="1091"/>
      <c r="GNF24" s="1091"/>
      <c r="GNG24" s="1091"/>
      <c r="GNH24" s="1055"/>
      <c r="GNI24" s="1091"/>
      <c r="GNJ24" s="1091"/>
      <c r="GNK24" s="1091"/>
      <c r="GNL24" s="1091"/>
      <c r="GNM24" s="1091"/>
      <c r="GNN24" s="1091"/>
      <c r="GNO24" s="1055"/>
      <c r="GNP24" s="1091"/>
      <c r="GNQ24" s="1091"/>
      <c r="GNR24" s="1091"/>
      <c r="GNS24" s="1091"/>
      <c r="GNT24" s="1091"/>
      <c r="GNU24" s="1091"/>
      <c r="GNV24" s="1055"/>
      <c r="GNW24" s="1091"/>
      <c r="GNX24" s="1091"/>
      <c r="GNY24" s="1091"/>
      <c r="GNZ24" s="1091"/>
      <c r="GOA24" s="1091"/>
      <c r="GOB24" s="1091"/>
      <c r="GOC24" s="1055"/>
      <c r="GOD24" s="1091"/>
      <c r="GOE24" s="1091"/>
      <c r="GOF24" s="1091"/>
      <c r="GOG24" s="1091"/>
      <c r="GOH24" s="1091"/>
      <c r="GOI24" s="1091"/>
      <c r="GOJ24" s="1055"/>
      <c r="GOK24" s="1091"/>
      <c r="GOL24" s="1091"/>
      <c r="GOM24" s="1091"/>
      <c r="GON24" s="1091"/>
      <c r="GOO24" s="1091"/>
      <c r="GOP24" s="1091"/>
      <c r="GOQ24" s="1055"/>
      <c r="GOR24" s="1091"/>
      <c r="GOS24" s="1091"/>
      <c r="GOT24" s="1091"/>
      <c r="GOU24" s="1091"/>
      <c r="GOV24" s="1091"/>
      <c r="GOW24" s="1091"/>
      <c r="GOX24" s="1055"/>
      <c r="GOY24" s="1091"/>
      <c r="GOZ24" s="1091"/>
      <c r="GPA24" s="1091"/>
      <c r="GPB24" s="1091"/>
      <c r="GPC24" s="1091"/>
      <c r="GPD24" s="1091"/>
      <c r="GPE24" s="1055"/>
      <c r="GPF24" s="1091"/>
      <c r="GPG24" s="1091"/>
      <c r="GPH24" s="1091"/>
      <c r="GPI24" s="1091"/>
      <c r="GPJ24" s="1091"/>
      <c r="GPK24" s="1091"/>
      <c r="GPL24" s="1055"/>
      <c r="GPM24" s="1091"/>
      <c r="GPN24" s="1091"/>
      <c r="GPO24" s="1091"/>
      <c r="GPP24" s="1091"/>
      <c r="GPQ24" s="1091"/>
      <c r="GPR24" s="1091"/>
      <c r="GPS24" s="1055"/>
      <c r="GPT24" s="1091"/>
      <c r="GPU24" s="1091"/>
      <c r="GPV24" s="1091"/>
      <c r="GPW24" s="1091"/>
      <c r="GPX24" s="1091"/>
      <c r="GPY24" s="1091"/>
      <c r="GPZ24" s="1055"/>
      <c r="GQA24" s="1091"/>
      <c r="GQB24" s="1091"/>
      <c r="GQC24" s="1091"/>
      <c r="GQD24" s="1091"/>
      <c r="GQE24" s="1091"/>
      <c r="GQF24" s="1091"/>
      <c r="GQG24" s="1055"/>
      <c r="GQH24" s="1091"/>
      <c r="GQI24" s="1091"/>
      <c r="GQJ24" s="1091"/>
      <c r="GQK24" s="1091"/>
      <c r="GQL24" s="1091"/>
      <c r="GQM24" s="1091"/>
      <c r="GQN24" s="1055"/>
      <c r="GQO24" s="1091"/>
      <c r="GQP24" s="1091"/>
      <c r="GQQ24" s="1091"/>
      <c r="GQR24" s="1091"/>
      <c r="GQS24" s="1091"/>
      <c r="GQT24" s="1091"/>
      <c r="GQU24" s="1055"/>
      <c r="GQV24" s="1091"/>
      <c r="GQW24" s="1091"/>
      <c r="GQX24" s="1091"/>
      <c r="GQY24" s="1091"/>
      <c r="GQZ24" s="1091"/>
      <c r="GRA24" s="1091"/>
      <c r="GRB24" s="1055"/>
      <c r="GRC24" s="1091"/>
      <c r="GRD24" s="1091"/>
      <c r="GRE24" s="1091"/>
      <c r="GRF24" s="1091"/>
      <c r="GRG24" s="1091"/>
      <c r="GRH24" s="1091"/>
      <c r="GRI24" s="1055"/>
      <c r="GRJ24" s="1091"/>
      <c r="GRK24" s="1091"/>
      <c r="GRL24" s="1091"/>
      <c r="GRM24" s="1091"/>
      <c r="GRN24" s="1091"/>
      <c r="GRO24" s="1091"/>
      <c r="GRP24" s="1055"/>
      <c r="GRQ24" s="1091"/>
      <c r="GRR24" s="1091"/>
      <c r="GRS24" s="1091"/>
      <c r="GRT24" s="1091"/>
      <c r="GRU24" s="1091"/>
      <c r="GRV24" s="1091"/>
      <c r="GRW24" s="1055"/>
      <c r="GRX24" s="1091"/>
      <c r="GRY24" s="1091"/>
      <c r="GRZ24" s="1091"/>
      <c r="GSA24" s="1091"/>
      <c r="GSB24" s="1091"/>
      <c r="GSC24" s="1091"/>
      <c r="GSD24" s="1055"/>
      <c r="GSE24" s="1091"/>
      <c r="GSF24" s="1091"/>
      <c r="GSG24" s="1091"/>
      <c r="GSH24" s="1091"/>
      <c r="GSI24" s="1091"/>
      <c r="GSJ24" s="1091"/>
      <c r="GSK24" s="1055"/>
      <c r="GSL24" s="1091"/>
      <c r="GSM24" s="1091"/>
      <c r="GSN24" s="1091"/>
      <c r="GSO24" s="1091"/>
      <c r="GSP24" s="1091"/>
      <c r="GSQ24" s="1091"/>
      <c r="GSR24" s="1055"/>
      <c r="GSS24" s="1091"/>
      <c r="GST24" s="1091"/>
      <c r="GSU24" s="1091"/>
      <c r="GSV24" s="1091"/>
      <c r="GSW24" s="1091"/>
      <c r="GSX24" s="1091"/>
      <c r="GSY24" s="1055"/>
      <c r="GSZ24" s="1091"/>
      <c r="GTA24" s="1091"/>
      <c r="GTB24" s="1091"/>
      <c r="GTC24" s="1091"/>
      <c r="GTD24" s="1091"/>
      <c r="GTE24" s="1091"/>
      <c r="GTF24" s="1055"/>
      <c r="GTG24" s="1091"/>
      <c r="GTH24" s="1091"/>
      <c r="GTI24" s="1091"/>
      <c r="GTJ24" s="1091"/>
      <c r="GTK24" s="1091"/>
      <c r="GTL24" s="1091"/>
      <c r="GTM24" s="1055"/>
      <c r="GTN24" s="1091"/>
      <c r="GTO24" s="1091"/>
      <c r="GTP24" s="1091"/>
      <c r="GTQ24" s="1091"/>
      <c r="GTR24" s="1091"/>
      <c r="GTS24" s="1091"/>
      <c r="GTT24" s="1055"/>
      <c r="GTU24" s="1091"/>
      <c r="GTV24" s="1091"/>
      <c r="GTW24" s="1091"/>
      <c r="GTX24" s="1091"/>
      <c r="GTY24" s="1091"/>
      <c r="GTZ24" s="1091"/>
      <c r="GUA24" s="1055"/>
      <c r="GUB24" s="1091"/>
      <c r="GUC24" s="1091"/>
      <c r="GUD24" s="1091"/>
      <c r="GUE24" s="1091"/>
      <c r="GUF24" s="1091"/>
      <c r="GUG24" s="1091"/>
      <c r="GUH24" s="1055"/>
      <c r="GUI24" s="1091"/>
      <c r="GUJ24" s="1091"/>
      <c r="GUK24" s="1091"/>
      <c r="GUL24" s="1091"/>
      <c r="GUM24" s="1091"/>
      <c r="GUN24" s="1091"/>
      <c r="GUO24" s="1055"/>
      <c r="GUP24" s="1091"/>
      <c r="GUQ24" s="1091"/>
      <c r="GUR24" s="1091"/>
      <c r="GUS24" s="1091"/>
      <c r="GUT24" s="1091"/>
      <c r="GUU24" s="1091"/>
      <c r="GUV24" s="1055"/>
      <c r="GUW24" s="1091"/>
      <c r="GUX24" s="1091"/>
      <c r="GUY24" s="1091"/>
      <c r="GUZ24" s="1091"/>
      <c r="GVA24" s="1091"/>
      <c r="GVB24" s="1091"/>
      <c r="GVC24" s="1055"/>
      <c r="GVD24" s="1091"/>
      <c r="GVE24" s="1091"/>
      <c r="GVF24" s="1091"/>
      <c r="GVG24" s="1091"/>
      <c r="GVH24" s="1091"/>
      <c r="GVI24" s="1091"/>
      <c r="GVJ24" s="1055"/>
      <c r="GVK24" s="1091"/>
      <c r="GVL24" s="1091"/>
      <c r="GVM24" s="1091"/>
      <c r="GVN24" s="1091"/>
      <c r="GVO24" s="1091"/>
      <c r="GVP24" s="1091"/>
      <c r="GVQ24" s="1055"/>
      <c r="GVR24" s="1091"/>
      <c r="GVS24" s="1091"/>
      <c r="GVT24" s="1091"/>
      <c r="GVU24" s="1091"/>
      <c r="GVV24" s="1091"/>
      <c r="GVW24" s="1091"/>
      <c r="GVX24" s="1055"/>
      <c r="GVY24" s="1091"/>
      <c r="GVZ24" s="1091"/>
      <c r="GWA24" s="1091"/>
      <c r="GWB24" s="1091"/>
      <c r="GWC24" s="1091"/>
      <c r="GWD24" s="1091"/>
      <c r="GWE24" s="1055"/>
      <c r="GWF24" s="1091"/>
      <c r="GWG24" s="1091"/>
      <c r="GWH24" s="1091"/>
      <c r="GWI24" s="1091"/>
      <c r="GWJ24" s="1091"/>
      <c r="GWK24" s="1091"/>
      <c r="GWL24" s="1055"/>
      <c r="GWM24" s="1091"/>
      <c r="GWN24" s="1091"/>
      <c r="GWO24" s="1091"/>
      <c r="GWP24" s="1091"/>
      <c r="GWQ24" s="1091"/>
      <c r="GWR24" s="1091"/>
      <c r="GWS24" s="1055"/>
      <c r="GWT24" s="1091"/>
      <c r="GWU24" s="1091"/>
      <c r="GWV24" s="1091"/>
      <c r="GWW24" s="1091"/>
      <c r="GWX24" s="1091"/>
      <c r="GWY24" s="1091"/>
      <c r="GWZ24" s="1055"/>
      <c r="GXA24" s="1091"/>
      <c r="GXB24" s="1091"/>
      <c r="GXC24" s="1091"/>
      <c r="GXD24" s="1091"/>
      <c r="GXE24" s="1091"/>
      <c r="GXF24" s="1091"/>
      <c r="GXG24" s="1055"/>
      <c r="GXH24" s="1091"/>
      <c r="GXI24" s="1091"/>
      <c r="GXJ24" s="1091"/>
      <c r="GXK24" s="1091"/>
      <c r="GXL24" s="1091"/>
      <c r="GXM24" s="1091"/>
      <c r="GXN24" s="1055"/>
      <c r="GXO24" s="1091"/>
      <c r="GXP24" s="1091"/>
      <c r="GXQ24" s="1091"/>
      <c r="GXR24" s="1091"/>
      <c r="GXS24" s="1091"/>
      <c r="GXT24" s="1091"/>
      <c r="GXU24" s="1055"/>
      <c r="GXV24" s="1091"/>
      <c r="GXW24" s="1091"/>
      <c r="GXX24" s="1091"/>
      <c r="GXY24" s="1091"/>
      <c r="GXZ24" s="1091"/>
      <c r="GYA24" s="1091"/>
      <c r="GYB24" s="1055"/>
      <c r="GYC24" s="1091"/>
      <c r="GYD24" s="1091"/>
      <c r="GYE24" s="1091"/>
      <c r="GYF24" s="1091"/>
      <c r="GYG24" s="1091"/>
      <c r="GYH24" s="1091"/>
      <c r="GYI24" s="1055"/>
      <c r="GYJ24" s="1091"/>
      <c r="GYK24" s="1091"/>
      <c r="GYL24" s="1091"/>
      <c r="GYM24" s="1091"/>
      <c r="GYN24" s="1091"/>
      <c r="GYO24" s="1091"/>
      <c r="GYP24" s="1055"/>
      <c r="GYQ24" s="1091"/>
      <c r="GYR24" s="1091"/>
      <c r="GYS24" s="1091"/>
      <c r="GYT24" s="1091"/>
      <c r="GYU24" s="1091"/>
      <c r="GYV24" s="1091"/>
      <c r="GYW24" s="1055"/>
      <c r="GYX24" s="1091"/>
      <c r="GYY24" s="1091"/>
      <c r="GYZ24" s="1091"/>
      <c r="GZA24" s="1091"/>
      <c r="GZB24" s="1091"/>
      <c r="GZC24" s="1091"/>
      <c r="GZD24" s="1055"/>
      <c r="GZE24" s="1091"/>
      <c r="GZF24" s="1091"/>
      <c r="GZG24" s="1091"/>
      <c r="GZH24" s="1091"/>
      <c r="GZI24" s="1091"/>
      <c r="GZJ24" s="1091"/>
      <c r="GZK24" s="1055"/>
      <c r="GZL24" s="1091"/>
      <c r="GZM24" s="1091"/>
      <c r="GZN24" s="1091"/>
      <c r="GZO24" s="1091"/>
      <c r="GZP24" s="1091"/>
      <c r="GZQ24" s="1091"/>
      <c r="GZR24" s="1055"/>
      <c r="GZS24" s="1091"/>
      <c r="GZT24" s="1091"/>
      <c r="GZU24" s="1091"/>
      <c r="GZV24" s="1091"/>
      <c r="GZW24" s="1091"/>
      <c r="GZX24" s="1091"/>
      <c r="GZY24" s="1055"/>
      <c r="GZZ24" s="1091"/>
      <c r="HAA24" s="1091"/>
      <c r="HAB24" s="1091"/>
      <c r="HAC24" s="1091"/>
      <c r="HAD24" s="1091"/>
      <c r="HAE24" s="1091"/>
      <c r="HAF24" s="1055"/>
      <c r="HAG24" s="1091"/>
      <c r="HAH24" s="1091"/>
      <c r="HAI24" s="1091"/>
      <c r="HAJ24" s="1091"/>
      <c r="HAK24" s="1091"/>
      <c r="HAL24" s="1091"/>
      <c r="HAM24" s="1055"/>
      <c r="HAN24" s="1091"/>
      <c r="HAO24" s="1091"/>
      <c r="HAP24" s="1091"/>
      <c r="HAQ24" s="1091"/>
      <c r="HAR24" s="1091"/>
      <c r="HAS24" s="1091"/>
      <c r="HAT24" s="1055"/>
      <c r="HAU24" s="1091"/>
      <c r="HAV24" s="1091"/>
      <c r="HAW24" s="1091"/>
      <c r="HAX24" s="1091"/>
      <c r="HAY24" s="1091"/>
      <c r="HAZ24" s="1091"/>
      <c r="HBA24" s="1055"/>
      <c r="HBB24" s="1091"/>
      <c r="HBC24" s="1091"/>
      <c r="HBD24" s="1091"/>
      <c r="HBE24" s="1091"/>
      <c r="HBF24" s="1091"/>
      <c r="HBG24" s="1091"/>
      <c r="HBH24" s="1055"/>
      <c r="HBI24" s="1091"/>
      <c r="HBJ24" s="1091"/>
      <c r="HBK24" s="1091"/>
      <c r="HBL24" s="1091"/>
      <c r="HBM24" s="1091"/>
      <c r="HBN24" s="1091"/>
      <c r="HBO24" s="1055"/>
      <c r="HBP24" s="1091"/>
      <c r="HBQ24" s="1091"/>
      <c r="HBR24" s="1091"/>
      <c r="HBS24" s="1091"/>
      <c r="HBT24" s="1091"/>
      <c r="HBU24" s="1091"/>
      <c r="HBV24" s="1055"/>
      <c r="HBW24" s="1091"/>
      <c r="HBX24" s="1091"/>
      <c r="HBY24" s="1091"/>
      <c r="HBZ24" s="1091"/>
      <c r="HCA24" s="1091"/>
      <c r="HCB24" s="1091"/>
      <c r="HCC24" s="1055"/>
      <c r="HCD24" s="1091"/>
      <c r="HCE24" s="1091"/>
      <c r="HCF24" s="1091"/>
      <c r="HCG24" s="1091"/>
      <c r="HCH24" s="1091"/>
      <c r="HCI24" s="1091"/>
      <c r="HCJ24" s="1055"/>
      <c r="HCK24" s="1091"/>
      <c r="HCL24" s="1091"/>
      <c r="HCM24" s="1091"/>
      <c r="HCN24" s="1091"/>
      <c r="HCO24" s="1091"/>
      <c r="HCP24" s="1091"/>
      <c r="HCQ24" s="1055"/>
      <c r="HCR24" s="1091"/>
      <c r="HCS24" s="1091"/>
      <c r="HCT24" s="1091"/>
      <c r="HCU24" s="1091"/>
      <c r="HCV24" s="1091"/>
      <c r="HCW24" s="1091"/>
      <c r="HCX24" s="1055"/>
      <c r="HCY24" s="1091"/>
      <c r="HCZ24" s="1091"/>
      <c r="HDA24" s="1091"/>
      <c r="HDB24" s="1091"/>
      <c r="HDC24" s="1091"/>
      <c r="HDD24" s="1091"/>
      <c r="HDE24" s="1055"/>
      <c r="HDF24" s="1091"/>
      <c r="HDG24" s="1091"/>
      <c r="HDH24" s="1091"/>
      <c r="HDI24" s="1091"/>
      <c r="HDJ24" s="1091"/>
      <c r="HDK24" s="1091"/>
      <c r="HDL24" s="1055"/>
      <c r="HDM24" s="1091"/>
      <c r="HDN24" s="1091"/>
      <c r="HDO24" s="1091"/>
      <c r="HDP24" s="1091"/>
      <c r="HDQ24" s="1091"/>
      <c r="HDR24" s="1091"/>
      <c r="HDS24" s="1055"/>
      <c r="HDT24" s="1091"/>
      <c r="HDU24" s="1091"/>
      <c r="HDV24" s="1091"/>
      <c r="HDW24" s="1091"/>
      <c r="HDX24" s="1091"/>
      <c r="HDY24" s="1091"/>
      <c r="HDZ24" s="1055"/>
      <c r="HEA24" s="1091"/>
      <c r="HEB24" s="1091"/>
      <c r="HEC24" s="1091"/>
      <c r="HED24" s="1091"/>
      <c r="HEE24" s="1091"/>
      <c r="HEF24" s="1091"/>
      <c r="HEG24" s="1055"/>
      <c r="HEH24" s="1091"/>
      <c r="HEI24" s="1091"/>
      <c r="HEJ24" s="1091"/>
      <c r="HEK24" s="1091"/>
      <c r="HEL24" s="1091"/>
      <c r="HEM24" s="1091"/>
      <c r="HEN24" s="1055"/>
      <c r="HEO24" s="1091"/>
      <c r="HEP24" s="1091"/>
      <c r="HEQ24" s="1091"/>
      <c r="HER24" s="1091"/>
      <c r="HES24" s="1091"/>
      <c r="HET24" s="1091"/>
      <c r="HEU24" s="1055"/>
      <c r="HEV24" s="1091"/>
      <c r="HEW24" s="1091"/>
      <c r="HEX24" s="1091"/>
      <c r="HEY24" s="1091"/>
      <c r="HEZ24" s="1091"/>
      <c r="HFA24" s="1091"/>
      <c r="HFB24" s="1055"/>
      <c r="HFC24" s="1091"/>
      <c r="HFD24" s="1091"/>
      <c r="HFE24" s="1091"/>
      <c r="HFF24" s="1091"/>
      <c r="HFG24" s="1091"/>
      <c r="HFH24" s="1091"/>
      <c r="HFI24" s="1055"/>
      <c r="HFJ24" s="1091"/>
      <c r="HFK24" s="1091"/>
      <c r="HFL24" s="1091"/>
      <c r="HFM24" s="1091"/>
      <c r="HFN24" s="1091"/>
      <c r="HFO24" s="1091"/>
      <c r="HFP24" s="1055"/>
      <c r="HFQ24" s="1091"/>
      <c r="HFR24" s="1091"/>
      <c r="HFS24" s="1091"/>
      <c r="HFT24" s="1091"/>
      <c r="HFU24" s="1091"/>
      <c r="HFV24" s="1091"/>
      <c r="HFW24" s="1055"/>
      <c r="HFX24" s="1091"/>
      <c r="HFY24" s="1091"/>
      <c r="HFZ24" s="1091"/>
      <c r="HGA24" s="1091"/>
      <c r="HGB24" s="1091"/>
      <c r="HGC24" s="1091"/>
      <c r="HGD24" s="1055"/>
      <c r="HGE24" s="1091"/>
      <c r="HGF24" s="1091"/>
      <c r="HGG24" s="1091"/>
      <c r="HGH24" s="1091"/>
      <c r="HGI24" s="1091"/>
      <c r="HGJ24" s="1091"/>
      <c r="HGK24" s="1055"/>
      <c r="HGL24" s="1091"/>
      <c r="HGM24" s="1091"/>
      <c r="HGN24" s="1091"/>
      <c r="HGO24" s="1091"/>
      <c r="HGP24" s="1091"/>
      <c r="HGQ24" s="1091"/>
      <c r="HGR24" s="1055"/>
      <c r="HGS24" s="1091"/>
      <c r="HGT24" s="1091"/>
      <c r="HGU24" s="1091"/>
      <c r="HGV24" s="1091"/>
      <c r="HGW24" s="1091"/>
      <c r="HGX24" s="1091"/>
      <c r="HGY24" s="1055"/>
      <c r="HGZ24" s="1091"/>
      <c r="HHA24" s="1091"/>
      <c r="HHB24" s="1091"/>
      <c r="HHC24" s="1091"/>
      <c r="HHD24" s="1091"/>
      <c r="HHE24" s="1091"/>
      <c r="HHF24" s="1055"/>
      <c r="HHG24" s="1091"/>
      <c r="HHH24" s="1091"/>
      <c r="HHI24" s="1091"/>
      <c r="HHJ24" s="1091"/>
      <c r="HHK24" s="1091"/>
      <c r="HHL24" s="1091"/>
      <c r="HHM24" s="1055"/>
      <c r="HHN24" s="1091"/>
      <c r="HHO24" s="1091"/>
      <c r="HHP24" s="1091"/>
      <c r="HHQ24" s="1091"/>
      <c r="HHR24" s="1091"/>
      <c r="HHS24" s="1091"/>
      <c r="HHT24" s="1055"/>
      <c r="HHU24" s="1091"/>
      <c r="HHV24" s="1091"/>
      <c r="HHW24" s="1091"/>
      <c r="HHX24" s="1091"/>
      <c r="HHY24" s="1091"/>
      <c r="HHZ24" s="1091"/>
      <c r="HIA24" s="1055"/>
      <c r="HIB24" s="1091"/>
      <c r="HIC24" s="1091"/>
      <c r="HID24" s="1091"/>
      <c r="HIE24" s="1091"/>
      <c r="HIF24" s="1091"/>
      <c r="HIG24" s="1091"/>
      <c r="HIH24" s="1055"/>
      <c r="HII24" s="1091"/>
      <c r="HIJ24" s="1091"/>
      <c r="HIK24" s="1091"/>
      <c r="HIL24" s="1091"/>
      <c r="HIM24" s="1091"/>
      <c r="HIN24" s="1091"/>
      <c r="HIO24" s="1055"/>
      <c r="HIP24" s="1091"/>
      <c r="HIQ24" s="1091"/>
      <c r="HIR24" s="1091"/>
      <c r="HIS24" s="1091"/>
      <c r="HIT24" s="1091"/>
      <c r="HIU24" s="1091"/>
      <c r="HIV24" s="1055"/>
      <c r="HIW24" s="1091"/>
      <c r="HIX24" s="1091"/>
      <c r="HIY24" s="1091"/>
      <c r="HIZ24" s="1091"/>
      <c r="HJA24" s="1091"/>
      <c r="HJB24" s="1091"/>
      <c r="HJC24" s="1055"/>
      <c r="HJD24" s="1091"/>
      <c r="HJE24" s="1091"/>
      <c r="HJF24" s="1091"/>
      <c r="HJG24" s="1091"/>
      <c r="HJH24" s="1091"/>
      <c r="HJI24" s="1091"/>
      <c r="HJJ24" s="1055"/>
      <c r="HJK24" s="1091"/>
      <c r="HJL24" s="1091"/>
      <c r="HJM24" s="1091"/>
      <c r="HJN24" s="1091"/>
      <c r="HJO24" s="1091"/>
      <c r="HJP24" s="1091"/>
      <c r="HJQ24" s="1055"/>
      <c r="HJR24" s="1091"/>
      <c r="HJS24" s="1091"/>
      <c r="HJT24" s="1091"/>
      <c r="HJU24" s="1091"/>
      <c r="HJV24" s="1091"/>
      <c r="HJW24" s="1091"/>
      <c r="HJX24" s="1055"/>
      <c r="HJY24" s="1091"/>
      <c r="HJZ24" s="1091"/>
      <c r="HKA24" s="1091"/>
      <c r="HKB24" s="1091"/>
      <c r="HKC24" s="1091"/>
      <c r="HKD24" s="1091"/>
      <c r="HKE24" s="1055"/>
      <c r="HKF24" s="1091"/>
      <c r="HKG24" s="1091"/>
      <c r="HKH24" s="1091"/>
      <c r="HKI24" s="1091"/>
      <c r="HKJ24" s="1091"/>
      <c r="HKK24" s="1091"/>
      <c r="HKL24" s="1055"/>
      <c r="HKM24" s="1091"/>
      <c r="HKN24" s="1091"/>
      <c r="HKO24" s="1091"/>
      <c r="HKP24" s="1091"/>
      <c r="HKQ24" s="1091"/>
      <c r="HKR24" s="1091"/>
      <c r="HKS24" s="1055"/>
      <c r="HKT24" s="1091"/>
      <c r="HKU24" s="1091"/>
      <c r="HKV24" s="1091"/>
      <c r="HKW24" s="1091"/>
      <c r="HKX24" s="1091"/>
      <c r="HKY24" s="1091"/>
      <c r="HKZ24" s="1055"/>
      <c r="HLA24" s="1091"/>
      <c r="HLB24" s="1091"/>
      <c r="HLC24" s="1091"/>
      <c r="HLD24" s="1091"/>
      <c r="HLE24" s="1091"/>
      <c r="HLF24" s="1091"/>
      <c r="HLG24" s="1055"/>
      <c r="HLH24" s="1091"/>
      <c r="HLI24" s="1091"/>
      <c r="HLJ24" s="1091"/>
      <c r="HLK24" s="1091"/>
      <c r="HLL24" s="1091"/>
      <c r="HLM24" s="1091"/>
      <c r="HLN24" s="1055"/>
      <c r="HLO24" s="1091"/>
      <c r="HLP24" s="1091"/>
      <c r="HLQ24" s="1091"/>
      <c r="HLR24" s="1091"/>
      <c r="HLS24" s="1091"/>
      <c r="HLT24" s="1091"/>
      <c r="HLU24" s="1055"/>
      <c r="HLV24" s="1091"/>
      <c r="HLW24" s="1091"/>
      <c r="HLX24" s="1091"/>
      <c r="HLY24" s="1091"/>
      <c r="HLZ24" s="1091"/>
      <c r="HMA24" s="1091"/>
      <c r="HMB24" s="1055"/>
      <c r="HMC24" s="1091"/>
      <c r="HMD24" s="1091"/>
      <c r="HME24" s="1091"/>
      <c r="HMF24" s="1091"/>
      <c r="HMG24" s="1091"/>
      <c r="HMH24" s="1091"/>
      <c r="HMI24" s="1055"/>
      <c r="HMJ24" s="1091"/>
      <c r="HMK24" s="1091"/>
      <c r="HML24" s="1091"/>
      <c r="HMM24" s="1091"/>
      <c r="HMN24" s="1091"/>
      <c r="HMO24" s="1091"/>
      <c r="HMP24" s="1055"/>
      <c r="HMQ24" s="1091"/>
      <c r="HMR24" s="1091"/>
      <c r="HMS24" s="1091"/>
      <c r="HMT24" s="1091"/>
      <c r="HMU24" s="1091"/>
      <c r="HMV24" s="1091"/>
      <c r="HMW24" s="1055"/>
      <c r="HMX24" s="1091"/>
      <c r="HMY24" s="1091"/>
      <c r="HMZ24" s="1091"/>
      <c r="HNA24" s="1091"/>
      <c r="HNB24" s="1091"/>
      <c r="HNC24" s="1091"/>
      <c r="HND24" s="1055"/>
      <c r="HNE24" s="1091"/>
      <c r="HNF24" s="1091"/>
      <c r="HNG24" s="1091"/>
      <c r="HNH24" s="1091"/>
      <c r="HNI24" s="1091"/>
      <c r="HNJ24" s="1091"/>
      <c r="HNK24" s="1055"/>
      <c r="HNL24" s="1091"/>
      <c r="HNM24" s="1091"/>
      <c r="HNN24" s="1091"/>
      <c r="HNO24" s="1091"/>
      <c r="HNP24" s="1091"/>
      <c r="HNQ24" s="1091"/>
      <c r="HNR24" s="1055"/>
      <c r="HNS24" s="1091"/>
      <c r="HNT24" s="1091"/>
      <c r="HNU24" s="1091"/>
      <c r="HNV24" s="1091"/>
      <c r="HNW24" s="1091"/>
      <c r="HNX24" s="1091"/>
      <c r="HNY24" s="1055"/>
      <c r="HNZ24" s="1091"/>
      <c r="HOA24" s="1091"/>
      <c r="HOB24" s="1091"/>
      <c r="HOC24" s="1091"/>
      <c r="HOD24" s="1091"/>
      <c r="HOE24" s="1091"/>
      <c r="HOF24" s="1055"/>
      <c r="HOG24" s="1091"/>
      <c r="HOH24" s="1091"/>
      <c r="HOI24" s="1091"/>
      <c r="HOJ24" s="1091"/>
      <c r="HOK24" s="1091"/>
      <c r="HOL24" s="1091"/>
      <c r="HOM24" s="1055"/>
      <c r="HON24" s="1091"/>
      <c r="HOO24" s="1091"/>
      <c r="HOP24" s="1091"/>
      <c r="HOQ24" s="1091"/>
      <c r="HOR24" s="1091"/>
      <c r="HOS24" s="1091"/>
      <c r="HOT24" s="1055"/>
      <c r="HOU24" s="1091"/>
      <c r="HOV24" s="1091"/>
      <c r="HOW24" s="1091"/>
      <c r="HOX24" s="1091"/>
      <c r="HOY24" s="1091"/>
      <c r="HOZ24" s="1091"/>
      <c r="HPA24" s="1055"/>
      <c r="HPB24" s="1091"/>
      <c r="HPC24" s="1091"/>
      <c r="HPD24" s="1091"/>
      <c r="HPE24" s="1091"/>
      <c r="HPF24" s="1091"/>
      <c r="HPG24" s="1091"/>
      <c r="HPH24" s="1055"/>
      <c r="HPI24" s="1091"/>
      <c r="HPJ24" s="1091"/>
      <c r="HPK24" s="1091"/>
      <c r="HPL24" s="1091"/>
      <c r="HPM24" s="1091"/>
      <c r="HPN24" s="1091"/>
      <c r="HPO24" s="1055"/>
      <c r="HPP24" s="1091"/>
      <c r="HPQ24" s="1091"/>
      <c r="HPR24" s="1091"/>
      <c r="HPS24" s="1091"/>
      <c r="HPT24" s="1091"/>
      <c r="HPU24" s="1091"/>
      <c r="HPV24" s="1055"/>
      <c r="HPW24" s="1091"/>
      <c r="HPX24" s="1091"/>
      <c r="HPY24" s="1091"/>
      <c r="HPZ24" s="1091"/>
      <c r="HQA24" s="1091"/>
      <c r="HQB24" s="1091"/>
      <c r="HQC24" s="1055"/>
      <c r="HQD24" s="1091"/>
      <c r="HQE24" s="1091"/>
      <c r="HQF24" s="1091"/>
      <c r="HQG24" s="1091"/>
      <c r="HQH24" s="1091"/>
      <c r="HQI24" s="1091"/>
      <c r="HQJ24" s="1055"/>
      <c r="HQK24" s="1091"/>
      <c r="HQL24" s="1091"/>
      <c r="HQM24" s="1091"/>
      <c r="HQN24" s="1091"/>
      <c r="HQO24" s="1091"/>
      <c r="HQP24" s="1091"/>
      <c r="HQQ24" s="1055"/>
      <c r="HQR24" s="1091"/>
      <c r="HQS24" s="1091"/>
      <c r="HQT24" s="1091"/>
      <c r="HQU24" s="1091"/>
      <c r="HQV24" s="1091"/>
      <c r="HQW24" s="1091"/>
      <c r="HQX24" s="1055"/>
      <c r="HQY24" s="1091"/>
      <c r="HQZ24" s="1091"/>
      <c r="HRA24" s="1091"/>
      <c r="HRB24" s="1091"/>
      <c r="HRC24" s="1091"/>
      <c r="HRD24" s="1091"/>
      <c r="HRE24" s="1055"/>
      <c r="HRF24" s="1091"/>
      <c r="HRG24" s="1091"/>
      <c r="HRH24" s="1091"/>
      <c r="HRI24" s="1091"/>
      <c r="HRJ24" s="1091"/>
      <c r="HRK24" s="1091"/>
      <c r="HRL24" s="1055"/>
      <c r="HRM24" s="1091"/>
      <c r="HRN24" s="1091"/>
      <c r="HRO24" s="1091"/>
      <c r="HRP24" s="1091"/>
      <c r="HRQ24" s="1091"/>
      <c r="HRR24" s="1091"/>
      <c r="HRS24" s="1055"/>
      <c r="HRT24" s="1091"/>
      <c r="HRU24" s="1091"/>
      <c r="HRV24" s="1091"/>
      <c r="HRW24" s="1091"/>
      <c r="HRX24" s="1091"/>
      <c r="HRY24" s="1091"/>
      <c r="HRZ24" s="1055"/>
      <c r="HSA24" s="1091"/>
      <c r="HSB24" s="1091"/>
      <c r="HSC24" s="1091"/>
      <c r="HSD24" s="1091"/>
      <c r="HSE24" s="1091"/>
      <c r="HSF24" s="1091"/>
      <c r="HSG24" s="1055"/>
      <c r="HSH24" s="1091"/>
      <c r="HSI24" s="1091"/>
      <c r="HSJ24" s="1091"/>
      <c r="HSK24" s="1091"/>
      <c r="HSL24" s="1091"/>
      <c r="HSM24" s="1091"/>
      <c r="HSN24" s="1055"/>
      <c r="HSO24" s="1091"/>
      <c r="HSP24" s="1091"/>
      <c r="HSQ24" s="1091"/>
      <c r="HSR24" s="1091"/>
      <c r="HSS24" s="1091"/>
      <c r="HST24" s="1091"/>
      <c r="HSU24" s="1055"/>
      <c r="HSV24" s="1091"/>
      <c r="HSW24" s="1091"/>
      <c r="HSX24" s="1091"/>
      <c r="HSY24" s="1091"/>
      <c r="HSZ24" s="1091"/>
      <c r="HTA24" s="1091"/>
      <c r="HTB24" s="1055"/>
      <c r="HTC24" s="1091"/>
      <c r="HTD24" s="1091"/>
      <c r="HTE24" s="1091"/>
      <c r="HTF24" s="1091"/>
      <c r="HTG24" s="1091"/>
      <c r="HTH24" s="1091"/>
      <c r="HTI24" s="1055"/>
      <c r="HTJ24" s="1091"/>
      <c r="HTK24" s="1091"/>
      <c r="HTL24" s="1091"/>
      <c r="HTM24" s="1091"/>
      <c r="HTN24" s="1091"/>
      <c r="HTO24" s="1091"/>
      <c r="HTP24" s="1055"/>
      <c r="HTQ24" s="1091"/>
      <c r="HTR24" s="1091"/>
      <c r="HTS24" s="1091"/>
      <c r="HTT24" s="1091"/>
      <c r="HTU24" s="1091"/>
      <c r="HTV24" s="1091"/>
      <c r="HTW24" s="1055"/>
      <c r="HTX24" s="1091"/>
      <c r="HTY24" s="1091"/>
      <c r="HTZ24" s="1091"/>
      <c r="HUA24" s="1091"/>
      <c r="HUB24" s="1091"/>
      <c r="HUC24" s="1091"/>
      <c r="HUD24" s="1055"/>
      <c r="HUE24" s="1091"/>
      <c r="HUF24" s="1091"/>
      <c r="HUG24" s="1091"/>
      <c r="HUH24" s="1091"/>
      <c r="HUI24" s="1091"/>
      <c r="HUJ24" s="1091"/>
      <c r="HUK24" s="1055"/>
      <c r="HUL24" s="1091"/>
      <c r="HUM24" s="1091"/>
      <c r="HUN24" s="1091"/>
      <c r="HUO24" s="1091"/>
      <c r="HUP24" s="1091"/>
      <c r="HUQ24" s="1091"/>
      <c r="HUR24" s="1055"/>
      <c r="HUS24" s="1091"/>
      <c r="HUT24" s="1091"/>
      <c r="HUU24" s="1091"/>
      <c r="HUV24" s="1091"/>
      <c r="HUW24" s="1091"/>
      <c r="HUX24" s="1091"/>
      <c r="HUY24" s="1055"/>
      <c r="HUZ24" s="1091"/>
      <c r="HVA24" s="1091"/>
      <c r="HVB24" s="1091"/>
      <c r="HVC24" s="1091"/>
      <c r="HVD24" s="1091"/>
      <c r="HVE24" s="1091"/>
      <c r="HVF24" s="1055"/>
      <c r="HVG24" s="1091"/>
      <c r="HVH24" s="1091"/>
      <c r="HVI24" s="1091"/>
      <c r="HVJ24" s="1091"/>
      <c r="HVK24" s="1091"/>
      <c r="HVL24" s="1091"/>
      <c r="HVM24" s="1055"/>
      <c r="HVN24" s="1091"/>
      <c r="HVO24" s="1091"/>
      <c r="HVP24" s="1091"/>
      <c r="HVQ24" s="1091"/>
      <c r="HVR24" s="1091"/>
      <c r="HVS24" s="1091"/>
      <c r="HVT24" s="1055"/>
      <c r="HVU24" s="1091"/>
      <c r="HVV24" s="1091"/>
      <c r="HVW24" s="1091"/>
      <c r="HVX24" s="1091"/>
      <c r="HVY24" s="1091"/>
      <c r="HVZ24" s="1091"/>
      <c r="HWA24" s="1055"/>
      <c r="HWB24" s="1091"/>
      <c r="HWC24" s="1091"/>
      <c r="HWD24" s="1091"/>
      <c r="HWE24" s="1091"/>
      <c r="HWF24" s="1091"/>
      <c r="HWG24" s="1091"/>
      <c r="HWH24" s="1055"/>
      <c r="HWI24" s="1091"/>
      <c r="HWJ24" s="1091"/>
      <c r="HWK24" s="1091"/>
      <c r="HWL24" s="1091"/>
      <c r="HWM24" s="1091"/>
      <c r="HWN24" s="1091"/>
      <c r="HWO24" s="1055"/>
      <c r="HWP24" s="1091"/>
      <c r="HWQ24" s="1091"/>
      <c r="HWR24" s="1091"/>
      <c r="HWS24" s="1091"/>
      <c r="HWT24" s="1091"/>
      <c r="HWU24" s="1091"/>
      <c r="HWV24" s="1055"/>
      <c r="HWW24" s="1091"/>
      <c r="HWX24" s="1091"/>
      <c r="HWY24" s="1091"/>
      <c r="HWZ24" s="1091"/>
      <c r="HXA24" s="1091"/>
      <c r="HXB24" s="1091"/>
      <c r="HXC24" s="1055"/>
      <c r="HXD24" s="1091"/>
      <c r="HXE24" s="1091"/>
      <c r="HXF24" s="1091"/>
      <c r="HXG24" s="1091"/>
      <c r="HXH24" s="1091"/>
      <c r="HXI24" s="1091"/>
      <c r="HXJ24" s="1055"/>
      <c r="HXK24" s="1091"/>
      <c r="HXL24" s="1091"/>
      <c r="HXM24" s="1091"/>
      <c r="HXN24" s="1091"/>
      <c r="HXO24" s="1091"/>
      <c r="HXP24" s="1091"/>
      <c r="HXQ24" s="1055"/>
      <c r="HXR24" s="1091"/>
      <c r="HXS24" s="1091"/>
      <c r="HXT24" s="1091"/>
      <c r="HXU24" s="1091"/>
      <c r="HXV24" s="1091"/>
      <c r="HXW24" s="1091"/>
      <c r="HXX24" s="1055"/>
      <c r="HXY24" s="1091"/>
      <c r="HXZ24" s="1091"/>
      <c r="HYA24" s="1091"/>
      <c r="HYB24" s="1091"/>
      <c r="HYC24" s="1091"/>
      <c r="HYD24" s="1091"/>
      <c r="HYE24" s="1055"/>
      <c r="HYF24" s="1091"/>
      <c r="HYG24" s="1091"/>
      <c r="HYH24" s="1091"/>
      <c r="HYI24" s="1091"/>
      <c r="HYJ24" s="1091"/>
      <c r="HYK24" s="1091"/>
      <c r="HYL24" s="1055"/>
      <c r="HYM24" s="1091"/>
      <c r="HYN24" s="1091"/>
      <c r="HYO24" s="1091"/>
      <c r="HYP24" s="1091"/>
      <c r="HYQ24" s="1091"/>
      <c r="HYR24" s="1091"/>
      <c r="HYS24" s="1055"/>
      <c r="HYT24" s="1091"/>
      <c r="HYU24" s="1091"/>
      <c r="HYV24" s="1091"/>
      <c r="HYW24" s="1091"/>
      <c r="HYX24" s="1091"/>
      <c r="HYY24" s="1091"/>
      <c r="HYZ24" s="1055"/>
      <c r="HZA24" s="1091"/>
      <c r="HZB24" s="1091"/>
      <c r="HZC24" s="1091"/>
      <c r="HZD24" s="1091"/>
      <c r="HZE24" s="1091"/>
      <c r="HZF24" s="1091"/>
      <c r="HZG24" s="1055"/>
      <c r="HZH24" s="1091"/>
      <c r="HZI24" s="1091"/>
      <c r="HZJ24" s="1091"/>
      <c r="HZK24" s="1091"/>
      <c r="HZL24" s="1091"/>
      <c r="HZM24" s="1091"/>
      <c r="HZN24" s="1055"/>
      <c r="HZO24" s="1091"/>
      <c r="HZP24" s="1091"/>
      <c r="HZQ24" s="1091"/>
      <c r="HZR24" s="1091"/>
      <c r="HZS24" s="1091"/>
      <c r="HZT24" s="1091"/>
      <c r="HZU24" s="1055"/>
      <c r="HZV24" s="1091"/>
      <c r="HZW24" s="1091"/>
      <c r="HZX24" s="1091"/>
      <c r="HZY24" s="1091"/>
      <c r="HZZ24" s="1091"/>
      <c r="IAA24" s="1091"/>
      <c r="IAB24" s="1055"/>
      <c r="IAC24" s="1091"/>
      <c r="IAD24" s="1091"/>
      <c r="IAE24" s="1091"/>
      <c r="IAF24" s="1091"/>
      <c r="IAG24" s="1091"/>
      <c r="IAH24" s="1091"/>
      <c r="IAI24" s="1055"/>
      <c r="IAJ24" s="1091"/>
      <c r="IAK24" s="1091"/>
      <c r="IAL24" s="1091"/>
      <c r="IAM24" s="1091"/>
      <c r="IAN24" s="1091"/>
      <c r="IAO24" s="1091"/>
      <c r="IAP24" s="1055"/>
      <c r="IAQ24" s="1091"/>
      <c r="IAR24" s="1091"/>
      <c r="IAS24" s="1091"/>
      <c r="IAT24" s="1091"/>
      <c r="IAU24" s="1091"/>
      <c r="IAV24" s="1091"/>
      <c r="IAW24" s="1055"/>
      <c r="IAX24" s="1091"/>
      <c r="IAY24" s="1091"/>
      <c r="IAZ24" s="1091"/>
      <c r="IBA24" s="1091"/>
      <c r="IBB24" s="1091"/>
      <c r="IBC24" s="1091"/>
      <c r="IBD24" s="1055"/>
      <c r="IBE24" s="1091"/>
      <c r="IBF24" s="1091"/>
      <c r="IBG24" s="1091"/>
      <c r="IBH24" s="1091"/>
      <c r="IBI24" s="1091"/>
      <c r="IBJ24" s="1091"/>
      <c r="IBK24" s="1055"/>
      <c r="IBL24" s="1091"/>
      <c r="IBM24" s="1091"/>
      <c r="IBN24" s="1091"/>
      <c r="IBO24" s="1091"/>
      <c r="IBP24" s="1091"/>
      <c r="IBQ24" s="1091"/>
      <c r="IBR24" s="1055"/>
      <c r="IBS24" s="1091"/>
      <c r="IBT24" s="1091"/>
      <c r="IBU24" s="1091"/>
      <c r="IBV24" s="1091"/>
      <c r="IBW24" s="1091"/>
      <c r="IBX24" s="1091"/>
      <c r="IBY24" s="1055"/>
      <c r="IBZ24" s="1091"/>
      <c r="ICA24" s="1091"/>
      <c r="ICB24" s="1091"/>
      <c r="ICC24" s="1091"/>
      <c r="ICD24" s="1091"/>
      <c r="ICE24" s="1091"/>
      <c r="ICF24" s="1055"/>
      <c r="ICG24" s="1091"/>
      <c r="ICH24" s="1091"/>
      <c r="ICI24" s="1091"/>
      <c r="ICJ24" s="1091"/>
      <c r="ICK24" s="1091"/>
      <c r="ICL24" s="1091"/>
      <c r="ICM24" s="1055"/>
      <c r="ICN24" s="1091"/>
      <c r="ICO24" s="1091"/>
      <c r="ICP24" s="1091"/>
      <c r="ICQ24" s="1091"/>
      <c r="ICR24" s="1091"/>
      <c r="ICS24" s="1091"/>
      <c r="ICT24" s="1055"/>
      <c r="ICU24" s="1091"/>
      <c r="ICV24" s="1091"/>
      <c r="ICW24" s="1091"/>
      <c r="ICX24" s="1091"/>
      <c r="ICY24" s="1091"/>
      <c r="ICZ24" s="1091"/>
      <c r="IDA24" s="1055"/>
      <c r="IDB24" s="1091"/>
      <c r="IDC24" s="1091"/>
      <c r="IDD24" s="1091"/>
      <c r="IDE24" s="1091"/>
      <c r="IDF24" s="1091"/>
      <c r="IDG24" s="1091"/>
      <c r="IDH24" s="1055"/>
      <c r="IDI24" s="1091"/>
      <c r="IDJ24" s="1091"/>
      <c r="IDK24" s="1091"/>
      <c r="IDL24" s="1091"/>
      <c r="IDM24" s="1091"/>
      <c r="IDN24" s="1091"/>
      <c r="IDO24" s="1055"/>
      <c r="IDP24" s="1091"/>
      <c r="IDQ24" s="1091"/>
      <c r="IDR24" s="1091"/>
      <c r="IDS24" s="1091"/>
      <c r="IDT24" s="1091"/>
      <c r="IDU24" s="1091"/>
      <c r="IDV24" s="1055"/>
      <c r="IDW24" s="1091"/>
      <c r="IDX24" s="1091"/>
      <c r="IDY24" s="1091"/>
      <c r="IDZ24" s="1091"/>
      <c r="IEA24" s="1091"/>
      <c r="IEB24" s="1091"/>
      <c r="IEC24" s="1055"/>
      <c r="IED24" s="1091"/>
      <c r="IEE24" s="1091"/>
      <c r="IEF24" s="1091"/>
      <c r="IEG24" s="1091"/>
      <c r="IEH24" s="1091"/>
      <c r="IEI24" s="1091"/>
      <c r="IEJ24" s="1055"/>
      <c r="IEK24" s="1091"/>
      <c r="IEL24" s="1091"/>
      <c r="IEM24" s="1091"/>
      <c r="IEN24" s="1091"/>
      <c r="IEO24" s="1091"/>
      <c r="IEP24" s="1091"/>
      <c r="IEQ24" s="1055"/>
      <c r="IER24" s="1091"/>
      <c r="IES24" s="1091"/>
      <c r="IET24" s="1091"/>
      <c r="IEU24" s="1091"/>
      <c r="IEV24" s="1091"/>
      <c r="IEW24" s="1091"/>
      <c r="IEX24" s="1055"/>
      <c r="IEY24" s="1091"/>
      <c r="IEZ24" s="1091"/>
      <c r="IFA24" s="1091"/>
      <c r="IFB24" s="1091"/>
      <c r="IFC24" s="1091"/>
      <c r="IFD24" s="1091"/>
      <c r="IFE24" s="1055"/>
      <c r="IFF24" s="1091"/>
      <c r="IFG24" s="1091"/>
      <c r="IFH24" s="1091"/>
      <c r="IFI24" s="1091"/>
      <c r="IFJ24" s="1091"/>
      <c r="IFK24" s="1091"/>
      <c r="IFL24" s="1055"/>
      <c r="IFM24" s="1091"/>
      <c r="IFN24" s="1091"/>
      <c r="IFO24" s="1091"/>
      <c r="IFP24" s="1091"/>
      <c r="IFQ24" s="1091"/>
      <c r="IFR24" s="1091"/>
      <c r="IFS24" s="1055"/>
      <c r="IFT24" s="1091"/>
      <c r="IFU24" s="1091"/>
      <c r="IFV24" s="1091"/>
      <c r="IFW24" s="1091"/>
      <c r="IFX24" s="1091"/>
      <c r="IFY24" s="1091"/>
      <c r="IFZ24" s="1055"/>
      <c r="IGA24" s="1091"/>
      <c r="IGB24" s="1091"/>
      <c r="IGC24" s="1091"/>
      <c r="IGD24" s="1091"/>
      <c r="IGE24" s="1091"/>
      <c r="IGF24" s="1091"/>
      <c r="IGG24" s="1055"/>
      <c r="IGH24" s="1091"/>
      <c r="IGI24" s="1091"/>
      <c r="IGJ24" s="1091"/>
      <c r="IGK24" s="1091"/>
      <c r="IGL24" s="1091"/>
      <c r="IGM24" s="1091"/>
      <c r="IGN24" s="1055"/>
      <c r="IGO24" s="1091"/>
      <c r="IGP24" s="1091"/>
      <c r="IGQ24" s="1091"/>
      <c r="IGR24" s="1091"/>
      <c r="IGS24" s="1091"/>
      <c r="IGT24" s="1091"/>
      <c r="IGU24" s="1055"/>
      <c r="IGV24" s="1091"/>
      <c r="IGW24" s="1091"/>
      <c r="IGX24" s="1091"/>
      <c r="IGY24" s="1091"/>
      <c r="IGZ24" s="1091"/>
      <c r="IHA24" s="1091"/>
      <c r="IHB24" s="1055"/>
      <c r="IHC24" s="1091"/>
      <c r="IHD24" s="1091"/>
      <c r="IHE24" s="1091"/>
      <c r="IHF24" s="1091"/>
      <c r="IHG24" s="1091"/>
      <c r="IHH24" s="1091"/>
      <c r="IHI24" s="1055"/>
      <c r="IHJ24" s="1091"/>
      <c r="IHK24" s="1091"/>
      <c r="IHL24" s="1091"/>
      <c r="IHM24" s="1091"/>
      <c r="IHN24" s="1091"/>
      <c r="IHO24" s="1091"/>
      <c r="IHP24" s="1055"/>
      <c r="IHQ24" s="1091"/>
      <c r="IHR24" s="1091"/>
      <c r="IHS24" s="1091"/>
      <c r="IHT24" s="1091"/>
      <c r="IHU24" s="1091"/>
      <c r="IHV24" s="1091"/>
      <c r="IHW24" s="1055"/>
      <c r="IHX24" s="1091"/>
      <c r="IHY24" s="1091"/>
      <c r="IHZ24" s="1091"/>
      <c r="IIA24" s="1091"/>
      <c r="IIB24" s="1091"/>
      <c r="IIC24" s="1091"/>
      <c r="IID24" s="1055"/>
      <c r="IIE24" s="1091"/>
      <c r="IIF24" s="1091"/>
      <c r="IIG24" s="1091"/>
      <c r="IIH24" s="1091"/>
      <c r="III24" s="1091"/>
      <c r="IIJ24" s="1091"/>
      <c r="IIK24" s="1055"/>
      <c r="IIL24" s="1091"/>
      <c r="IIM24" s="1091"/>
      <c r="IIN24" s="1091"/>
      <c r="IIO24" s="1091"/>
      <c r="IIP24" s="1091"/>
      <c r="IIQ24" s="1091"/>
      <c r="IIR24" s="1055"/>
      <c r="IIS24" s="1091"/>
      <c r="IIT24" s="1091"/>
      <c r="IIU24" s="1091"/>
      <c r="IIV24" s="1091"/>
      <c r="IIW24" s="1091"/>
      <c r="IIX24" s="1091"/>
      <c r="IIY24" s="1055"/>
      <c r="IIZ24" s="1091"/>
      <c r="IJA24" s="1091"/>
      <c r="IJB24" s="1091"/>
      <c r="IJC24" s="1091"/>
      <c r="IJD24" s="1091"/>
      <c r="IJE24" s="1091"/>
      <c r="IJF24" s="1055"/>
      <c r="IJG24" s="1091"/>
      <c r="IJH24" s="1091"/>
      <c r="IJI24" s="1091"/>
      <c r="IJJ24" s="1091"/>
      <c r="IJK24" s="1091"/>
      <c r="IJL24" s="1091"/>
      <c r="IJM24" s="1055"/>
      <c r="IJN24" s="1091"/>
      <c r="IJO24" s="1091"/>
      <c r="IJP24" s="1091"/>
      <c r="IJQ24" s="1091"/>
      <c r="IJR24" s="1091"/>
      <c r="IJS24" s="1091"/>
      <c r="IJT24" s="1055"/>
      <c r="IJU24" s="1091"/>
      <c r="IJV24" s="1091"/>
      <c r="IJW24" s="1091"/>
      <c r="IJX24" s="1091"/>
      <c r="IJY24" s="1091"/>
      <c r="IJZ24" s="1091"/>
      <c r="IKA24" s="1055"/>
      <c r="IKB24" s="1091"/>
      <c r="IKC24" s="1091"/>
      <c r="IKD24" s="1091"/>
      <c r="IKE24" s="1091"/>
      <c r="IKF24" s="1091"/>
      <c r="IKG24" s="1091"/>
      <c r="IKH24" s="1055"/>
      <c r="IKI24" s="1091"/>
      <c r="IKJ24" s="1091"/>
      <c r="IKK24" s="1091"/>
      <c r="IKL24" s="1091"/>
      <c r="IKM24" s="1091"/>
      <c r="IKN24" s="1091"/>
      <c r="IKO24" s="1055"/>
      <c r="IKP24" s="1091"/>
      <c r="IKQ24" s="1091"/>
      <c r="IKR24" s="1091"/>
      <c r="IKS24" s="1091"/>
      <c r="IKT24" s="1091"/>
      <c r="IKU24" s="1091"/>
      <c r="IKV24" s="1055"/>
      <c r="IKW24" s="1091"/>
      <c r="IKX24" s="1091"/>
      <c r="IKY24" s="1091"/>
      <c r="IKZ24" s="1091"/>
      <c r="ILA24" s="1091"/>
      <c r="ILB24" s="1091"/>
      <c r="ILC24" s="1055"/>
      <c r="ILD24" s="1091"/>
      <c r="ILE24" s="1091"/>
      <c r="ILF24" s="1091"/>
      <c r="ILG24" s="1091"/>
      <c r="ILH24" s="1091"/>
      <c r="ILI24" s="1091"/>
      <c r="ILJ24" s="1055"/>
      <c r="ILK24" s="1091"/>
      <c r="ILL24" s="1091"/>
      <c r="ILM24" s="1091"/>
      <c r="ILN24" s="1091"/>
      <c r="ILO24" s="1091"/>
      <c r="ILP24" s="1091"/>
      <c r="ILQ24" s="1055"/>
      <c r="ILR24" s="1091"/>
      <c r="ILS24" s="1091"/>
      <c r="ILT24" s="1091"/>
      <c r="ILU24" s="1091"/>
      <c r="ILV24" s="1091"/>
      <c r="ILW24" s="1091"/>
      <c r="ILX24" s="1055"/>
      <c r="ILY24" s="1091"/>
      <c r="ILZ24" s="1091"/>
      <c r="IMA24" s="1091"/>
      <c r="IMB24" s="1091"/>
      <c r="IMC24" s="1091"/>
      <c r="IMD24" s="1091"/>
      <c r="IME24" s="1055"/>
      <c r="IMF24" s="1091"/>
      <c r="IMG24" s="1091"/>
      <c r="IMH24" s="1091"/>
      <c r="IMI24" s="1091"/>
      <c r="IMJ24" s="1091"/>
      <c r="IMK24" s="1091"/>
      <c r="IML24" s="1055"/>
      <c r="IMM24" s="1091"/>
      <c r="IMN24" s="1091"/>
      <c r="IMO24" s="1091"/>
      <c r="IMP24" s="1091"/>
      <c r="IMQ24" s="1091"/>
      <c r="IMR24" s="1091"/>
      <c r="IMS24" s="1055"/>
      <c r="IMT24" s="1091"/>
      <c r="IMU24" s="1091"/>
      <c r="IMV24" s="1091"/>
      <c r="IMW24" s="1091"/>
      <c r="IMX24" s="1091"/>
      <c r="IMY24" s="1091"/>
      <c r="IMZ24" s="1055"/>
      <c r="INA24" s="1091"/>
      <c r="INB24" s="1091"/>
      <c r="INC24" s="1091"/>
      <c r="IND24" s="1091"/>
      <c r="INE24" s="1091"/>
      <c r="INF24" s="1091"/>
      <c r="ING24" s="1055"/>
      <c r="INH24" s="1091"/>
      <c r="INI24" s="1091"/>
      <c r="INJ24" s="1091"/>
      <c r="INK24" s="1091"/>
      <c r="INL24" s="1091"/>
      <c r="INM24" s="1091"/>
      <c r="INN24" s="1055"/>
      <c r="INO24" s="1091"/>
      <c r="INP24" s="1091"/>
      <c r="INQ24" s="1091"/>
      <c r="INR24" s="1091"/>
      <c r="INS24" s="1091"/>
      <c r="INT24" s="1091"/>
      <c r="INU24" s="1055"/>
      <c r="INV24" s="1091"/>
      <c r="INW24" s="1091"/>
      <c r="INX24" s="1091"/>
      <c r="INY24" s="1091"/>
      <c r="INZ24" s="1091"/>
      <c r="IOA24" s="1091"/>
      <c r="IOB24" s="1055"/>
      <c r="IOC24" s="1091"/>
      <c r="IOD24" s="1091"/>
      <c r="IOE24" s="1091"/>
      <c r="IOF24" s="1091"/>
      <c r="IOG24" s="1091"/>
      <c r="IOH24" s="1091"/>
      <c r="IOI24" s="1055"/>
      <c r="IOJ24" s="1091"/>
      <c r="IOK24" s="1091"/>
      <c r="IOL24" s="1091"/>
      <c r="IOM24" s="1091"/>
      <c r="ION24" s="1091"/>
      <c r="IOO24" s="1091"/>
      <c r="IOP24" s="1055"/>
      <c r="IOQ24" s="1091"/>
      <c r="IOR24" s="1091"/>
      <c r="IOS24" s="1091"/>
      <c r="IOT24" s="1091"/>
      <c r="IOU24" s="1091"/>
      <c r="IOV24" s="1091"/>
      <c r="IOW24" s="1055"/>
      <c r="IOX24" s="1091"/>
      <c r="IOY24" s="1091"/>
      <c r="IOZ24" s="1091"/>
      <c r="IPA24" s="1091"/>
      <c r="IPB24" s="1091"/>
      <c r="IPC24" s="1091"/>
      <c r="IPD24" s="1055"/>
      <c r="IPE24" s="1091"/>
      <c r="IPF24" s="1091"/>
      <c r="IPG24" s="1091"/>
      <c r="IPH24" s="1091"/>
      <c r="IPI24" s="1091"/>
      <c r="IPJ24" s="1091"/>
      <c r="IPK24" s="1055"/>
      <c r="IPL24" s="1091"/>
      <c r="IPM24" s="1091"/>
      <c r="IPN24" s="1091"/>
      <c r="IPO24" s="1091"/>
      <c r="IPP24" s="1091"/>
      <c r="IPQ24" s="1091"/>
      <c r="IPR24" s="1055"/>
      <c r="IPS24" s="1091"/>
      <c r="IPT24" s="1091"/>
      <c r="IPU24" s="1091"/>
      <c r="IPV24" s="1091"/>
      <c r="IPW24" s="1091"/>
      <c r="IPX24" s="1091"/>
      <c r="IPY24" s="1055"/>
      <c r="IPZ24" s="1091"/>
      <c r="IQA24" s="1091"/>
      <c r="IQB24" s="1091"/>
      <c r="IQC24" s="1091"/>
      <c r="IQD24" s="1091"/>
      <c r="IQE24" s="1091"/>
      <c r="IQF24" s="1055"/>
      <c r="IQG24" s="1091"/>
      <c r="IQH24" s="1091"/>
      <c r="IQI24" s="1091"/>
      <c r="IQJ24" s="1091"/>
      <c r="IQK24" s="1091"/>
      <c r="IQL24" s="1091"/>
      <c r="IQM24" s="1055"/>
      <c r="IQN24" s="1091"/>
      <c r="IQO24" s="1091"/>
      <c r="IQP24" s="1091"/>
      <c r="IQQ24" s="1091"/>
      <c r="IQR24" s="1091"/>
      <c r="IQS24" s="1091"/>
      <c r="IQT24" s="1055"/>
      <c r="IQU24" s="1091"/>
      <c r="IQV24" s="1091"/>
      <c r="IQW24" s="1091"/>
      <c r="IQX24" s="1091"/>
      <c r="IQY24" s="1091"/>
      <c r="IQZ24" s="1091"/>
      <c r="IRA24" s="1055"/>
      <c r="IRB24" s="1091"/>
      <c r="IRC24" s="1091"/>
      <c r="IRD24" s="1091"/>
      <c r="IRE24" s="1091"/>
      <c r="IRF24" s="1091"/>
      <c r="IRG24" s="1091"/>
      <c r="IRH24" s="1055"/>
      <c r="IRI24" s="1091"/>
      <c r="IRJ24" s="1091"/>
      <c r="IRK24" s="1091"/>
      <c r="IRL24" s="1091"/>
      <c r="IRM24" s="1091"/>
      <c r="IRN24" s="1091"/>
      <c r="IRO24" s="1055"/>
      <c r="IRP24" s="1091"/>
      <c r="IRQ24" s="1091"/>
      <c r="IRR24" s="1091"/>
      <c r="IRS24" s="1091"/>
      <c r="IRT24" s="1091"/>
      <c r="IRU24" s="1091"/>
      <c r="IRV24" s="1055"/>
      <c r="IRW24" s="1091"/>
      <c r="IRX24" s="1091"/>
      <c r="IRY24" s="1091"/>
      <c r="IRZ24" s="1091"/>
      <c r="ISA24" s="1091"/>
      <c r="ISB24" s="1091"/>
      <c r="ISC24" s="1055"/>
      <c r="ISD24" s="1091"/>
      <c r="ISE24" s="1091"/>
      <c r="ISF24" s="1091"/>
      <c r="ISG24" s="1091"/>
      <c r="ISH24" s="1091"/>
      <c r="ISI24" s="1091"/>
      <c r="ISJ24" s="1055"/>
      <c r="ISK24" s="1091"/>
      <c r="ISL24" s="1091"/>
      <c r="ISM24" s="1091"/>
      <c r="ISN24" s="1091"/>
      <c r="ISO24" s="1091"/>
      <c r="ISP24" s="1091"/>
      <c r="ISQ24" s="1055"/>
      <c r="ISR24" s="1091"/>
      <c r="ISS24" s="1091"/>
      <c r="IST24" s="1091"/>
      <c r="ISU24" s="1091"/>
      <c r="ISV24" s="1091"/>
      <c r="ISW24" s="1091"/>
      <c r="ISX24" s="1055"/>
      <c r="ISY24" s="1091"/>
      <c r="ISZ24" s="1091"/>
      <c r="ITA24" s="1091"/>
      <c r="ITB24" s="1091"/>
      <c r="ITC24" s="1091"/>
      <c r="ITD24" s="1091"/>
      <c r="ITE24" s="1055"/>
      <c r="ITF24" s="1091"/>
      <c r="ITG24" s="1091"/>
      <c r="ITH24" s="1091"/>
      <c r="ITI24" s="1091"/>
      <c r="ITJ24" s="1091"/>
      <c r="ITK24" s="1091"/>
      <c r="ITL24" s="1055"/>
      <c r="ITM24" s="1091"/>
      <c r="ITN24" s="1091"/>
      <c r="ITO24" s="1091"/>
      <c r="ITP24" s="1091"/>
      <c r="ITQ24" s="1091"/>
      <c r="ITR24" s="1091"/>
      <c r="ITS24" s="1055"/>
      <c r="ITT24" s="1091"/>
      <c r="ITU24" s="1091"/>
      <c r="ITV24" s="1091"/>
      <c r="ITW24" s="1091"/>
      <c r="ITX24" s="1091"/>
      <c r="ITY24" s="1091"/>
      <c r="ITZ24" s="1055"/>
      <c r="IUA24" s="1091"/>
      <c r="IUB24" s="1091"/>
      <c r="IUC24" s="1091"/>
      <c r="IUD24" s="1091"/>
      <c r="IUE24" s="1091"/>
      <c r="IUF24" s="1091"/>
      <c r="IUG24" s="1055"/>
      <c r="IUH24" s="1091"/>
      <c r="IUI24" s="1091"/>
      <c r="IUJ24" s="1091"/>
      <c r="IUK24" s="1091"/>
      <c r="IUL24" s="1091"/>
      <c r="IUM24" s="1091"/>
      <c r="IUN24" s="1055"/>
      <c r="IUO24" s="1091"/>
      <c r="IUP24" s="1091"/>
      <c r="IUQ24" s="1091"/>
      <c r="IUR24" s="1091"/>
      <c r="IUS24" s="1091"/>
      <c r="IUT24" s="1091"/>
      <c r="IUU24" s="1055"/>
      <c r="IUV24" s="1091"/>
      <c r="IUW24" s="1091"/>
      <c r="IUX24" s="1091"/>
      <c r="IUY24" s="1091"/>
      <c r="IUZ24" s="1091"/>
      <c r="IVA24" s="1091"/>
      <c r="IVB24" s="1055"/>
      <c r="IVC24" s="1091"/>
      <c r="IVD24" s="1091"/>
      <c r="IVE24" s="1091"/>
      <c r="IVF24" s="1091"/>
      <c r="IVG24" s="1091"/>
      <c r="IVH24" s="1091"/>
      <c r="IVI24" s="1055"/>
      <c r="IVJ24" s="1091"/>
      <c r="IVK24" s="1091"/>
      <c r="IVL24" s="1091"/>
      <c r="IVM24" s="1091"/>
      <c r="IVN24" s="1091"/>
      <c r="IVO24" s="1091"/>
      <c r="IVP24" s="1055"/>
      <c r="IVQ24" s="1091"/>
      <c r="IVR24" s="1091"/>
      <c r="IVS24" s="1091"/>
      <c r="IVT24" s="1091"/>
      <c r="IVU24" s="1091"/>
      <c r="IVV24" s="1091"/>
      <c r="IVW24" s="1055"/>
      <c r="IVX24" s="1091"/>
      <c r="IVY24" s="1091"/>
      <c r="IVZ24" s="1091"/>
      <c r="IWA24" s="1091"/>
      <c r="IWB24" s="1091"/>
      <c r="IWC24" s="1091"/>
      <c r="IWD24" s="1055"/>
      <c r="IWE24" s="1091"/>
      <c r="IWF24" s="1091"/>
      <c r="IWG24" s="1091"/>
      <c r="IWH24" s="1091"/>
      <c r="IWI24" s="1091"/>
      <c r="IWJ24" s="1091"/>
      <c r="IWK24" s="1055"/>
      <c r="IWL24" s="1091"/>
      <c r="IWM24" s="1091"/>
      <c r="IWN24" s="1091"/>
      <c r="IWO24" s="1091"/>
      <c r="IWP24" s="1091"/>
      <c r="IWQ24" s="1091"/>
      <c r="IWR24" s="1055"/>
      <c r="IWS24" s="1091"/>
      <c r="IWT24" s="1091"/>
      <c r="IWU24" s="1091"/>
      <c r="IWV24" s="1091"/>
      <c r="IWW24" s="1091"/>
      <c r="IWX24" s="1091"/>
      <c r="IWY24" s="1055"/>
      <c r="IWZ24" s="1091"/>
      <c r="IXA24" s="1091"/>
      <c r="IXB24" s="1091"/>
      <c r="IXC24" s="1091"/>
      <c r="IXD24" s="1091"/>
      <c r="IXE24" s="1091"/>
      <c r="IXF24" s="1055"/>
      <c r="IXG24" s="1091"/>
      <c r="IXH24" s="1091"/>
      <c r="IXI24" s="1091"/>
      <c r="IXJ24" s="1091"/>
      <c r="IXK24" s="1091"/>
      <c r="IXL24" s="1091"/>
      <c r="IXM24" s="1055"/>
      <c r="IXN24" s="1091"/>
      <c r="IXO24" s="1091"/>
      <c r="IXP24" s="1091"/>
      <c r="IXQ24" s="1091"/>
      <c r="IXR24" s="1091"/>
      <c r="IXS24" s="1091"/>
      <c r="IXT24" s="1055"/>
      <c r="IXU24" s="1091"/>
      <c r="IXV24" s="1091"/>
      <c r="IXW24" s="1091"/>
      <c r="IXX24" s="1091"/>
      <c r="IXY24" s="1091"/>
      <c r="IXZ24" s="1091"/>
      <c r="IYA24" s="1055"/>
      <c r="IYB24" s="1091"/>
      <c r="IYC24" s="1091"/>
      <c r="IYD24" s="1091"/>
      <c r="IYE24" s="1091"/>
      <c r="IYF24" s="1091"/>
      <c r="IYG24" s="1091"/>
      <c r="IYH24" s="1055"/>
      <c r="IYI24" s="1091"/>
      <c r="IYJ24" s="1091"/>
      <c r="IYK24" s="1091"/>
      <c r="IYL24" s="1091"/>
      <c r="IYM24" s="1091"/>
      <c r="IYN24" s="1091"/>
      <c r="IYO24" s="1055"/>
      <c r="IYP24" s="1091"/>
      <c r="IYQ24" s="1091"/>
      <c r="IYR24" s="1091"/>
      <c r="IYS24" s="1091"/>
      <c r="IYT24" s="1091"/>
      <c r="IYU24" s="1091"/>
      <c r="IYV24" s="1055"/>
      <c r="IYW24" s="1091"/>
      <c r="IYX24" s="1091"/>
      <c r="IYY24" s="1091"/>
      <c r="IYZ24" s="1091"/>
      <c r="IZA24" s="1091"/>
      <c r="IZB24" s="1091"/>
      <c r="IZC24" s="1055"/>
      <c r="IZD24" s="1091"/>
      <c r="IZE24" s="1091"/>
      <c r="IZF24" s="1091"/>
      <c r="IZG24" s="1091"/>
      <c r="IZH24" s="1091"/>
      <c r="IZI24" s="1091"/>
      <c r="IZJ24" s="1055"/>
      <c r="IZK24" s="1091"/>
      <c r="IZL24" s="1091"/>
      <c r="IZM24" s="1091"/>
      <c r="IZN24" s="1091"/>
      <c r="IZO24" s="1091"/>
      <c r="IZP24" s="1091"/>
      <c r="IZQ24" s="1055"/>
      <c r="IZR24" s="1091"/>
      <c r="IZS24" s="1091"/>
      <c r="IZT24" s="1091"/>
      <c r="IZU24" s="1091"/>
      <c r="IZV24" s="1091"/>
      <c r="IZW24" s="1091"/>
      <c r="IZX24" s="1055"/>
      <c r="IZY24" s="1091"/>
      <c r="IZZ24" s="1091"/>
      <c r="JAA24" s="1091"/>
      <c r="JAB24" s="1091"/>
      <c r="JAC24" s="1091"/>
      <c r="JAD24" s="1091"/>
      <c r="JAE24" s="1055"/>
      <c r="JAF24" s="1091"/>
      <c r="JAG24" s="1091"/>
      <c r="JAH24" s="1091"/>
      <c r="JAI24" s="1091"/>
      <c r="JAJ24" s="1091"/>
      <c r="JAK24" s="1091"/>
      <c r="JAL24" s="1055"/>
      <c r="JAM24" s="1091"/>
      <c r="JAN24" s="1091"/>
      <c r="JAO24" s="1091"/>
      <c r="JAP24" s="1091"/>
      <c r="JAQ24" s="1091"/>
      <c r="JAR24" s="1091"/>
      <c r="JAS24" s="1055"/>
      <c r="JAT24" s="1091"/>
      <c r="JAU24" s="1091"/>
      <c r="JAV24" s="1091"/>
      <c r="JAW24" s="1091"/>
      <c r="JAX24" s="1091"/>
      <c r="JAY24" s="1091"/>
      <c r="JAZ24" s="1055"/>
      <c r="JBA24" s="1091"/>
      <c r="JBB24" s="1091"/>
      <c r="JBC24" s="1091"/>
      <c r="JBD24" s="1091"/>
      <c r="JBE24" s="1091"/>
      <c r="JBF24" s="1091"/>
      <c r="JBG24" s="1055"/>
      <c r="JBH24" s="1091"/>
      <c r="JBI24" s="1091"/>
      <c r="JBJ24" s="1091"/>
      <c r="JBK24" s="1091"/>
      <c r="JBL24" s="1091"/>
      <c r="JBM24" s="1091"/>
      <c r="JBN24" s="1055"/>
      <c r="JBO24" s="1091"/>
      <c r="JBP24" s="1091"/>
      <c r="JBQ24" s="1091"/>
      <c r="JBR24" s="1091"/>
      <c r="JBS24" s="1091"/>
      <c r="JBT24" s="1091"/>
      <c r="JBU24" s="1055"/>
      <c r="JBV24" s="1091"/>
      <c r="JBW24" s="1091"/>
      <c r="JBX24" s="1091"/>
      <c r="JBY24" s="1091"/>
      <c r="JBZ24" s="1091"/>
      <c r="JCA24" s="1091"/>
      <c r="JCB24" s="1055"/>
      <c r="JCC24" s="1091"/>
      <c r="JCD24" s="1091"/>
      <c r="JCE24" s="1091"/>
      <c r="JCF24" s="1091"/>
      <c r="JCG24" s="1091"/>
      <c r="JCH24" s="1091"/>
      <c r="JCI24" s="1055"/>
      <c r="JCJ24" s="1091"/>
      <c r="JCK24" s="1091"/>
      <c r="JCL24" s="1091"/>
      <c r="JCM24" s="1091"/>
      <c r="JCN24" s="1091"/>
      <c r="JCO24" s="1091"/>
      <c r="JCP24" s="1055"/>
      <c r="JCQ24" s="1091"/>
      <c r="JCR24" s="1091"/>
      <c r="JCS24" s="1091"/>
      <c r="JCT24" s="1091"/>
      <c r="JCU24" s="1091"/>
      <c r="JCV24" s="1091"/>
      <c r="JCW24" s="1055"/>
      <c r="JCX24" s="1091"/>
      <c r="JCY24" s="1091"/>
      <c r="JCZ24" s="1091"/>
      <c r="JDA24" s="1091"/>
      <c r="JDB24" s="1091"/>
      <c r="JDC24" s="1091"/>
      <c r="JDD24" s="1055"/>
      <c r="JDE24" s="1091"/>
      <c r="JDF24" s="1091"/>
      <c r="JDG24" s="1091"/>
      <c r="JDH24" s="1091"/>
      <c r="JDI24" s="1091"/>
      <c r="JDJ24" s="1091"/>
      <c r="JDK24" s="1055"/>
      <c r="JDL24" s="1091"/>
      <c r="JDM24" s="1091"/>
      <c r="JDN24" s="1091"/>
      <c r="JDO24" s="1091"/>
      <c r="JDP24" s="1091"/>
      <c r="JDQ24" s="1091"/>
      <c r="JDR24" s="1055"/>
      <c r="JDS24" s="1091"/>
      <c r="JDT24" s="1091"/>
      <c r="JDU24" s="1091"/>
      <c r="JDV24" s="1091"/>
      <c r="JDW24" s="1091"/>
      <c r="JDX24" s="1091"/>
      <c r="JDY24" s="1055"/>
      <c r="JDZ24" s="1091"/>
      <c r="JEA24" s="1091"/>
      <c r="JEB24" s="1091"/>
      <c r="JEC24" s="1091"/>
      <c r="JED24" s="1091"/>
      <c r="JEE24" s="1091"/>
      <c r="JEF24" s="1055"/>
      <c r="JEG24" s="1091"/>
      <c r="JEH24" s="1091"/>
      <c r="JEI24" s="1091"/>
      <c r="JEJ24" s="1091"/>
      <c r="JEK24" s="1091"/>
      <c r="JEL24" s="1091"/>
      <c r="JEM24" s="1055"/>
      <c r="JEN24" s="1091"/>
      <c r="JEO24" s="1091"/>
      <c r="JEP24" s="1091"/>
      <c r="JEQ24" s="1091"/>
      <c r="JER24" s="1091"/>
      <c r="JES24" s="1091"/>
      <c r="JET24" s="1055"/>
      <c r="JEU24" s="1091"/>
      <c r="JEV24" s="1091"/>
      <c r="JEW24" s="1091"/>
      <c r="JEX24" s="1091"/>
      <c r="JEY24" s="1091"/>
      <c r="JEZ24" s="1091"/>
      <c r="JFA24" s="1055"/>
      <c r="JFB24" s="1091"/>
      <c r="JFC24" s="1091"/>
      <c r="JFD24" s="1091"/>
      <c r="JFE24" s="1091"/>
      <c r="JFF24" s="1091"/>
      <c r="JFG24" s="1091"/>
      <c r="JFH24" s="1055"/>
      <c r="JFI24" s="1091"/>
      <c r="JFJ24" s="1091"/>
      <c r="JFK24" s="1091"/>
      <c r="JFL24" s="1091"/>
      <c r="JFM24" s="1091"/>
      <c r="JFN24" s="1091"/>
      <c r="JFO24" s="1055"/>
      <c r="JFP24" s="1091"/>
      <c r="JFQ24" s="1091"/>
      <c r="JFR24" s="1091"/>
      <c r="JFS24" s="1091"/>
      <c r="JFT24" s="1091"/>
      <c r="JFU24" s="1091"/>
      <c r="JFV24" s="1055"/>
      <c r="JFW24" s="1091"/>
      <c r="JFX24" s="1091"/>
      <c r="JFY24" s="1091"/>
      <c r="JFZ24" s="1091"/>
      <c r="JGA24" s="1091"/>
      <c r="JGB24" s="1091"/>
      <c r="JGC24" s="1055"/>
      <c r="JGD24" s="1091"/>
      <c r="JGE24" s="1091"/>
      <c r="JGF24" s="1091"/>
      <c r="JGG24" s="1091"/>
      <c r="JGH24" s="1091"/>
      <c r="JGI24" s="1091"/>
      <c r="JGJ24" s="1055"/>
      <c r="JGK24" s="1091"/>
      <c r="JGL24" s="1091"/>
      <c r="JGM24" s="1091"/>
      <c r="JGN24" s="1091"/>
      <c r="JGO24" s="1091"/>
      <c r="JGP24" s="1091"/>
      <c r="JGQ24" s="1055"/>
      <c r="JGR24" s="1091"/>
      <c r="JGS24" s="1091"/>
      <c r="JGT24" s="1091"/>
      <c r="JGU24" s="1091"/>
      <c r="JGV24" s="1091"/>
      <c r="JGW24" s="1091"/>
      <c r="JGX24" s="1055"/>
      <c r="JGY24" s="1091"/>
      <c r="JGZ24" s="1091"/>
      <c r="JHA24" s="1091"/>
      <c r="JHB24" s="1091"/>
      <c r="JHC24" s="1091"/>
      <c r="JHD24" s="1091"/>
      <c r="JHE24" s="1055"/>
      <c r="JHF24" s="1091"/>
      <c r="JHG24" s="1091"/>
      <c r="JHH24" s="1091"/>
      <c r="JHI24" s="1091"/>
      <c r="JHJ24" s="1091"/>
      <c r="JHK24" s="1091"/>
      <c r="JHL24" s="1055"/>
      <c r="JHM24" s="1091"/>
      <c r="JHN24" s="1091"/>
      <c r="JHO24" s="1091"/>
      <c r="JHP24" s="1091"/>
      <c r="JHQ24" s="1091"/>
      <c r="JHR24" s="1091"/>
      <c r="JHS24" s="1055"/>
      <c r="JHT24" s="1091"/>
      <c r="JHU24" s="1091"/>
      <c r="JHV24" s="1091"/>
      <c r="JHW24" s="1091"/>
      <c r="JHX24" s="1091"/>
      <c r="JHY24" s="1091"/>
      <c r="JHZ24" s="1055"/>
      <c r="JIA24" s="1091"/>
      <c r="JIB24" s="1091"/>
      <c r="JIC24" s="1091"/>
      <c r="JID24" s="1091"/>
      <c r="JIE24" s="1091"/>
      <c r="JIF24" s="1091"/>
      <c r="JIG24" s="1055"/>
      <c r="JIH24" s="1091"/>
      <c r="JII24" s="1091"/>
      <c r="JIJ24" s="1091"/>
      <c r="JIK24" s="1091"/>
      <c r="JIL24" s="1091"/>
      <c r="JIM24" s="1091"/>
      <c r="JIN24" s="1055"/>
      <c r="JIO24" s="1091"/>
      <c r="JIP24" s="1091"/>
      <c r="JIQ24" s="1091"/>
      <c r="JIR24" s="1091"/>
      <c r="JIS24" s="1091"/>
      <c r="JIT24" s="1091"/>
      <c r="JIU24" s="1055"/>
      <c r="JIV24" s="1091"/>
      <c r="JIW24" s="1091"/>
      <c r="JIX24" s="1091"/>
      <c r="JIY24" s="1091"/>
      <c r="JIZ24" s="1091"/>
      <c r="JJA24" s="1091"/>
      <c r="JJB24" s="1055"/>
      <c r="JJC24" s="1091"/>
      <c r="JJD24" s="1091"/>
      <c r="JJE24" s="1091"/>
      <c r="JJF24" s="1091"/>
      <c r="JJG24" s="1091"/>
      <c r="JJH24" s="1091"/>
      <c r="JJI24" s="1055"/>
      <c r="JJJ24" s="1091"/>
      <c r="JJK24" s="1091"/>
      <c r="JJL24" s="1091"/>
      <c r="JJM24" s="1091"/>
      <c r="JJN24" s="1091"/>
      <c r="JJO24" s="1091"/>
      <c r="JJP24" s="1055"/>
      <c r="JJQ24" s="1091"/>
      <c r="JJR24" s="1091"/>
      <c r="JJS24" s="1091"/>
      <c r="JJT24" s="1091"/>
      <c r="JJU24" s="1091"/>
      <c r="JJV24" s="1091"/>
      <c r="JJW24" s="1055"/>
      <c r="JJX24" s="1091"/>
      <c r="JJY24" s="1091"/>
      <c r="JJZ24" s="1091"/>
      <c r="JKA24" s="1091"/>
      <c r="JKB24" s="1091"/>
      <c r="JKC24" s="1091"/>
      <c r="JKD24" s="1055"/>
      <c r="JKE24" s="1091"/>
      <c r="JKF24" s="1091"/>
      <c r="JKG24" s="1091"/>
      <c r="JKH24" s="1091"/>
      <c r="JKI24" s="1091"/>
      <c r="JKJ24" s="1091"/>
      <c r="JKK24" s="1055"/>
      <c r="JKL24" s="1091"/>
      <c r="JKM24" s="1091"/>
      <c r="JKN24" s="1091"/>
      <c r="JKO24" s="1091"/>
      <c r="JKP24" s="1091"/>
      <c r="JKQ24" s="1091"/>
      <c r="JKR24" s="1055"/>
      <c r="JKS24" s="1091"/>
      <c r="JKT24" s="1091"/>
      <c r="JKU24" s="1091"/>
      <c r="JKV24" s="1091"/>
      <c r="JKW24" s="1091"/>
      <c r="JKX24" s="1091"/>
      <c r="JKY24" s="1055"/>
      <c r="JKZ24" s="1091"/>
      <c r="JLA24" s="1091"/>
      <c r="JLB24" s="1091"/>
      <c r="JLC24" s="1091"/>
      <c r="JLD24" s="1091"/>
      <c r="JLE24" s="1091"/>
      <c r="JLF24" s="1055"/>
      <c r="JLG24" s="1091"/>
      <c r="JLH24" s="1091"/>
      <c r="JLI24" s="1091"/>
      <c r="JLJ24" s="1091"/>
      <c r="JLK24" s="1091"/>
      <c r="JLL24" s="1091"/>
      <c r="JLM24" s="1055"/>
      <c r="JLN24" s="1091"/>
      <c r="JLO24" s="1091"/>
      <c r="JLP24" s="1091"/>
      <c r="JLQ24" s="1091"/>
      <c r="JLR24" s="1091"/>
      <c r="JLS24" s="1091"/>
      <c r="JLT24" s="1055"/>
      <c r="JLU24" s="1091"/>
      <c r="JLV24" s="1091"/>
      <c r="JLW24" s="1091"/>
      <c r="JLX24" s="1091"/>
      <c r="JLY24" s="1091"/>
      <c r="JLZ24" s="1091"/>
      <c r="JMA24" s="1055"/>
      <c r="JMB24" s="1091"/>
      <c r="JMC24" s="1091"/>
      <c r="JMD24" s="1091"/>
      <c r="JME24" s="1091"/>
      <c r="JMF24" s="1091"/>
      <c r="JMG24" s="1091"/>
      <c r="JMH24" s="1055"/>
      <c r="JMI24" s="1091"/>
      <c r="JMJ24" s="1091"/>
      <c r="JMK24" s="1091"/>
      <c r="JML24" s="1091"/>
      <c r="JMM24" s="1091"/>
      <c r="JMN24" s="1091"/>
      <c r="JMO24" s="1055"/>
      <c r="JMP24" s="1091"/>
      <c r="JMQ24" s="1091"/>
      <c r="JMR24" s="1091"/>
      <c r="JMS24" s="1091"/>
      <c r="JMT24" s="1091"/>
      <c r="JMU24" s="1091"/>
      <c r="JMV24" s="1055"/>
      <c r="JMW24" s="1091"/>
      <c r="JMX24" s="1091"/>
      <c r="JMY24" s="1091"/>
      <c r="JMZ24" s="1091"/>
      <c r="JNA24" s="1091"/>
      <c r="JNB24" s="1091"/>
      <c r="JNC24" s="1055"/>
      <c r="JND24" s="1091"/>
      <c r="JNE24" s="1091"/>
      <c r="JNF24" s="1091"/>
      <c r="JNG24" s="1091"/>
      <c r="JNH24" s="1091"/>
      <c r="JNI24" s="1091"/>
      <c r="JNJ24" s="1055"/>
      <c r="JNK24" s="1091"/>
      <c r="JNL24" s="1091"/>
      <c r="JNM24" s="1091"/>
      <c r="JNN24" s="1091"/>
      <c r="JNO24" s="1091"/>
      <c r="JNP24" s="1091"/>
      <c r="JNQ24" s="1055"/>
      <c r="JNR24" s="1091"/>
      <c r="JNS24" s="1091"/>
      <c r="JNT24" s="1091"/>
      <c r="JNU24" s="1091"/>
      <c r="JNV24" s="1091"/>
      <c r="JNW24" s="1091"/>
      <c r="JNX24" s="1055"/>
      <c r="JNY24" s="1091"/>
      <c r="JNZ24" s="1091"/>
      <c r="JOA24" s="1091"/>
      <c r="JOB24" s="1091"/>
      <c r="JOC24" s="1091"/>
      <c r="JOD24" s="1091"/>
      <c r="JOE24" s="1055"/>
      <c r="JOF24" s="1091"/>
      <c r="JOG24" s="1091"/>
      <c r="JOH24" s="1091"/>
      <c r="JOI24" s="1091"/>
      <c r="JOJ24" s="1091"/>
      <c r="JOK24" s="1091"/>
      <c r="JOL24" s="1055"/>
      <c r="JOM24" s="1091"/>
      <c r="JON24" s="1091"/>
      <c r="JOO24" s="1091"/>
      <c r="JOP24" s="1091"/>
      <c r="JOQ24" s="1091"/>
      <c r="JOR24" s="1091"/>
      <c r="JOS24" s="1055"/>
      <c r="JOT24" s="1091"/>
      <c r="JOU24" s="1091"/>
      <c r="JOV24" s="1091"/>
      <c r="JOW24" s="1091"/>
      <c r="JOX24" s="1091"/>
      <c r="JOY24" s="1091"/>
      <c r="JOZ24" s="1055"/>
      <c r="JPA24" s="1091"/>
      <c r="JPB24" s="1091"/>
      <c r="JPC24" s="1091"/>
      <c r="JPD24" s="1091"/>
      <c r="JPE24" s="1091"/>
      <c r="JPF24" s="1091"/>
      <c r="JPG24" s="1055"/>
      <c r="JPH24" s="1091"/>
      <c r="JPI24" s="1091"/>
      <c r="JPJ24" s="1091"/>
      <c r="JPK24" s="1091"/>
      <c r="JPL24" s="1091"/>
      <c r="JPM24" s="1091"/>
      <c r="JPN24" s="1055"/>
      <c r="JPO24" s="1091"/>
      <c r="JPP24" s="1091"/>
      <c r="JPQ24" s="1091"/>
      <c r="JPR24" s="1091"/>
      <c r="JPS24" s="1091"/>
      <c r="JPT24" s="1091"/>
      <c r="JPU24" s="1055"/>
      <c r="JPV24" s="1091"/>
      <c r="JPW24" s="1091"/>
      <c r="JPX24" s="1091"/>
      <c r="JPY24" s="1091"/>
      <c r="JPZ24" s="1091"/>
      <c r="JQA24" s="1091"/>
      <c r="JQB24" s="1055"/>
      <c r="JQC24" s="1091"/>
      <c r="JQD24" s="1091"/>
      <c r="JQE24" s="1091"/>
      <c r="JQF24" s="1091"/>
      <c r="JQG24" s="1091"/>
      <c r="JQH24" s="1091"/>
      <c r="JQI24" s="1055"/>
      <c r="JQJ24" s="1091"/>
      <c r="JQK24" s="1091"/>
      <c r="JQL24" s="1091"/>
      <c r="JQM24" s="1091"/>
      <c r="JQN24" s="1091"/>
      <c r="JQO24" s="1091"/>
      <c r="JQP24" s="1055"/>
      <c r="JQQ24" s="1091"/>
      <c r="JQR24" s="1091"/>
      <c r="JQS24" s="1091"/>
      <c r="JQT24" s="1091"/>
      <c r="JQU24" s="1091"/>
      <c r="JQV24" s="1091"/>
      <c r="JQW24" s="1055"/>
      <c r="JQX24" s="1091"/>
      <c r="JQY24" s="1091"/>
      <c r="JQZ24" s="1091"/>
      <c r="JRA24" s="1091"/>
      <c r="JRB24" s="1091"/>
      <c r="JRC24" s="1091"/>
      <c r="JRD24" s="1055"/>
      <c r="JRE24" s="1091"/>
      <c r="JRF24" s="1091"/>
      <c r="JRG24" s="1091"/>
      <c r="JRH24" s="1091"/>
      <c r="JRI24" s="1091"/>
      <c r="JRJ24" s="1091"/>
      <c r="JRK24" s="1055"/>
      <c r="JRL24" s="1091"/>
      <c r="JRM24" s="1091"/>
      <c r="JRN24" s="1091"/>
      <c r="JRO24" s="1091"/>
      <c r="JRP24" s="1091"/>
      <c r="JRQ24" s="1091"/>
      <c r="JRR24" s="1055"/>
      <c r="JRS24" s="1091"/>
      <c r="JRT24" s="1091"/>
      <c r="JRU24" s="1091"/>
      <c r="JRV24" s="1091"/>
      <c r="JRW24" s="1091"/>
      <c r="JRX24" s="1091"/>
      <c r="JRY24" s="1055"/>
      <c r="JRZ24" s="1091"/>
      <c r="JSA24" s="1091"/>
      <c r="JSB24" s="1091"/>
      <c r="JSC24" s="1091"/>
      <c r="JSD24" s="1091"/>
      <c r="JSE24" s="1091"/>
      <c r="JSF24" s="1055"/>
      <c r="JSG24" s="1091"/>
      <c r="JSH24" s="1091"/>
      <c r="JSI24" s="1091"/>
      <c r="JSJ24" s="1091"/>
      <c r="JSK24" s="1091"/>
      <c r="JSL24" s="1091"/>
      <c r="JSM24" s="1055"/>
      <c r="JSN24" s="1091"/>
      <c r="JSO24" s="1091"/>
      <c r="JSP24" s="1091"/>
      <c r="JSQ24" s="1091"/>
      <c r="JSR24" s="1091"/>
      <c r="JSS24" s="1091"/>
      <c r="JST24" s="1055"/>
      <c r="JSU24" s="1091"/>
      <c r="JSV24" s="1091"/>
      <c r="JSW24" s="1091"/>
      <c r="JSX24" s="1091"/>
      <c r="JSY24" s="1091"/>
      <c r="JSZ24" s="1091"/>
      <c r="JTA24" s="1055"/>
      <c r="JTB24" s="1091"/>
      <c r="JTC24" s="1091"/>
      <c r="JTD24" s="1091"/>
      <c r="JTE24" s="1091"/>
      <c r="JTF24" s="1091"/>
      <c r="JTG24" s="1091"/>
      <c r="JTH24" s="1055"/>
      <c r="JTI24" s="1091"/>
      <c r="JTJ24" s="1091"/>
      <c r="JTK24" s="1091"/>
      <c r="JTL24" s="1091"/>
      <c r="JTM24" s="1091"/>
      <c r="JTN24" s="1091"/>
      <c r="JTO24" s="1055"/>
      <c r="JTP24" s="1091"/>
      <c r="JTQ24" s="1091"/>
      <c r="JTR24" s="1091"/>
      <c r="JTS24" s="1091"/>
      <c r="JTT24" s="1091"/>
      <c r="JTU24" s="1091"/>
      <c r="JTV24" s="1055"/>
      <c r="JTW24" s="1091"/>
      <c r="JTX24" s="1091"/>
      <c r="JTY24" s="1091"/>
      <c r="JTZ24" s="1091"/>
      <c r="JUA24" s="1091"/>
      <c r="JUB24" s="1091"/>
      <c r="JUC24" s="1055"/>
      <c r="JUD24" s="1091"/>
      <c r="JUE24" s="1091"/>
      <c r="JUF24" s="1091"/>
      <c r="JUG24" s="1091"/>
      <c r="JUH24" s="1091"/>
      <c r="JUI24" s="1091"/>
      <c r="JUJ24" s="1055"/>
      <c r="JUK24" s="1091"/>
      <c r="JUL24" s="1091"/>
      <c r="JUM24" s="1091"/>
      <c r="JUN24" s="1091"/>
      <c r="JUO24" s="1091"/>
      <c r="JUP24" s="1091"/>
      <c r="JUQ24" s="1055"/>
      <c r="JUR24" s="1091"/>
      <c r="JUS24" s="1091"/>
      <c r="JUT24" s="1091"/>
      <c r="JUU24" s="1091"/>
      <c r="JUV24" s="1091"/>
      <c r="JUW24" s="1091"/>
      <c r="JUX24" s="1055"/>
      <c r="JUY24" s="1091"/>
      <c r="JUZ24" s="1091"/>
      <c r="JVA24" s="1091"/>
      <c r="JVB24" s="1091"/>
      <c r="JVC24" s="1091"/>
      <c r="JVD24" s="1091"/>
      <c r="JVE24" s="1055"/>
      <c r="JVF24" s="1091"/>
      <c r="JVG24" s="1091"/>
      <c r="JVH24" s="1091"/>
      <c r="JVI24" s="1091"/>
      <c r="JVJ24" s="1091"/>
      <c r="JVK24" s="1091"/>
      <c r="JVL24" s="1055"/>
      <c r="JVM24" s="1091"/>
      <c r="JVN24" s="1091"/>
      <c r="JVO24" s="1091"/>
      <c r="JVP24" s="1091"/>
      <c r="JVQ24" s="1091"/>
      <c r="JVR24" s="1091"/>
      <c r="JVS24" s="1055"/>
      <c r="JVT24" s="1091"/>
      <c r="JVU24" s="1091"/>
      <c r="JVV24" s="1091"/>
      <c r="JVW24" s="1091"/>
      <c r="JVX24" s="1091"/>
      <c r="JVY24" s="1091"/>
      <c r="JVZ24" s="1055"/>
      <c r="JWA24" s="1091"/>
      <c r="JWB24" s="1091"/>
      <c r="JWC24" s="1091"/>
      <c r="JWD24" s="1091"/>
      <c r="JWE24" s="1091"/>
      <c r="JWF24" s="1091"/>
      <c r="JWG24" s="1055"/>
      <c r="JWH24" s="1091"/>
      <c r="JWI24" s="1091"/>
      <c r="JWJ24" s="1091"/>
      <c r="JWK24" s="1091"/>
      <c r="JWL24" s="1091"/>
      <c r="JWM24" s="1091"/>
      <c r="JWN24" s="1055"/>
      <c r="JWO24" s="1091"/>
      <c r="JWP24" s="1091"/>
      <c r="JWQ24" s="1091"/>
      <c r="JWR24" s="1091"/>
      <c r="JWS24" s="1091"/>
      <c r="JWT24" s="1091"/>
      <c r="JWU24" s="1055"/>
      <c r="JWV24" s="1091"/>
      <c r="JWW24" s="1091"/>
      <c r="JWX24" s="1091"/>
      <c r="JWY24" s="1091"/>
      <c r="JWZ24" s="1091"/>
      <c r="JXA24" s="1091"/>
      <c r="JXB24" s="1055"/>
      <c r="JXC24" s="1091"/>
      <c r="JXD24" s="1091"/>
      <c r="JXE24" s="1091"/>
      <c r="JXF24" s="1091"/>
      <c r="JXG24" s="1091"/>
      <c r="JXH24" s="1091"/>
      <c r="JXI24" s="1055"/>
      <c r="JXJ24" s="1091"/>
      <c r="JXK24" s="1091"/>
      <c r="JXL24" s="1091"/>
      <c r="JXM24" s="1091"/>
      <c r="JXN24" s="1091"/>
      <c r="JXO24" s="1091"/>
      <c r="JXP24" s="1055"/>
      <c r="JXQ24" s="1091"/>
      <c r="JXR24" s="1091"/>
      <c r="JXS24" s="1091"/>
      <c r="JXT24" s="1091"/>
      <c r="JXU24" s="1091"/>
      <c r="JXV24" s="1091"/>
      <c r="JXW24" s="1055"/>
      <c r="JXX24" s="1091"/>
      <c r="JXY24" s="1091"/>
      <c r="JXZ24" s="1091"/>
      <c r="JYA24" s="1091"/>
      <c r="JYB24" s="1091"/>
      <c r="JYC24" s="1091"/>
      <c r="JYD24" s="1055"/>
      <c r="JYE24" s="1091"/>
      <c r="JYF24" s="1091"/>
      <c r="JYG24" s="1091"/>
      <c r="JYH24" s="1091"/>
      <c r="JYI24" s="1091"/>
      <c r="JYJ24" s="1091"/>
      <c r="JYK24" s="1055"/>
      <c r="JYL24" s="1091"/>
      <c r="JYM24" s="1091"/>
      <c r="JYN24" s="1091"/>
      <c r="JYO24" s="1091"/>
      <c r="JYP24" s="1091"/>
      <c r="JYQ24" s="1091"/>
      <c r="JYR24" s="1055"/>
      <c r="JYS24" s="1091"/>
      <c r="JYT24" s="1091"/>
      <c r="JYU24" s="1091"/>
      <c r="JYV24" s="1091"/>
      <c r="JYW24" s="1091"/>
      <c r="JYX24" s="1091"/>
      <c r="JYY24" s="1055"/>
      <c r="JYZ24" s="1091"/>
      <c r="JZA24" s="1091"/>
      <c r="JZB24" s="1091"/>
      <c r="JZC24" s="1091"/>
      <c r="JZD24" s="1091"/>
      <c r="JZE24" s="1091"/>
      <c r="JZF24" s="1055"/>
      <c r="JZG24" s="1091"/>
      <c r="JZH24" s="1091"/>
      <c r="JZI24" s="1091"/>
      <c r="JZJ24" s="1091"/>
      <c r="JZK24" s="1091"/>
      <c r="JZL24" s="1091"/>
      <c r="JZM24" s="1055"/>
      <c r="JZN24" s="1091"/>
      <c r="JZO24" s="1091"/>
      <c r="JZP24" s="1091"/>
      <c r="JZQ24" s="1091"/>
      <c r="JZR24" s="1091"/>
      <c r="JZS24" s="1091"/>
      <c r="JZT24" s="1055"/>
      <c r="JZU24" s="1091"/>
      <c r="JZV24" s="1091"/>
      <c r="JZW24" s="1091"/>
      <c r="JZX24" s="1091"/>
      <c r="JZY24" s="1091"/>
      <c r="JZZ24" s="1091"/>
      <c r="KAA24" s="1055"/>
      <c r="KAB24" s="1091"/>
      <c r="KAC24" s="1091"/>
      <c r="KAD24" s="1091"/>
      <c r="KAE24" s="1091"/>
      <c r="KAF24" s="1091"/>
      <c r="KAG24" s="1091"/>
      <c r="KAH24" s="1055"/>
      <c r="KAI24" s="1091"/>
      <c r="KAJ24" s="1091"/>
      <c r="KAK24" s="1091"/>
      <c r="KAL24" s="1091"/>
      <c r="KAM24" s="1091"/>
      <c r="KAN24" s="1091"/>
      <c r="KAO24" s="1055"/>
      <c r="KAP24" s="1091"/>
      <c r="KAQ24" s="1091"/>
      <c r="KAR24" s="1091"/>
      <c r="KAS24" s="1091"/>
      <c r="KAT24" s="1091"/>
      <c r="KAU24" s="1091"/>
      <c r="KAV24" s="1055"/>
      <c r="KAW24" s="1091"/>
      <c r="KAX24" s="1091"/>
      <c r="KAY24" s="1091"/>
      <c r="KAZ24" s="1091"/>
      <c r="KBA24" s="1091"/>
      <c r="KBB24" s="1091"/>
      <c r="KBC24" s="1055"/>
      <c r="KBD24" s="1091"/>
      <c r="KBE24" s="1091"/>
      <c r="KBF24" s="1091"/>
      <c r="KBG24" s="1091"/>
      <c r="KBH24" s="1091"/>
      <c r="KBI24" s="1091"/>
      <c r="KBJ24" s="1055"/>
      <c r="KBK24" s="1091"/>
      <c r="KBL24" s="1091"/>
      <c r="KBM24" s="1091"/>
      <c r="KBN24" s="1091"/>
      <c r="KBO24" s="1091"/>
      <c r="KBP24" s="1091"/>
      <c r="KBQ24" s="1055"/>
      <c r="KBR24" s="1091"/>
      <c r="KBS24" s="1091"/>
      <c r="KBT24" s="1091"/>
      <c r="KBU24" s="1091"/>
      <c r="KBV24" s="1091"/>
      <c r="KBW24" s="1091"/>
      <c r="KBX24" s="1055"/>
      <c r="KBY24" s="1091"/>
      <c r="KBZ24" s="1091"/>
      <c r="KCA24" s="1091"/>
      <c r="KCB24" s="1091"/>
      <c r="KCC24" s="1091"/>
      <c r="KCD24" s="1091"/>
      <c r="KCE24" s="1055"/>
      <c r="KCF24" s="1091"/>
      <c r="KCG24" s="1091"/>
      <c r="KCH24" s="1091"/>
      <c r="KCI24" s="1091"/>
      <c r="KCJ24" s="1091"/>
      <c r="KCK24" s="1091"/>
      <c r="KCL24" s="1055"/>
      <c r="KCM24" s="1091"/>
      <c r="KCN24" s="1091"/>
      <c r="KCO24" s="1091"/>
      <c r="KCP24" s="1091"/>
      <c r="KCQ24" s="1091"/>
      <c r="KCR24" s="1091"/>
      <c r="KCS24" s="1055"/>
      <c r="KCT24" s="1091"/>
      <c r="KCU24" s="1091"/>
      <c r="KCV24" s="1091"/>
      <c r="KCW24" s="1091"/>
      <c r="KCX24" s="1091"/>
      <c r="KCY24" s="1091"/>
      <c r="KCZ24" s="1055"/>
      <c r="KDA24" s="1091"/>
      <c r="KDB24" s="1091"/>
      <c r="KDC24" s="1091"/>
      <c r="KDD24" s="1091"/>
      <c r="KDE24" s="1091"/>
      <c r="KDF24" s="1091"/>
      <c r="KDG24" s="1055"/>
      <c r="KDH24" s="1091"/>
      <c r="KDI24" s="1091"/>
      <c r="KDJ24" s="1091"/>
      <c r="KDK24" s="1091"/>
      <c r="KDL24" s="1091"/>
      <c r="KDM24" s="1091"/>
      <c r="KDN24" s="1055"/>
      <c r="KDO24" s="1091"/>
      <c r="KDP24" s="1091"/>
      <c r="KDQ24" s="1091"/>
      <c r="KDR24" s="1091"/>
      <c r="KDS24" s="1091"/>
      <c r="KDT24" s="1091"/>
      <c r="KDU24" s="1055"/>
      <c r="KDV24" s="1091"/>
      <c r="KDW24" s="1091"/>
      <c r="KDX24" s="1091"/>
      <c r="KDY24" s="1091"/>
      <c r="KDZ24" s="1091"/>
      <c r="KEA24" s="1091"/>
      <c r="KEB24" s="1055"/>
      <c r="KEC24" s="1091"/>
      <c r="KED24" s="1091"/>
      <c r="KEE24" s="1091"/>
      <c r="KEF24" s="1091"/>
      <c r="KEG24" s="1091"/>
      <c r="KEH24" s="1091"/>
      <c r="KEI24" s="1055"/>
      <c r="KEJ24" s="1091"/>
      <c r="KEK24" s="1091"/>
      <c r="KEL24" s="1091"/>
      <c r="KEM24" s="1091"/>
      <c r="KEN24" s="1091"/>
      <c r="KEO24" s="1091"/>
      <c r="KEP24" s="1055"/>
      <c r="KEQ24" s="1091"/>
      <c r="KER24" s="1091"/>
      <c r="KES24" s="1091"/>
      <c r="KET24" s="1091"/>
      <c r="KEU24" s="1091"/>
      <c r="KEV24" s="1091"/>
      <c r="KEW24" s="1055"/>
      <c r="KEX24" s="1091"/>
      <c r="KEY24" s="1091"/>
      <c r="KEZ24" s="1091"/>
      <c r="KFA24" s="1091"/>
      <c r="KFB24" s="1091"/>
      <c r="KFC24" s="1091"/>
      <c r="KFD24" s="1055"/>
      <c r="KFE24" s="1091"/>
      <c r="KFF24" s="1091"/>
      <c r="KFG24" s="1091"/>
      <c r="KFH24" s="1091"/>
      <c r="KFI24" s="1091"/>
      <c r="KFJ24" s="1091"/>
      <c r="KFK24" s="1055"/>
      <c r="KFL24" s="1091"/>
      <c r="KFM24" s="1091"/>
      <c r="KFN24" s="1091"/>
      <c r="KFO24" s="1091"/>
      <c r="KFP24" s="1091"/>
      <c r="KFQ24" s="1091"/>
      <c r="KFR24" s="1055"/>
      <c r="KFS24" s="1091"/>
      <c r="KFT24" s="1091"/>
      <c r="KFU24" s="1091"/>
      <c r="KFV24" s="1091"/>
      <c r="KFW24" s="1091"/>
      <c r="KFX24" s="1091"/>
      <c r="KFY24" s="1055"/>
      <c r="KFZ24" s="1091"/>
      <c r="KGA24" s="1091"/>
      <c r="KGB24" s="1091"/>
      <c r="KGC24" s="1091"/>
      <c r="KGD24" s="1091"/>
      <c r="KGE24" s="1091"/>
      <c r="KGF24" s="1055"/>
      <c r="KGG24" s="1091"/>
      <c r="KGH24" s="1091"/>
      <c r="KGI24" s="1091"/>
      <c r="KGJ24" s="1091"/>
      <c r="KGK24" s="1091"/>
      <c r="KGL24" s="1091"/>
      <c r="KGM24" s="1055"/>
      <c r="KGN24" s="1091"/>
      <c r="KGO24" s="1091"/>
      <c r="KGP24" s="1091"/>
      <c r="KGQ24" s="1091"/>
      <c r="KGR24" s="1091"/>
      <c r="KGS24" s="1091"/>
      <c r="KGT24" s="1055"/>
      <c r="KGU24" s="1091"/>
      <c r="KGV24" s="1091"/>
      <c r="KGW24" s="1091"/>
      <c r="KGX24" s="1091"/>
      <c r="KGY24" s="1091"/>
      <c r="KGZ24" s="1091"/>
      <c r="KHA24" s="1055"/>
      <c r="KHB24" s="1091"/>
      <c r="KHC24" s="1091"/>
      <c r="KHD24" s="1091"/>
      <c r="KHE24" s="1091"/>
      <c r="KHF24" s="1091"/>
      <c r="KHG24" s="1091"/>
      <c r="KHH24" s="1055"/>
      <c r="KHI24" s="1091"/>
      <c r="KHJ24" s="1091"/>
      <c r="KHK24" s="1091"/>
      <c r="KHL24" s="1091"/>
      <c r="KHM24" s="1091"/>
      <c r="KHN24" s="1091"/>
      <c r="KHO24" s="1055"/>
      <c r="KHP24" s="1091"/>
      <c r="KHQ24" s="1091"/>
      <c r="KHR24" s="1091"/>
      <c r="KHS24" s="1091"/>
      <c r="KHT24" s="1091"/>
      <c r="KHU24" s="1091"/>
      <c r="KHV24" s="1055"/>
      <c r="KHW24" s="1091"/>
      <c r="KHX24" s="1091"/>
      <c r="KHY24" s="1091"/>
      <c r="KHZ24" s="1091"/>
      <c r="KIA24" s="1091"/>
      <c r="KIB24" s="1091"/>
      <c r="KIC24" s="1055"/>
      <c r="KID24" s="1091"/>
      <c r="KIE24" s="1091"/>
      <c r="KIF24" s="1091"/>
      <c r="KIG24" s="1091"/>
      <c r="KIH24" s="1091"/>
      <c r="KII24" s="1091"/>
      <c r="KIJ24" s="1055"/>
      <c r="KIK24" s="1091"/>
      <c r="KIL24" s="1091"/>
      <c r="KIM24" s="1091"/>
      <c r="KIN24" s="1091"/>
      <c r="KIO24" s="1091"/>
      <c r="KIP24" s="1091"/>
      <c r="KIQ24" s="1055"/>
      <c r="KIR24" s="1091"/>
      <c r="KIS24" s="1091"/>
      <c r="KIT24" s="1091"/>
      <c r="KIU24" s="1091"/>
      <c r="KIV24" s="1091"/>
      <c r="KIW24" s="1091"/>
      <c r="KIX24" s="1055"/>
      <c r="KIY24" s="1091"/>
      <c r="KIZ24" s="1091"/>
      <c r="KJA24" s="1091"/>
      <c r="KJB24" s="1091"/>
      <c r="KJC24" s="1091"/>
      <c r="KJD24" s="1091"/>
      <c r="KJE24" s="1055"/>
      <c r="KJF24" s="1091"/>
      <c r="KJG24" s="1091"/>
      <c r="KJH24" s="1091"/>
      <c r="KJI24" s="1091"/>
      <c r="KJJ24" s="1091"/>
      <c r="KJK24" s="1091"/>
      <c r="KJL24" s="1055"/>
      <c r="KJM24" s="1091"/>
      <c r="KJN24" s="1091"/>
      <c r="KJO24" s="1091"/>
      <c r="KJP24" s="1091"/>
      <c r="KJQ24" s="1091"/>
      <c r="KJR24" s="1091"/>
      <c r="KJS24" s="1055"/>
      <c r="KJT24" s="1091"/>
      <c r="KJU24" s="1091"/>
      <c r="KJV24" s="1091"/>
      <c r="KJW24" s="1091"/>
      <c r="KJX24" s="1091"/>
      <c r="KJY24" s="1091"/>
      <c r="KJZ24" s="1055"/>
      <c r="KKA24" s="1091"/>
      <c r="KKB24" s="1091"/>
      <c r="KKC24" s="1091"/>
      <c r="KKD24" s="1091"/>
      <c r="KKE24" s="1091"/>
      <c r="KKF24" s="1091"/>
      <c r="KKG24" s="1055"/>
      <c r="KKH24" s="1091"/>
      <c r="KKI24" s="1091"/>
      <c r="KKJ24" s="1091"/>
      <c r="KKK24" s="1091"/>
      <c r="KKL24" s="1091"/>
      <c r="KKM24" s="1091"/>
      <c r="KKN24" s="1055"/>
      <c r="KKO24" s="1091"/>
      <c r="KKP24" s="1091"/>
      <c r="KKQ24" s="1091"/>
      <c r="KKR24" s="1091"/>
      <c r="KKS24" s="1091"/>
      <c r="KKT24" s="1091"/>
      <c r="KKU24" s="1055"/>
      <c r="KKV24" s="1091"/>
      <c r="KKW24" s="1091"/>
      <c r="KKX24" s="1091"/>
      <c r="KKY24" s="1091"/>
      <c r="KKZ24" s="1091"/>
      <c r="KLA24" s="1091"/>
      <c r="KLB24" s="1055"/>
      <c r="KLC24" s="1091"/>
      <c r="KLD24" s="1091"/>
      <c r="KLE24" s="1091"/>
      <c r="KLF24" s="1091"/>
      <c r="KLG24" s="1091"/>
      <c r="KLH24" s="1091"/>
      <c r="KLI24" s="1055"/>
      <c r="KLJ24" s="1091"/>
      <c r="KLK24" s="1091"/>
      <c r="KLL24" s="1091"/>
      <c r="KLM24" s="1091"/>
      <c r="KLN24" s="1091"/>
      <c r="KLO24" s="1091"/>
      <c r="KLP24" s="1055"/>
      <c r="KLQ24" s="1091"/>
      <c r="KLR24" s="1091"/>
      <c r="KLS24" s="1091"/>
      <c r="KLT24" s="1091"/>
      <c r="KLU24" s="1091"/>
      <c r="KLV24" s="1091"/>
      <c r="KLW24" s="1055"/>
      <c r="KLX24" s="1091"/>
      <c r="KLY24" s="1091"/>
      <c r="KLZ24" s="1091"/>
      <c r="KMA24" s="1091"/>
      <c r="KMB24" s="1091"/>
      <c r="KMC24" s="1091"/>
      <c r="KMD24" s="1055"/>
      <c r="KME24" s="1091"/>
      <c r="KMF24" s="1091"/>
      <c r="KMG24" s="1091"/>
      <c r="KMH24" s="1091"/>
      <c r="KMI24" s="1091"/>
      <c r="KMJ24" s="1091"/>
      <c r="KMK24" s="1055"/>
      <c r="KML24" s="1091"/>
      <c r="KMM24" s="1091"/>
      <c r="KMN24" s="1091"/>
      <c r="KMO24" s="1091"/>
      <c r="KMP24" s="1091"/>
      <c r="KMQ24" s="1091"/>
      <c r="KMR24" s="1055"/>
      <c r="KMS24" s="1091"/>
      <c r="KMT24" s="1091"/>
      <c r="KMU24" s="1091"/>
      <c r="KMV24" s="1091"/>
      <c r="KMW24" s="1091"/>
      <c r="KMX24" s="1091"/>
      <c r="KMY24" s="1055"/>
      <c r="KMZ24" s="1091"/>
      <c r="KNA24" s="1091"/>
      <c r="KNB24" s="1091"/>
      <c r="KNC24" s="1091"/>
      <c r="KND24" s="1091"/>
      <c r="KNE24" s="1091"/>
      <c r="KNF24" s="1055"/>
      <c r="KNG24" s="1091"/>
      <c r="KNH24" s="1091"/>
      <c r="KNI24" s="1091"/>
      <c r="KNJ24" s="1091"/>
      <c r="KNK24" s="1091"/>
      <c r="KNL24" s="1091"/>
      <c r="KNM24" s="1055"/>
      <c r="KNN24" s="1091"/>
      <c r="KNO24" s="1091"/>
      <c r="KNP24" s="1091"/>
      <c r="KNQ24" s="1091"/>
      <c r="KNR24" s="1091"/>
      <c r="KNS24" s="1091"/>
      <c r="KNT24" s="1055"/>
      <c r="KNU24" s="1091"/>
      <c r="KNV24" s="1091"/>
      <c r="KNW24" s="1091"/>
      <c r="KNX24" s="1091"/>
      <c r="KNY24" s="1091"/>
      <c r="KNZ24" s="1091"/>
      <c r="KOA24" s="1055"/>
      <c r="KOB24" s="1091"/>
      <c r="KOC24" s="1091"/>
      <c r="KOD24" s="1091"/>
      <c r="KOE24" s="1091"/>
      <c r="KOF24" s="1091"/>
      <c r="KOG24" s="1091"/>
      <c r="KOH24" s="1055"/>
      <c r="KOI24" s="1091"/>
      <c r="KOJ24" s="1091"/>
      <c r="KOK24" s="1091"/>
      <c r="KOL24" s="1091"/>
      <c r="KOM24" s="1091"/>
      <c r="KON24" s="1091"/>
      <c r="KOO24" s="1055"/>
      <c r="KOP24" s="1091"/>
      <c r="KOQ24" s="1091"/>
      <c r="KOR24" s="1091"/>
      <c r="KOS24" s="1091"/>
      <c r="KOT24" s="1091"/>
      <c r="KOU24" s="1091"/>
      <c r="KOV24" s="1055"/>
      <c r="KOW24" s="1091"/>
      <c r="KOX24" s="1091"/>
      <c r="KOY24" s="1091"/>
      <c r="KOZ24" s="1091"/>
      <c r="KPA24" s="1091"/>
      <c r="KPB24" s="1091"/>
      <c r="KPC24" s="1055"/>
      <c r="KPD24" s="1091"/>
      <c r="KPE24" s="1091"/>
      <c r="KPF24" s="1091"/>
      <c r="KPG24" s="1091"/>
      <c r="KPH24" s="1091"/>
      <c r="KPI24" s="1091"/>
      <c r="KPJ24" s="1055"/>
      <c r="KPK24" s="1091"/>
      <c r="KPL24" s="1091"/>
      <c r="KPM24" s="1091"/>
      <c r="KPN24" s="1091"/>
      <c r="KPO24" s="1091"/>
      <c r="KPP24" s="1091"/>
      <c r="KPQ24" s="1055"/>
      <c r="KPR24" s="1091"/>
      <c r="KPS24" s="1091"/>
      <c r="KPT24" s="1091"/>
      <c r="KPU24" s="1091"/>
      <c r="KPV24" s="1091"/>
      <c r="KPW24" s="1091"/>
      <c r="KPX24" s="1055"/>
      <c r="KPY24" s="1091"/>
      <c r="KPZ24" s="1091"/>
      <c r="KQA24" s="1091"/>
      <c r="KQB24" s="1091"/>
      <c r="KQC24" s="1091"/>
      <c r="KQD24" s="1091"/>
      <c r="KQE24" s="1055"/>
      <c r="KQF24" s="1091"/>
      <c r="KQG24" s="1091"/>
      <c r="KQH24" s="1091"/>
      <c r="KQI24" s="1091"/>
      <c r="KQJ24" s="1091"/>
      <c r="KQK24" s="1091"/>
      <c r="KQL24" s="1055"/>
      <c r="KQM24" s="1091"/>
      <c r="KQN24" s="1091"/>
      <c r="KQO24" s="1091"/>
      <c r="KQP24" s="1091"/>
      <c r="KQQ24" s="1091"/>
      <c r="KQR24" s="1091"/>
      <c r="KQS24" s="1055"/>
      <c r="KQT24" s="1091"/>
      <c r="KQU24" s="1091"/>
      <c r="KQV24" s="1091"/>
      <c r="KQW24" s="1091"/>
      <c r="KQX24" s="1091"/>
      <c r="KQY24" s="1091"/>
      <c r="KQZ24" s="1055"/>
      <c r="KRA24" s="1091"/>
      <c r="KRB24" s="1091"/>
      <c r="KRC24" s="1091"/>
      <c r="KRD24" s="1091"/>
      <c r="KRE24" s="1091"/>
      <c r="KRF24" s="1091"/>
      <c r="KRG24" s="1055"/>
      <c r="KRH24" s="1091"/>
      <c r="KRI24" s="1091"/>
      <c r="KRJ24" s="1091"/>
      <c r="KRK24" s="1091"/>
      <c r="KRL24" s="1091"/>
      <c r="KRM24" s="1091"/>
      <c r="KRN24" s="1055"/>
      <c r="KRO24" s="1091"/>
      <c r="KRP24" s="1091"/>
      <c r="KRQ24" s="1091"/>
      <c r="KRR24" s="1091"/>
      <c r="KRS24" s="1091"/>
      <c r="KRT24" s="1091"/>
      <c r="KRU24" s="1055"/>
      <c r="KRV24" s="1091"/>
      <c r="KRW24" s="1091"/>
      <c r="KRX24" s="1091"/>
      <c r="KRY24" s="1091"/>
      <c r="KRZ24" s="1091"/>
      <c r="KSA24" s="1091"/>
      <c r="KSB24" s="1055"/>
      <c r="KSC24" s="1091"/>
      <c r="KSD24" s="1091"/>
      <c r="KSE24" s="1091"/>
      <c r="KSF24" s="1091"/>
      <c r="KSG24" s="1091"/>
      <c r="KSH24" s="1091"/>
      <c r="KSI24" s="1055"/>
      <c r="KSJ24" s="1091"/>
      <c r="KSK24" s="1091"/>
      <c r="KSL24" s="1091"/>
      <c r="KSM24" s="1091"/>
      <c r="KSN24" s="1091"/>
      <c r="KSO24" s="1091"/>
      <c r="KSP24" s="1055"/>
      <c r="KSQ24" s="1091"/>
      <c r="KSR24" s="1091"/>
      <c r="KSS24" s="1091"/>
      <c r="KST24" s="1091"/>
      <c r="KSU24" s="1091"/>
      <c r="KSV24" s="1091"/>
      <c r="KSW24" s="1055"/>
      <c r="KSX24" s="1091"/>
      <c r="KSY24" s="1091"/>
      <c r="KSZ24" s="1091"/>
      <c r="KTA24" s="1091"/>
      <c r="KTB24" s="1091"/>
      <c r="KTC24" s="1091"/>
      <c r="KTD24" s="1055"/>
      <c r="KTE24" s="1091"/>
      <c r="KTF24" s="1091"/>
      <c r="KTG24" s="1091"/>
      <c r="KTH24" s="1091"/>
      <c r="KTI24" s="1091"/>
      <c r="KTJ24" s="1091"/>
      <c r="KTK24" s="1055"/>
      <c r="KTL24" s="1091"/>
      <c r="KTM24" s="1091"/>
      <c r="KTN24" s="1091"/>
      <c r="KTO24" s="1091"/>
      <c r="KTP24" s="1091"/>
      <c r="KTQ24" s="1091"/>
      <c r="KTR24" s="1055"/>
      <c r="KTS24" s="1091"/>
      <c r="KTT24" s="1091"/>
      <c r="KTU24" s="1091"/>
      <c r="KTV24" s="1091"/>
      <c r="KTW24" s="1091"/>
      <c r="KTX24" s="1091"/>
      <c r="KTY24" s="1055"/>
      <c r="KTZ24" s="1091"/>
      <c r="KUA24" s="1091"/>
      <c r="KUB24" s="1091"/>
      <c r="KUC24" s="1091"/>
      <c r="KUD24" s="1091"/>
      <c r="KUE24" s="1091"/>
      <c r="KUF24" s="1055"/>
      <c r="KUG24" s="1091"/>
      <c r="KUH24" s="1091"/>
      <c r="KUI24" s="1091"/>
      <c r="KUJ24" s="1091"/>
      <c r="KUK24" s="1091"/>
      <c r="KUL24" s="1091"/>
      <c r="KUM24" s="1055"/>
      <c r="KUN24" s="1091"/>
      <c r="KUO24" s="1091"/>
      <c r="KUP24" s="1091"/>
      <c r="KUQ24" s="1091"/>
      <c r="KUR24" s="1091"/>
      <c r="KUS24" s="1091"/>
      <c r="KUT24" s="1055"/>
      <c r="KUU24" s="1091"/>
      <c r="KUV24" s="1091"/>
      <c r="KUW24" s="1091"/>
      <c r="KUX24" s="1091"/>
      <c r="KUY24" s="1091"/>
      <c r="KUZ24" s="1091"/>
      <c r="KVA24" s="1055"/>
      <c r="KVB24" s="1091"/>
      <c r="KVC24" s="1091"/>
      <c r="KVD24" s="1091"/>
      <c r="KVE24" s="1091"/>
      <c r="KVF24" s="1091"/>
      <c r="KVG24" s="1091"/>
      <c r="KVH24" s="1055"/>
      <c r="KVI24" s="1091"/>
      <c r="KVJ24" s="1091"/>
      <c r="KVK24" s="1091"/>
      <c r="KVL24" s="1091"/>
      <c r="KVM24" s="1091"/>
      <c r="KVN24" s="1091"/>
      <c r="KVO24" s="1055"/>
      <c r="KVP24" s="1091"/>
      <c r="KVQ24" s="1091"/>
      <c r="KVR24" s="1091"/>
      <c r="KVS24" s="1091"/>
      <c r="KVT24" s="1091"/>
      <c r="KVU24" s="1091"/>
      <c r="KVV24" s="1055"/>
      <c r="KVW24" s="1091"/>
      <c r="KVX24" s="1091"/>
      <c r="KVY24" s="1091"/>
      <c r="KVZ24" s="1091"/>
      <c r="KWA24" s="1091"/>
      <c r="KWB24" s="1091"/>
      <c r="KWC24" s="1055"/>
      <c r="KWD24" s="1091"/>
      <c r="KWE24" s="1091"/>
      <c r="KWF24" s="1091"/>
      <c r="KWG24" s="1091"/>
      <c r="KWH24" s="1091"/>
      <c r="KWI24" s="1091"/>
      <c r="KWJ24" s="1055"/>
      <c r="KWK24" s="1091"/>
      <c r="KWL24" s="1091"/>
      <c r="KWM24" s="1091"/>
      <c r="KWN24" s="1091"/>
      <c r="KWO24" s="1091"/>
      <c r="KWP24" s="1091"/>
      <c r="KWQ24" s="1055"/>
      <c r="KWR24" s="1091"/>
      <c r="KWS24" s="1091"/>
      <c r="KWT24" s="1091"/>
      <c r="KWU24" s="1091"/>
      <c r="KWV24" s="1091"/>
      <c r="KWW24" s="1091"/>
      <c r="KWX24" s="1055"/>
      <c r="KWY24" s="1091"/>
      <c r="KWZ24" s="1091"/>
      <c r="KXA24" s="1091"/>
      <c r="KXB24" s="1091"/>
      <c r="KXC24" s="1091"/>
      <c r="KXD24" s="1091"/>
      <c r="KXE24" s="1055"/>
      <c r="KXF24" s="1091"/>
      <c r="KXG24" s="1091"/>
      <c r="KXH24" s="1091"/>
      <c r="KXI24" s="1091"/>
      <c r="KXJ24" s="1091"/>
      <c r="KXK24" s="1091"/>
      <c r="KXL24" s="1055"/>
      <c r="KXM24" s="1091"/>
      <c r="KXN24" s="1091"/>
      <c r="KXO24" s="1091"/>
      <c r="KXP24" s="1091"/>
      <c r="KXQ24" s="1091"/>
      <c r="KXR24" s="1091"/>
      <c r="KXS24" s="1055"/>
      <c r="KXT24" s="1091"/>
      <c r="KXU24" s="1091"/>
      <c r="KXV24" s="1091"/>
      <c r="KXW24" s="1091"/>
      <c r="KXX24" s="1091"/>
      <c r="KXY24" s="1091"/>
      <c r="KXZ24" s="1055"/>
      <c r="KYA24" s="1091"/>
      <c r="KYB24" s="1091"/>
      <c r="KYC24" s="1091"/>
      <c r="KYD24" s="1091"/>
      <c r="KYE24" s="1091"/>
      <c r="KYF24" s="1091"/>
      <c r="KYG24" s="1055"/>
      <c r="KYH24" s="1091"/>
      <c r="KYI24" s="1091"/>
      <c r="KYJ24" s="1091"/>
      <c r="KYK24" s="1091"/>
      <c r="KYL24" s="1091"/>
      <c r="KYM24" s="1091"/>
      <c r="KYN24" s="1055"/>
      <c r="KYO24" s="1091"/>
      <c r="KYP24" s="1091"/>
      <c r="KYQ24" s="1091"/>
      <c r="KYR24" s="1091"/>
      <c r="KYS24" s="1091"/>
      <c r="KYT24" s="1091"/>
      <c r="KYU24" s="1055"/>
      <c r="KYV24" s="1091"/>
      <c r="KYW24" s="1091"/>
      <c r="KYX24" s="1091"/>
      <c r="KYY24" s="1091"/>
      <c r="KYZ24" s="1091"/>
      <c r="KZA24" s="1091"/>
      <c r="KZB24" s="1055"/>
      <c r="KZC24" s="1091"/>
      <c r="KZD24" s="1091"/>
      <c r="KZE24" s="1091"/>
      <c r="KZF24" s="1091"/>
      <c r="KZG24" s="1091"/>
      <c r="KZH24" s="1091"/>
      <c r="KZI24" s="1055"/>
      <c r="KZJ24" s="1091"/>
      <c r="KZK24" s="1091"/>
      <c r="KZL24" s="1091"/>
      <c r="KZM24" s="1091"/>
      <c r="KZN24" s="1091"/>
      <c r="KZO24" s="1091"/>
      <c r="KZP24" s="1055"/>
      <c r="KZQ24" s="1091"/>
      <c r="KZR24" s="1091"/>
      <c r="KZS24" s="1091"/>
      <c r="KZT24" s="1091"/>
      <c r="KZU24" s="1091"/>
      <c r="KZV24" s="1091"/>
      <c r="KZW24" s="1055"/>
      <c r="KZX24" s="1091"/>
      <c r="KZY24" s="1091"/>
      <c r="KZZ24" s="1091"/>
      <c r="LAA24" s="1091"/>
      <c r="LAB24" s="1091"/>
      <c r="LAC24" s="1091"/>
      <c r="LAD24" s="1055"/>
      <c r="LAE24" s="1091"/>
      <c r="LAF24" s="1091"/>
      <c r="LAG24" s="1091"/>
      <c r="LAH24" s="1091"/>
      <c r="LAI24" s="1091"/>
      <c r="LAJ24" s="1091"/>
      <c r="LAK24" s="1055"/>
      <c r="LAL24" s="1091"/>
      <c r="LAM24" s="1091"/>
      <c r="LAN24" s="1091"/>
      <c r="LAO24" s="1091"/>
      <c r="LAP24" s="1091"/>
      <c r="LAQ24" s="1091"/>
      <c r="LAR24" s="1055"/>
      <c r="LAS24" s="1091"/>
      <c r="LAT24" s="1091"/>
      <c r="LAU24" s="1091"/>
      <c r="LAV24" s="1091"/>
      <c r="LAW24" s="1091"/>
      <c r="LAX24" s="1091"/>
      <c r="LAY24" s="1055"/>
      <c r="LAZ24" s="1091"/>
      <c r="LBA24" s="1091"/>
      <c r="LBB24" s="1091"/>
      <c r="LBC24" s="1091"/>
      <c r="LBD24" s="1091"/>
      <c r="LBE24" s="1091"/>
      <c r="LBF24" s="1055"/>
      <c r="LBG24" s="1091"/>
      <c r="LBH24" s="1091"/>
      <c r="LBI24" s="1091"/>
      <c r="LBJ24" s="1091"/>
      <c r="LBK24" s="1091"/>
      <c r="LBL24" s="1091"/>
      <c r="LBM24" s="1055"/>
      <c r="LBN24" s="1091"/>
      <c r="LBO24" s="1091"/>
      <c r="LBP24" s="1091"/>
      <c r="LBQ24" s="1091"/>
      <c r="LBR24" s="1091"/>
      <c r="LBS24" s="1091"/>
      <c r="LBT24" s="1055"/>
      <c r="LBU24" s="1091"/>
      <c r="LBV24" s="1091"/>
      <c r="LBW24" s="1091"/>
      <c r="LBX24" s="1091"/>
      <c r="LBY24" s="1091"/>
      <c r="LBZ24" s="1091"/>
      <c r="LCA24" s="1055"/>
      <c r="LCB24" s="1091"/>
      <c r="LCC24" s="1091"/>
      <c r="LCD24" s="1091"/>
      <c r="LCE24" s="1091"/>
      <c r="LCF24" s="1091"/>
      <c r="LCG24" s="1091"/>
      <c r="LCH24" s="1055"/>
      <c r="LCI24" s="1091"/>
      <c r="LCJ24" s="1091"/>
      <c r="LCK24" s="1091"/>
      <c r="LCL24" s="1091"/>
      <c r="LCM24" s="1091"/>
      <c r="LCN24" s="1091"/>
      <c r="LCO24" s="1055"/>
      <c r="LCP24" s="1091"/>
      <c r="LCQ24" s="1091"/>
      <c r="LCR24" s="1091"/>
      <c r="LCS24" s="1091"/>
      <c r="LCT24" s="1091"/>
      <c r="LCU24" s="1091"/>
      <c r="LCV24" s="1055"/>
      <c r="LCW24" s="1091"/>
      <c r="LCX24" s="1091"/>
      <c r="LCY24" s="1091"/>
      <c r="LCZ24" s="1091"/>
      <c r="LDA24" s="1091"/>
      <c r="LDB24" s="1091"/>
      <c r="LDC24" s="1055"/>
      <c r="LDD24" s="1091"/>
      <c r="LDE24" s="1091"/>
      <c r="LDF24" s="1091"/>
      <c r="LDG24" s="1091"/>
      <c r="LDH24" s="1091"/>
      <c r="LDI24" s="1091"/>
      <c r="LDJ24" s="1055"/>
      <c r="LDK24" s="1091"/>
      <c r="LDL24" s="1091"/>
      <c r="LDM24" s="1091"/>
      <c r="LDN24" s="1091"/>
      <c r="LDO24" s="1091"/>
      <c r="LDP24" s="1091"/>
      <c r="LDQ24" s="1055"/>
      <c r="LDR24" s="1091"/>
      <c r="LDS24" s="1091"/>
      <c r="LDT24" s="1091"/>
      <c r="LDU24" s="1091"/>
      <c r="LDV24" s="1091"/>
      <c r="LDW24" s="1091"/>
      <c r="LDX24" s="1055"/>
      <c r="LDY24" s="1091"/>
      <c r="LDZ24" s="1091"/>
      <c r="LEA24" s="1091"/>
      <c r="LEB24" s="1091"/>
      <c r="LEC24" s="1091"/>
      <c r="LED24" s="1091"/>
      <c r="LEE24" s="1055"/>
      <c r="LEF24" s="1091"/>
      <c r="LEG24" s="1091"/>
      <c r="LEH24" s="1091"/>
      <c r="LEI24" s="1091"/>
      <c r="LEJ24" s="1091"/>
      <c r="LEK24" s="1091"/>
      <c r="LEL24" s="1055"/>
      <c r="LEM24" s="1091"/>
      <c r="LEN24" s="1091"/>
      <c r="LEO24" s="1091"/>
      <c r="LEP24" s="1091"/>
      <c r="LEQ24" s="1091"/>
      <c r="LER24" s="1091"/>
      <c r="LES24" s="1055"/>
      <c r="LET24" s="1091"/>
      <c r="LEU24" s="1091"/>
      <c r="LEV24" s="1091"/>
      <c r="LEW24" s="1091"/>
      <c r="LEX24" s="1091"/>
      <c r="LEY24" s="1091"/>
      <c r="LEZ24" s="1055"/>
      <c r="LFA24" s="1091"/>
      <c r="LFB24" s="1091"/>
      <c r="LFC24" s="1091"/>
      <c r="LFD24" s="1091"/>
      <c r="LFE24" s="1091"/>
      <c r="LFF24" s="1091"/>
      <c r="LFG24" s="1055"/>
      <c r="LFH24" s="1091"/>
      <c r="LFI24" s="1091"/>
      <c r="LFJ24" s="1091"/>
      <c r="LFK24" s="1091"/>
      <c r="LFL24" s="1091"/>
      <c r="LFM24" s="1091"/>
      <c r="LFN24" s="1055"/>
      <c r="LFO24" s="1091"/>
      <c r="LFP24" s="1091"/>
      <c r="LFQ24" s="1091"/>
      <c r="LFR24" s="1091"/>
      <c r="LFS24" s="1091"/>
      <c r="LFT24" s="1091"/>
      <c r="LFU24" s="1055"/>
      <c r="LFV24" s="1091"/>
      <c r="LFW24" s="1091"/>
      <c r="LFX24" s="1091"/>
      <c r="LFY24" s="1091"/>
      <c r="LFZ24" s="1091"/>
      <c r="LGA24" s="1091"/>
      <c r="LGB24" s="1055"/>
      <c r="LGC24" s="1091"/>
      <c r="LGD24" s="1091"/>
      <c r="LGE24" s="1091"/>
      <c r="LGF24" s="1091"/>
      <c r="LGG24" s="1091"/>
      <c r="LGH24" s="1091"/>
      <c r="LGI24" s="1055"/>
      <c r="LGJ24" s="1091"/>
      <c r="LGK24" s="1091"/>
      <c r="LGL24" s="1091"/>
      <c r="LGM24" s="1091"/>
      <c r="LGN24" s="1091"/>
      <c r="LGO24" s="1091"/>
      <c r="LGP24" s="1055"/>
      <c r="LGQ24" s="1091"/>
      <c r="LGR24" s="1091"/>
      <c r="LGS24" s="1091"/>
      <c r="LGT24" s="1091"/>
      <c r="LGU24" s="1091"/>
      <c r="LGV24" s="1091"/>
      <c r="LGW24" s="1055"/>
      <c r="LGX24" s="1091"/>
      <c r="LGY24" s="1091"/>
      <c r="LGZ24" s="1091"/>
      <c r="LHA24" s="1091"/>
      <c r="LHB24" s="1091"/>
      <c r="LHC24" s="1091"/>
      <c r="LHD24" s="1055"/>
      <c r="LHE24" s="1091"/>
      <c r="LHF24" s="1091"/>
      <c r="LHG24" s="1091"/>
      <c r="LHH24" s="1091"/>
      <c r="LHI24" s="1091"/>
      <c r="LHJ24" s="1091"/>
      <c r="LHK24" s="1055"/>
      <c r="LHL24" s="1091"/>
      <c r="LHM24" s="1091"/>
      <c r="LHN24" s="1091"/>
      <c r="LHO24" s="1091"/>
      <c r="LHP24" s="1091"/>
      <c r="LHQ24" s="1091"/>
      <c r="LHR24" s="1055"/>
      <c r="LHS24" s="1091"/>
      <c r="LHT24" s="1091"/>
      <c r="LHU24" s="1091"/>
      <c r="LHV24" s="1091"/>
      <c r="LHW24" s="1091"/>
      <c r="LHX24" s="1091"/>
      <c r="LHY24" s="1055"/>
      <c r="LHZ24" s="1091"/>
      <c r="LIA24" s="1091"/>
      <c r="LIB24" s="1091"/>
      <c r="LIC24" s="1091"/>
      <c r="LID24" s="1091"/>
      <c r="LIE24" s="1091"/>
      <c r="LIF24" s="1055"/>
      <c r="LIG24" s="1091"/>
      <c r="LIH24" s="1091"/>
      <c r="LII24" s="1091"/>
      <c r="LIJ24" s="1091"/>
      <c r="LIK24" s="1091"/>
      <c r="LIL24" s="1091"/>
      <c r="LIM24" s="1055"/>
      <c r="LIN24" s="1091"/>
      <c r="LIO24" s="1091"/>
      <c r="LIP24" s="1091"/>
      <c r="LIQ24" s="1091"/>
      <c r="LIR24" s="1091"/>
      <c r="LIS24" s="1091"/>
      <c r="LIT24" s="1055"/>
      <c r="LIU24" s="1091"/>
      <c r="LIV24" s="1091"/>
      <c r="LIW24" s="1091"/>
      <c r="LIX24" s="1091"/>
      <c r="LIY24" s="1091"/>
      <c r="LIZ24" s="1091"/>
      <c r="LJA24" s="1055"/>
      <c r="LJB24" s="1091"/>
      <c r="LJC24" s="1091"/>
      <c r="LJD24" s="1091"/>
      <c r="LJE24" s="1091"/>
      <c r="LJF24" s="1091"/>
      <c r="LJG24" s="1091"/>
      <c r="LJH24" s="1055"/>
      <c r="LJI24" s="1091"/>
      <c r="LJJ24" s="1091"/>
      <c r="LJK24" s="1091"/>
      <c r="LJL24" s="1091"/>
      <c r="LJM24" s="1091"/>
      <c r="LJN24" s="1091"/>
      <c r="LJO24" s="1055"/>
      <c r="LJP24" s="1091"/>
      <c r="LJQ24" s="1091"/>
      <c r="LJR24" s="1091"/>
      <c r="LJS24" s="1091"/>
      <c r="LJT24" s="1091"/>
      <c r="LJU24" s="1091"/>
      <c r="LJV24" s="1055"/>
      <c r="LJW24" s="1091"/>
      <c r="LJX24" s="1091"/>
      <c r="LJY24" s="1091"/>
      <c r="LJZ24" s="1091"/>
      <c r="LKA24" s="1091"/>
      <c r="LKB24" s="1091"/>
      <c r="LKC24" s="1055"/>
      <c r="LKD24" s="1091"/>
      <c r="LKE24" s="1091"/>
      <c r="LKF24" s="1091"/>
      <c r="LKG24" s="1091"/>
      <c r="LKH24" s="1091"/>
      <c r="LKI24" s="1091"/>
      <c r="LKJ24" s="1055"/>
      <c r="LKK24" s="1091"/>
      <c r="LKL24" s="1091"/>
      <c r="LKM24" s="1091"/>
      <c r="LKN24" s="1091"/>
      <c r="LKO24" s="1091"/>
      <c r="LKP24" s="1091"/>
      <c r="LKQ24" s="1055"/>
      <c r="LKR24" s="1091"/>
      <c r="LKS24" s="1091"/>
      <c r="LKT24" s="1091"/>
      <c r="LKU24" s="1091"/>
      <c r="LKV24" s="1091"/>
      <c r="LKW24" s="1091"/>
      <c r="LKX24" s="1055"/>
      <c r="LKY24" s="1091"/>
      <c r="LKZ24" s="1091"/>
      <c r="LLA24" s="1091"/>
      <c r="LLB24" s="1091"/>
      <c r="LLC24" s="1091"/>
      <c r="LLD24" s="1091"/>
      <c r="LLE24" s="1055"/>
      <c r="LLF24" s="1091"/>
      <c r="LLG24" s="1091"/>
      <c r="LLH24" s="1091"/>
      <c r="LLI24" s="1091"/>
      <c r="LLJ24" s="1091"/>
      <c r="LLK24" s="1091"/>
      <c r="LLL24" s="1055"/>
      <c r="LLM24" s="1091"/>
      <c r="LLN24" s="1091"/>
      <c r="LLO24" s="1091"/>
      <c r="LLP24" s="1091"/>
      <c r="LLQ24" s="1091"/>
      <c r="LLR24" s="1091"/>
      <c r="LLS24" s="1055"/>
      <c r="LLT24" s="1091"/>
      <c r="LLU24" s="1091"/>
      <c r="LLV24" s="1091"/>
      <c r="LLW24" s="1091"/>
      <c r="LLX24" s="1091"/>
      <c r="LLY24" s="1091"/>
      <c r="LLZ24" s="1055"/>
      <c r="LMA24" s="1091"/>
      <c r="LMB24" s="1091"/>
      <c r="LMC24" s="1091"/>
      <c r="LMD24" s="1091"/>
      <c r="LME24" s="1091"/>
      <c r="LMF24" s="1091"/>
      <c r="LMG24" s="1055"/>
      <c r="LMH24" s="1091"/>
      <c r="LMI24" s="1091"/>
      <c r="LMJ24" s="1091"/>
      <c r="LMK24" s="1091"/>
      <c r="LML24" s="1091"/>
      <c r="LMM24" s="1091"/>
      <c r="LMN24" s="1055"/>
      <c r="LMO24" s="1091"/>
      <c r="LMP24" s="1091"/>
      <c r="LMQ24" s="1091"/>
      <c r="LMR24" s="1091"/>
      <c r="LMS24" s="1091"/>
      <c r="LMT24" s="1091"/>
      <c r="LMU24" s="1055"/>
      <c r="LMV24" s="1091"/>
      <c r="LMW24" s="1091"/>
      <c r="LMX24" s="1091"/>
      <c r="LMY24" s="1091"/>
      <c r="LMZ24" s="1091"/>
      <c r="LNA24" s="1091"/>
      <c r="LNB24" s="1055"/>
      <c r="LNC24" s="1091"/>
      <c r="LND24" s="1091"/>
      <c r="LNE24" s="1091"/>
      <c r="LNF24" s="1091"/>
      <c r="LNG24" s="1091"/>
      <c r="LNH24" s="1091"/>
      <c r="LNI24" s="1055"/>
      <c r="LNJ24" s="1091"/>
      <c r="LNK24" s="1091"/>
      <c r="LNL24" s="1091"/>
      <c r="LNM24" s="1091"/>
      <c r="LNN24" s="1091"/>
      <c r="LNO24" s="1091"/>
      <c r="LNP24" s="1055"/>
      <c r="LNQ24" s="1091"/>
      <c r="LNR24" s="1091"/>
      <c r="LNS24" s="1091"/>
      <c r="LNT24" s="1091"/>
      <c r="LNU24" s="1091"/>
      <c r="LNV24" s="1091"/>
      <c r="LNW24" s="1055"/>
      <c r="LNX24" s="1091"/>
      <c r="LNY24" s="1091"/>
      <c r="LNZ24" s="1091"/>
      <c r="LOA24" s="1091"/>
      <c r="LOB24" s="1091"/>
      <c r="LOC24" s="1091"/>
      <c r="LOD24" s="1055"/>
      <c r="LOE24" s="1091"/>
      <c r="LOF24" s="1091"/>
      <c r="LOG24" s="1091"/>
      <c r="LOH24" s="1091"/>
      <c r="LOI24" s="1091"/>
      <c r="LOJ24" s="1091"/>
      <c r="LOK24" s="1055"/>
      <c r="LOL24" s="1091"/>
      <c r="LOM24" s="1091"/>
      <c r="LON24" s="1091"/>
      <c r="LOO24" s="1091"/>
      <c r="LOP24" s="1091"/>
      <c r="LOQ24" s="1091"/>
      <c r="LOR24" s="1055"/>
      <c r="LOS24" s="1091"/>
      <c r="LOT24" s="1091"/>
      <c r="LOU24" s="1091"/>
      <c r="LOV24" s="1091"/>
      <c r="LOW24" s="1091"/>
      <c r="LOX24" s="1091"/>
      <c r="LOY24" s="1055"/>
      <c r="LOZ24" s="1091"/>
      <c r="LPA24" s="1091"/>
      <c r="LPB24" s="1091"/>
      <c r="LPC24" s="1091"/>
      <c r="LPD24" s="1091"/>
      <c r="LPE24" s="1091"/>
      <c r="LPF24" s="1055"/>
      <c r="LPG24" s="1091"/>
      <c r="LPH24" s="1091"/>
      <c r="LPI24" s="1091"/>
      <c r="LPJ24" s="1091"/>
      <c r="LPK24" s="1091"/>
      <c r="LPL24" s="1091"/>
      <c r="LPM24" s="1055"/>
      <c r="LPN24" s="1091"/>
      <c r="LPO24" s="1091"/>
      <c r="LPP24" s="1091"/>
      <c r="LPQ24" s="1091"/>
      <c r="LPR24" s="1091"/>
      <c r="LPS24" s="1091"/>
      <c r="LPT24" s="1055"/>
      <c r="LPU24" s="1091"/>
      <c r="LPV24" s="1091"/>
      <c r="LPW24" s="1091"/>
      <c r="LPX24" s="1091"/>
      <c r="LPY24" s="1091"/>
      <c r="LPZ24" s="1091"/>
      <c r="LQA24" s="1055"/>
      <c r="LQB24" s="1091"/>
      <c r="LQC24" s="1091"/>
      <c r="LQD24" s="1091"/>
      <c r="LQE24" s="1091"/>
      <c r="LQF24" s="1091"/>
      <c r="LQG24" s="1091"/>
      <c r="LQH24" s="1055"/>
      <c r="LQI24" s="1091"/>
      <c r="LQJ24" s="1091"/>
      <c r="LQK24" s="1091"/>
      <c r="LQL24" s="1091"/>
      <c r="LQM24" s="1091"/>
      <c r="LQN24" s="1091"/>
      <c r="LQO24" s="1055"/>
      <c r="LQP24" s="1091"/>
      <c r="LQQ24" s="1091"/>
      <c r="LQR24" s="1091"/>
      <c r="LQS24" s="1091"/>
      <c r="LQT24" s="1091"/>
      <c r="LQU24" s="1091"/>
      <c r="LQV24" s="1055"/>
      <c r="LQW24" s="1091"/>
      <c r="LQX24" s="1091"/>
      <c r="LQY24" s="1091"/>
      <c r="LQZ24" s="1091"/>
      <c r="LRA24" s="1091"/>
      <c r="LRB24" s="1091"/>
      <c r="LRC24" s="1055"/>
      <c r="LRD24" s="1091"/>
      <c r="LRE24" s="1091"/>
      <c r="LRF24" s="1091"/>
      <c r="LRG24" s="1091"/>
      <c r="LRH24" s="1091"/>
      <c r="LRI24" s="1091"/>
      <c r="LRJ24" s="1055"/>
      <c r="LRK24" s="1091"/>
      <c r="LRL24" s="1091"/>
      <c r="LRM24" s="1091"/>
      <c r="LRN24" s="1091"/>
      <c r="LRO24" s="1091"/>
      <c r="LRP24" s="1091"/>
      <c r="LRQ24" s="1055"/>
      <c r="LRR24" s="1091"/>
      <c r="LRS24" s="1091"/>
      <c r="LRT24" s="1091"/>
      <c r="LRU24" s="1091"/>
      <c r="LRV24" s="1091"/>
      <c r="LRW24" s="1091"/>
      <c r="LRX24" s="1055"/>
      <c r="LRY24" s="1091"/>
      <c r="LRZ24" s="1091"/>
      <c r="LSA24" s="1091"/>
      <c r="LSB24" s="1091"/>
      <c r="LSC24" s="1091"/>
      <c r="LSD24" s="1091"/>
      <c r="LSE24" s="1055"/>
      <c r="LSF24" s="1091"/>
      <c r="LSG24" s="1091"/>
      <c r="LSH24" s="1091"/>
      <c r="LSI24" s="1091"/>
      <c r="LSJ24" s="1091"/>
      <c r="LSK24" s="1091"/>
      <c r="LSL24" s="1055"/>
      <c r="LSM24" s="1091"/>
      <c r="LSN24" s="1091"/>
      <c r="LSO24" s="1091"/>
      <c r="LSP24" s="1091"/>
      <c r="LSQ24" s="1091"/>
      <c r="LSR24" s="1091"/>
      <c r="LSS24" s="1055"/>
      <c r="LST24" s="1091"/>
      <c r="LSU24" s="1091"/>
      <c r="LSV24" s="1091"/>
      <c r="LSW24" s="1091"/>
      <c r="LSX24" s="1091"/>
      <c r="LSY24" s="1091"/>
      <c r="LSZ24" s="1055"/>
      <c r="LTA24" s="1091"/>
      <c r="LTB24" s="1091"/>
      <c r="LTC24" s="1091"/>
      <c r="LTD24" s="1091"/>
      <c r="LTE24" s="1091"/>
      <c r="LTF24" s="1091"/>
      <c r="LTG24" s="1055"/>
      <c r="LTH24" s="1091"/>
      <c r="LTI24" s="1091"/>
      <c r="LTJ24" s="1091"/>
      <c r="LTK24" s="1091"/>
      <c r="LTL24" s="1091"/>
      <c r="LTM24" s="1091"/>
      <c r="LTN24" s="1055"/>
      <c r="LTO24" s="1091"/>
      <c r="LTP24" s="1091"/>
      <c r="LTQ24" s="1091"/>
      <c r="LTR24" s="1091"/>
      <c r="LTS24" s="1091"/>
      <c r="LTT24" s="1091"/>
      <c r="LTU24" s="1055"/>
      <c r="LTV24" s="1091"/>
      <c r="LTW24" s="1091"/>
      <c r="LTX24" s="1091"/>
      <c r="LTY24" s="1091"/>
      <c r="LTZ24" s="1091"/>
      <c r="LUA24" s="1091"/>
      <c r="LUB24" s="1055"/>
      <c r="LUC24" s="1091"/>
      <c r="LUD24" s="1091"/>
      <c r="LUE24" s="1091"/>
      <c r="LUF24" s="1091"/>
      <c r="LUG24" s="1091"/>
      <c r="LUH24" s="1091"/>
      <c r="LUI24" s="1055"/>
      <c r="LUJ24" s="1091"/>
      <c r="LUK24" s="1091"/>
      <c r="LUL24" s="1091"/>
      <c r="LUM24" s="1091"/>
      <c r="LUN24" s="1091"/>
      <c r="LUO24" s="1091"/>
      <c r="LUP24" s="1055"/>
      <c r="LUQ24" s="1091"/>
      <c r="LUR24" s="1091"/>
      <c r="LUS24" s="1091"/>
      <c r="LUT24" s="1091"/>
      <c r="LUU24" s="1091"/>
      <c r="LUV24" s="1091"/>
      <c r="LUW24" s="1055"/>
      <c r="LUX24" s="1091"/>
      <c r="LUY24" s="1091"/>
      <c r="LUZ24" s="1091"/>
      <c r="LVA24" s="1091"/>
      <c r="LVB24" s="1091"/>
      <c r="LVC24" s="1091"/>
      <c r="LVD24" s="1055"/>
      <c r="LVE24" s="1091"/>
      <c r="LVF24" s="1091"/>
      <c r="LVG24" s="1091"/>
      <c r="LVH24" s="1091"/>
      <c r="LVI24" s="1091"/>
      <c r="LVJ24" s="1091"/>
      <c r="LVK24" s="1055"/>
      <c r="LVL24" s="1091"/>
      <c r="LVM24" s="1091"/>
      <c r="LVN24" s="1091"/>
      <c r="LVO24" s="1091"/>
      <c r="LVP24" s="1091"/>
      <c r="LVQ24" s="1091"/>
      <c r="LVR24" s="1055"/>
      <c r="LVS24" s="1091"/>
      <c r="LVT24" s="1091"/>
      <c r="LVU24" s="1091"/>
      <c r="LVV24" s="1091"/>
      <c r="LVW24" s="1091"/>
      <c r="LVX24" s="1091"/>
      <c r="LVY24" s="1055"/>
      <c r="LVZ24" s="1091"/>
      <c r="LWA24" s="1091"/>
      <c r="LWB24" s="1091"/>
      <c r="LWC24" s="1091"/>
      <c r="LWD24" s="1091"/>
      <c r="LWE24" s="1091"/>
      <c r="LWF24" s="1055"/>
      <c r="LWG24" s="1091"/>
      <c r="LWH24" s="1091"/>
      <c r="LWI24" s="1091"/>
      <c r="LWJ24" s="1091"/>
      <c r="LWK24" s="1091"/>
      <c r="LWL24" s="1091"/>
      <c r="LWM24" s="1055"/>
      <c r="LWN24" s="1091"/>
      <c r="LWO24" s="1091"/>
      <c r="LWP24" s="1091"/>
      <c r="LWQ24" s="1091"/>
      <c r="LWR24" s="1091"/>
      <c r="LWS24" s="1091"/>
      <c r="LWT24" s="1055"/>
      <c r="LWU24" s="1091"/>
      <c r="LWV24" s="1091"/>
      <c r="LWW24" s="1091"/>
      <c r="LWX24" s="1091"/>
      <c r="LWY24" s="1091"/>
      <c r="LWZ24" s="1091"/>
      <c r="LXA24" s="1055"/>
      <c r="LXB24" s="1091"/>
      <c r="LXC24" s="1091"/>
      <c r="LXD24" s="1091"/>
      <c r="LXE24" s="1091"/>
      <c r="LXF24" s="1091"/>
      <c r="LXG24" s="1091"/>
      <c r="LXH24" s="1055"/>
      <c r="LXI24" s="1091"/>
      <c r="LXJ24" s="1091"/>
      <c r="LXK24" s="1091"/>
      <c r="LXL24" s="1091"/>
      <c r="LXM24" s="1091"/>
      <c r="LXN24" s="1091"/>
      <c r="LXO24" s="1055"/>
      <c r="LXP24" s="1091"/>
      <c r="LXQ24" s="1091"/>
      <c r="LXR24" s="1091"/>
      <c r="LXS24" s="1091"/>
      <c r="LXT24" s="1091"/>
      <c r="LXU24" s="1091"/>
      <c r="LXV24" s="1055"/>
      <c r="LXW24" s="1091"/>
      <c r="LXX24" s="1091"/>
      <c r="LXY24" s="1091"/>
      <c r="LXZ24" s="1091"/>
      <c r="LYA24" s="1091"/>
      <c r="LYB24" s="1091"/>
      <c r="LYC24" s="1055"/>
      <c r="LYD24" s="1091"/>
      <c r="LYE24" s="1091"/>
      <c r="LYF24" s="1091"/>
      <c r="LYG24" s="1091"/>
      <c r="LYH24" s="1091"/>
      <c r="LYI24" s="1091"/>
      <c r="LYJ24" s="1055"/>
      <c r="LYK24" s="1091"/>
      <c r="LYL24" s="1091"/>
      <c r="LYM24" s="1091"/>
      <c r="LYN24" s="1091"/>
      <c r="LYO24" s="1091"/>
      <c r="LYP24" s="1091"/>
      <c r="LYQ24" s="1055"/>
      <c r="LYR24" s="1091"/>
      <c r="LYS24" s="1091"/>
      <c r="LYT24" s="1091"/>
      <c r="LYU24" s="1091"/>
      <c r="LYV24" s="1091"/>
      <c r="LYW24" s="1091"/>
      <c r="LYX24" s="1055"/>
      <c r="LYY24" s="1091"/>
      <c r="LYZ24" s="1091"/>
      <c r="LZA24" s="1091"/>
      <c r="LZB24" s="1091"/>
      <c r="LZC24" s="1091"/>
      <c r="LZD24" s="1091"/>
      <c r="LZE24" s="1055"/>
      <c r="LZF24" s="1091"/>
      <c r="LZG24" s="1091"/>
      <c r="LZH24" s="1091"/>
      <c r="LZI24" s="1091"/>
      <c r="LZJ24" s="1091"/>
      <c r="LZK24" s="1091"/>
      <c r="LZL24" s="1055"/>
      <c r="LZM24" s="1091"/>
      <c r="LZN24" s="1091"/>
      <c r="LZO24" s="1091"/>
      <c r="LZP24" s="1091"/>
      <c r="LZQ24" s="1091"/>
      <c r="LZR24" s="1091"/>
      <c r="LZS24" s="1055"/>
      <c r="LZT24" s="1091"/>
      <c r="LZU24" s="1091"/>
      <c r="LZV24" s="1091"/>
      <c r="LZW24" s="1091"/>
      <c r="LZX24" s="1091"/>
      <c r="LZY24" s="1091"/>
      <c r="LZZ24" s="1055"/>
      <c r="MAA24" s="1091"/>
      <c r="MAB24" s="1091"/>
      <c r="MAC24" s="1091"/>
      <c r="MAD24" s="1091"/>
      <c r="MAE24" s="1091"/>
      <c r="MAF24" s="1091"/>
      <c r="MAG24" s="1055"/>
      <c r="MAH24" s="1091"/>
      <c r="MAI24" s="1091"/>
      <c r="MAJ24" s="1091"/>
      <c r="MAK24" s="1091"/>
      <c r="MAL24" s="1091"/>
      <c r="MAM24" s="1091"/>
      <c r="MAN24" s="1055"/>
      <c r="MAO24" s="1091"/>
      <c r="MAP24" s="1091"/>
      <c r="MAQ24" s="1091"/>
      <c r="MAR24" s="1091"/>
      <c r="MAS24" s="1091"/>
      <c r="MAT24" s="1091"/>
      <c r="MAU24" s="1055"/>
      <c r="MAV24" s="1091"/>
      <c r="MAW24" s="1091"/>
      <c r="MAX24" s="1091"/>
      <c r="MAY24" s="1091"/>
      <c r="MAZ24" s="1091"/>
      <c r="MBA24" s="1091"/>
      <c r="MBB24" s="1055"/>
      <c r="MBC24" s="1091"/>
      <c r="MBD24" s="1091"/>
      <c r="MBE24" s="1091"/>
      <c r="MBF24" s="1091"/>
      <c r="MBG24" s="1091"/>
      <c r="MBH24" s="1091"/>
      <c r="MBI24" s="1055"/>
      <c r="MBJ24" s="1091"/>
      <c r="MBK24" s="1091"/>
      <c r="MBL24" s="1091"/>
      <c r="MBM24" s="1091"/>
      <c r="MBN24" s="1091"/>
      <c r="MBO24" s="1091"/>
      <c r="MBP24" s="1055"/>
      <c r="MBQ24" s="1091"/>
      <c r="MBR24" s="1091"/>
      <c r="MBS24" s="1091"/>
      <c r="MBT24" s="1091"/>
      <c r="MBU24" s="1091"/>
      <c r="MBV24" s="1091"/>
      <c r="MBW24" s="1055"/>
      <c r="MBX24" s="1091"/>
      <c r="MBY24" s="1091"/>
      <c r="MBZ24" s="1091"/>
      <c r="MCA24" s="1091"/>
      <c r="MCB24" s="1091"/>
      <c r="MCC24" s="1091"/>
      <c r="MCD24" s="1055"/>
      <c r="MCE24" s="1091"/>
      <c r="MCF24" s="1091"/>
      <c r="MCG24" s="1091"/>
      <c r="MCH24" s="1091"/>
      <c r="MCI24" s="1091"/>
      <c r="MCJ24" s="1091"/>
      <c r="MCK24" s="1055"/>
      <c r="MCL24" s="1091"/>
      <c r="MCM24" s="1091"/>
      <c r="MCN24" s="1091"/>
      <c r="MCO24" s="1091"/>
      <c r="MCP24" s="1091"/>
      <c r="MCQ24" s="1091"/>
      <c r="MCR24" s="1055"/>
      <c r="MCS24" s="1091"/>
      <c r="MCT24" s="1091"/>
      <c r="MCU24" s="1091"/>
      <c r="MCV24" s="1091"/>
      <c r="MCW24" s="1091"/>
      <c r="MCX24" s="1091"/>
      <c r="MCY24" s="1055"/>
      <c r="MCZ24" s="1091"/>
      <c r="MDA24" s="1091"/>
      <c r="MDB24" s="1091"/>
      <c r="MDC24" s="1091"/>
      <c r="MDD24" s="1091"/>
      <c r="MDE24" s="1091"/>
      <c r="MDF24" s="1055"/>
      <c r="MDG24" s="1091"/>
      <c r="MDH24" s="1091"/>
      <c r="MDI24" s="1091"/>
      <c r="MDJ24" s="1091"/>
      <c r="MDK24" s="1091"/>
      <c r="MDL24" s="1091"/>
      <c r="MDM24" s="1055"/>
      <c r="MDN24" s="1091"/>
      <c r="MDO24" s="1091"/>
      <c r="MDP24" s="1091"/>
      <c r="MDQ24" s="1091"/>
      <c r="MDR24" s="1091"/>
      <c r="MDS24" s="1091"/>
      <c r="MDT24" s="1055"/>
      <c r="MDU24" s="1091"/>
      <c r="MDV24" s="1091"/>
      <c r="MDW24" s="1091"/>
      <c r="MDX24" s="1091"/>
      <c r="MDY24" s="1091"/>
      <c r="MDZ24" s="1091"/>
      <c r="MEA24" s="1055"/>
      <c r="MEB24" s="1091"/>
      <c r="MEC24" s="1091"/>
      <c r="MED24" s="1091"/>
      <c r="MEE24" s="1091"/>
      <c r="MEF24" s="1091"/>
      <c r="MEG24" s="1091"/>
      <c r="MEH24" s="1055"/>
      <c r="MEI24" s="1091"/>
      <c r="MEJ24" s="1091"/>
      <c r="MEK24" s="1091"/>
      <c r="MEL24" s="1091"/>
      <c r="MEM24" s="1091"/>
      <c r="MEN24" s="1091"/>
      <c r="MEO24" s="1055"/>
      <c r="MEP24" s="1091"/>
      <c r="MEQ24" s="1091"/>
      <c r="MER24" s="1091"/>
      <c r="MES24" s="1091"/>
      <c r="MET24" s="1091"/>
      <c r="MEU24" s="1091"/>
      <c r="MEV24" s="1055"/>
      <c r="MEW24" s="1091"/>
      <c r="MEX24" s="1091"/>
      <c r="MEY24" s="1091"/>
      <c r="MEZ24" s="1091"/>
      <c r="MFA24" s="1091"/>
      <c r="MFB24" s="1091"/>
      <c r="MFC24" s="1055"/>
      <c r="MFD24" s="1091"/>
      <c r="MFE24" s="1091"/>
      <c r="MFF24" s="1091"/>
      <c r="MFG24" s="1091"/>
      <c r="MFH24" s="1091"/>
      <c r="MFI24" s="1091"/>
      <c r="MFJ24" s="1055"/>
      <c r="MFK24" s="1091"/>
      <c r="MFL24" s="1091"/>
      <c r="MFM24" s="1091"/>
      <c r="MFN24" s="1091"/>
      <c r="MFO24" s="1091"/>
      <c r="MFP24" s="1091"/>
      <c r="MFQ24" s="1055"/>
      <c r="MFR24" s="1091"/>
      <c r="MFS24" s="1091"/>
      <c r="MFT24" s="1091"/>
      <c r="MFU24" s="1091"/>
      <c r="MFV24" s="1091"/>
      <c r="MFW24" s="1091"/>
      <c r="MFX24" s="1055"/>
      <c r="MFY24" s="1091"/>
      <c r="MFZ24" s="1091"/>
      <c r="MGA24" s="1091"/>
      <c r="MGB24" s="1091"/>
      <c r="MGC24" s="1091"/>
      <c r="MGD24" s="1091"/>
      <c r="MGE24" s="1055"/>
      <c r="MGF24" s="1091"/>
      <c r="MGG24" s="1091"/>
      <c r="MGH24" s="1091"/>
      <c r="MGI24" s="1091"/>
      <c r="MGJ24" s="1091"/>
      <c r="MGK24" s="1091"/>
      <c r="MGL24" s="1055"/>
      <c r="MGM24" s="1091"/>
      <c r="MGN24" s="1091"/>
      <c r="MGO24" s="1091"/>
      <c r="MGP24" s="1091"/>
      <c r="MGQ24" s="1091"/>
      <c r="MGR24" s="1091"/>
      <c r="MGS24" s="1055"/>
      <c r="MGT24" s="1091"/>
      <c r="MGU24" s="1091"/>
      <c r="MGV24" s="1091"/>
      <c r="MGW24" s="1091"/>
      <c r="MGX24" s="1091"/>
      <c r="MGY24" s="1091"/>
      <c r="MGZ24" s="1055"/>
      <c r="MHA24" s="1091"/>
      <c r="MHB24" s="1091"/>
      <c r="MHC24" s="1091"/>
      <c r="MHD24" s="1091"/>
      <c r="MHE24" s="1091"/>
      <c r="MHF24" s="1091"/>
      <c r="MHG24" s="1055"/>
      <c r="MHH24" s="1091"/>
      <c r="MHI24" s="1091"/>
      <c r="MHJ24" s="1091"/>
      <c r="MHK24" s="1091"/>
      <c r="MHL24" s="1091"/>
      <c r="MHM24" s="1091"/>
      <c r="MHN24" s="1055"/>
      <c r="MHO24" s="1091"/>
      <c r="MHP24" s="1091"/>
      <c r="MHQ24" s="1091"/>
      <c r="MHR24" s="1091"/>
      <c r="MHS24" s="1091"/>
      <c r="MHT24" s="1091"/>
      <c r="MHU24" s="1055"/>
      <c r="MHV24" s="1091"/>
      <c r="MHW24" s="1091"/>
      <c r="MHX24" s="1091"/>
      <c r="MHY24" s="1091"/>
      <c r="MHZ24" s="1091"/>
      <c r="MIA24" s="1091"/>
      <c r="MIB24" s="1055"/>
      <c r="MIC24" s="1091"/>
      <c r="MID24" s="1091"/>
      <c r="MIE24" s="1091"/>
      <c r="MIF24" s="1091"/>
      <c r="MIG24" s="1091"/>
      <c r="MIH24" s="1091"/>
      <c r="MII24" s="1055"/>
      <c r="MIJ24" s="1091"/>
      <c r="MIK24" s="1091"/>
      <c r="MIL24" s="1091"/>
      <c r="MIM24" s="1091"/>
      <c r="MIN24" s="1091"/>
      <c r="MIO24" s="1091"/>
      <c r="MIP24" s="1055"/>
      <c r="MIQ24" s="1091"/>
      <c r="MIR24" s="1091"/>
      <c r="MIS24" s="1091"/>
      <c r="MIT24" s="1091"/>
      <c r="MIU24" s="1091"/>
      <c r="MIV24" s="1091"/>
      <c r="MIW24" s="1055"/>
      <c r="MIX24" s="1091"/>
      <c r="MIY24" s="1091"/>
      <c r="MIZ24" s="1091"/>
      <c r="MJA24" s="1091"/>
      <c r="MJB24" s="1091"/>
      <c r="MJC24" s="1091"/>
      <c r="MJD24" s="1055"/>
      <c r="MJE24" s="1091"/>
      <c r="MJF24" s="1091"/>
      <c r="MJG24" s="1091"/>
      <c r="MJH24" s="1091"/>
      <c r="MJI24" s="1091"/>
      <c r="MJJ24" s="1091"/>
      <c r="MJK24" s="1055"/>
      <c r="MJL24" s="1091"/>
      <c r="MJM24" s="1091"/>
      <c r="MJN24" s="1091"/>
      <c r="MJO24" s="1091"/>
      <c r="MJP24" s="1091"/>
      <c r="MJQ24" s="1091"/>
      <c r="MJR24" s="1055"/>
      <c r="MJS24" s="1091"/>
      <c r="MJT24" s="1091"/>
      <c r="MJU24" s="1091"/>
      <c r="MJV24" s="1091"/>
      <c r="MJW24" s="1091"/>
      <c r="MJX24" s="1091"/>
      <c r="MJY24" s="1055"/>
      <c r="MJZ24" s="1091"/>
      <c r="MKA24" s="1091"/>
      <c r="MKB24" s="1091"/>
      <c r="MKC24" s="1091"/>
      <c r="MKD24" s="1091"/>
      <c r="MKE24" s="1091"/>
      <c r="MKF24" s="1055"/>
      <c r="MKG24" s="1091"/>
      <c r="MKH24" s="1091"/>
      <c r="MKI24" s="1091"/>
      <c r="MKJ24" s="1091"/>
      <c r="MKK24" s="1091"/>
      <c r="MKL24" s="1091"/>
      <c r="MKM24" s="1055"/>
      <c r="MKN24" s="1091"/>
      <c r="MKO24" s="1091"/>
      <c r="MKP24" s="1091"/>
      <c r="MKQ24" s="1091"/>
      <c r="MKR24" s="1091"/>
      <c r="MKS24" s="1091"/>
      <c r="MKT24" s="1055"/>
      <c r="MKU24" s="1091"/>
      <c r="MKV24" s="1091"/>
      <c r="MKW24" s="1091"/>
      <c r="MKX24" s="1091"/>
      <c r="MKY24" s="1091"/>
      <c r="MKZ24" s="1091"/>
      <c r="MLA24" s="1055"/>
      <c r="MLB24" s="1091"/>
      <c r="MLC24" s="1091"/>
      <c r="MLD24" s="1091"/>
      <c r="MLE24" s="1091"/>
      <c r="MLF24" s="1091"/>
      <c r="MLG24" s="1091"/>
      <c r="MLH24" s="1055"/>
      <c r="MLI24" s="1091"/>
      <c r="MLJ24" s="1091"/>
      <c r="MLK24" s="1091"/>
      <c r="MLL24" s="1091"/>
      <c r="MLM24" s="1091"/>
      <c r="MLN24" s="1091"/>
      <c r="MLO24" s="1055"/>
      <c r="MLP24" s="1091"/>
      <c r="MLQ24" s="1091"/>
      <c r="MLR24" s="1091"/>
      <c r="MLS24" s="1091"/>
      <c r="MLT24" s="1091"/>
      <c r="MLU24" s="1091"/>
      <c r="MLV24" s="1055"/>
      <c r="MLW24" s="1091"/>
      <c r="MLX24" s="1091"/>
      <c r="MLY24" s="1091"/>
      <c r="MLZ24" s="1091"/>
      <c r="MMA24" s="1091"/>
      <c r="MMB24" s="1091"/>
      <c r="MMC24" s="1055"/>
      <c r="MMD24" s="1091"/>
      <c r="MME24" s="1091"/>
      <c r="MMF24" s="1091"/>
      <c r="MMG24" s="1091"/>
      <c r="MMH24" s="1091"/>
      <c r="MMI24" s="1091"/>
      <c r="MMJ24" s="1055"/>
      <c r="MMK24" s="1091"/>
      <c r="MML24" s="1091"/>
      <c r="MMM24" s="1091"/>
      <c r="MMN24" s="1091"/>
      <c r="MMO24" s="1091"/>
      <c r="MMP24" s="1091"/>
      <c r="MMQ24" s="1055"/>
      <c r="MMR24" s="1091"/>
      <c r="MMS24" s="1091"/>
      <c r="MMT24" s="1091"/>
      <c r="MMU24" s="1091"/>
      <c r="MMV24" s="1091"/>
      <c r="MMW24" s="1091"/>
      <c r="MMX24" s="1055"/>
      <c r="MMY24" s="1091"/>
      <c r="MMZ24" s="1091"/>
      <c r="MNA24" s="1091"/>
      <c r="MNB24" s="1091"/>
      <c r="MNC24" s="1091"/>
      <c r="MND24" s="1091"/>
      <c r="MNE24" s="1055"/>
      <c r="MNF24" s="1091"/>
      <c r="MNG24" s="1091"/>
      <c r="MNH24" s="1091"/>
      <c r="MNI24" s="1091"/>
      <c r="MNJ24" s="1091"/>
      <c r="MNK24" s="1091"/>
      <c r="MNL24" s="1055"/>
      <c r="MNM24" s="1091"/>
      <c r="MNN24" s="1091"/>
      <c r="MNO24" s="1091"/>
      <c r="MNP24" s="1091"/>
      <c r="MNQ24" s="1091"/>
      <c r="MNR24" s="1091"/>
      <c r="MNS24" s="1055"/>
      <c r="MNT24" s="1091"/>
      <c r="MNU24" s="1091"/>
      <c r="MNV24" s="1091"/>
      <c r="MNW24" s="1091"/>
      <c r="MNX24" s="1091"/>
      <c r="MNY24" s="1091"/>
      <c r="MNZ24" s="1055"/>
      <c r="MOA24" s="1091"/>
      <c r="MOB24" s="1091"/>
      <c r="MOC24" s="1091"/>
      <c r="MOD24" s="1091"/>
      <c r="MOE24" s="1091"/>
      <c r="MOF24" s="1091"/>
      <c r="MOG24" s="1055"/>
      <c r="MOH24" s="1091"/>
      <c r="MOI24" s="1091"/>
      <c r="MOJ24" s="1091"/>
      <c r="MOK24" s="1091"/>
      <c r="MOL24" s="1091"/>
      <c r="MOM24" s="1091"/>
      <c r="MON24" s="1055"/>
      <c r="MOO24" s="1091"/>
      <c r="MOP24" s="1091"/>
      <c r="MOQ24" s="1091"/>
      <c r="MOR24" s="1091"/>
      <c r="MOS24" s="1091"/>
      <c r="MOT24" s="1091"/>
      <c r="MOU24" s="1055"/>
      <c r="MOV24" s="1091"/>
      <c r="MOW24" s="1091"/>
      <c r="MOX24" s="1091"/>
      <c r="MOY24" s="1091"/>
      <c r="MOZ24" s="1091"/>
      <c r="MPA24" s="1091"/>
      <c r="MPB24" s="1055"/>
      <c r="MPC24" s="1091"/>
      <c r="MPD24" s="1091"/>
      <c r="MPE24" s="1091"/>
      <c r="MPF24" s="1091"/>
      <c r="MPG24" s="1091"/>
      <c r="MPH24" s="1091"/>
      <c r="MPI24" s="1055"/>
      <c r="MPJ24" s="1091"/>
      <c r="MPK24" s="1091"/>
      <c r="MPL24" s="1091"/>
      <c r="MPM24" s="1091"/>
      <c r="MPN24" s="1091"/>
      <c r="MPO24" s="1091"/>
      <c r="MPP24" s="1055"/>
      <c r="MPQ24" s="1091"/>
      <c r="MPR24" s="1091"/>
      <c r="MPS24" s="1091"/>
      <c r="MPT24" s="1091"/>
      <c r="MPU24" s="1091"/>
      <c r="MPV24" s="1091"/>
      <c r="MPW24" s="1055"/>
      <c r="MPX24" s="1091"/>
      <c r="MPY24" s="1091"/>
      <c r="MPZ24" s="1091"/>
      <c r="MQA24" s="1091"/>
      <c r="MQB24" s="1091"/>
      <c r="MQC24" s="1091"/>
      <c r="MQD24" s="1055"/>
      <c r="MQE24" s="1091"/>
      <c r="MQF24" s="1091"/>
      <c r="MQG24" s="1091"/>
      <c r="MQH24" s="1091"/>
      <c r="MQI24" s="1091"/>
      <c r="MQJ24" s="1091"/>
      <c r="MQK24" s="1055"/>
      <c r="MQL24" s="1091"/>
      <c r="MQM24" s="1091"/>
      <c r="MQN24" s="1091"/>
      <c r="MQO24" s="1091"/>
      <c r="MQP24" s="1091"/>
      <c r="MQQ24" s="1091"/>
      <c r="MQR24" s="1055"/>
      <c r="MQS24" s="1091"/>
      <c r="MQT24" s="1091"/>
      <c r="MQU24" s="1091"/>
      <c r="MQV24" s="1091"/>
      <c r="MQW24" s="1091"/>
      <c r="MQX24" s="1091"/>
      <c r="MQY24" s="1055"/>
      <c r="MQZ24" s="1091"/>
      <c r="MRA24" s="1091"/>
      <c r="MRB24" s="1091"/>
      <c r="MRC24" s="1091"/>
      <c r="MRD24" s="1091"/>
      <c r="MRE24" s="1091"/>
      <c r="MRF24" s="1055"/>
      <c r="MRG24" s="1091"/>
      <c r="MRH24" s="1091"/>
      <c r="MRI24" s="1091"/>
      <c r="MRJ24" s="1091"/>
      <c r="MRK24" s="1091"/>
      <c r="MRL24" s="1091"/>
      <c r="MRM24" s="1055"/>
      <c r="MRN24" s="1091"/>
      <c r="MRO24" s="1091"/>
      <c r="MRP24" s="1091"/>
      <c r="MRQ24" s="1091"/>
      <c r="MRR24" s="1091"/>
      <c r="MRS24" s="1091"/>
      <c r="MRT24" s="1055"/>
      <c r="MRU24" s="1091"/>
      <c r="MRV24" s="1091"/>
      <c r="MRW24" s="1091"/>
      <c r="MRX24" s="1091"/>
      <c r="MRY24" s="1091"/>
      <c r="MRZ24" s="1091"/>
      <c r="MSA24" s="1055"/>
      <c r="MSB24" s="1091"/>
      <c r="MSC24" s="1091"/>
      <c r="MSD24" s="1091"/>
      <c r="MSE24" s="1091"/>
      <c r="MSF24" s="1091"/>
      <c r="MSG24" s="1091"/>
      <c r="MSH24" s="1055"/>
      <c r="MSI24" s="1091"/>
      <c r="MSJ24" s="1091"/>
      <c r="MSK24" s="1091"/>
      <c r="MSL24" s="1091"/>
      <c r="MSM24" s="1091"/>
      <c r="MSN24" s="1091"/>
      <c r="MSO24" s="1055"/>
      <c r="MSP24" s="1091"/>
      <c r="MSQ24" s="1091"/>
      <c r="MSR24" s="1091"/>
      <c r="MSS24" s="1091"/>
      <c r="MST24" s="1091"/>
      <c r="MSU24" s="1091"/>
      <c r="MSV24" s="1055"/>
      <c r="MSW24" s="1091"/>
      <c r="MSX24" s="1091"/>
      <c r="MSY24" s="1091"/>
      <c r="MSZ24" s="1091"/>
      <c r="MTA24" s="1091"/>
      <c r="MTB24" s="1091"/>
      <c r="MTC24" s="1055"/>
      <c r="MTD24" s="1091"/>
      <c r="MTE24" s="1091"/>
      <c r="MTF24" s="1091"/>
      <c r="MTG24" s="1091"/>
      <c r="MTH24" s="1091"/>
      <c r="MTI24" s="1091"/>
      <c r="MTJ24" s="1055"/>
      <c r="MTK24" s="1091"/>
      <c r="MTL24" s="1091"/>
      <c r="MTM24" s="1091"/>
      <c r="MTN24" s="1091"/>
      <c r="MTO24" s="1091"/>
      <c r="MTP24" s="1091"/>
      <c r="MTQ24" s="1055"/>
      <c r="MTR24" s="1091"/>
      <c r="MTS24" s="1091"/>
      <c r="MTT24" s="1091"/>
      <c r="MTU24" s="1091"/>
      <c r="MTV24" s="1091"/>
      <c r="MTW24" s="1091"/>
      <c r="MTX24" s="1055"/>
      <c r="MTY24" s="1091"/>
      <c r="MTZ24" s="1091"/>
      <c r="MUA24" s="1091"/>
      <c r="MUB24" s="1091"/>
      <c r="MUC24" s="1091"/>
      <c r="MUD24" s="1091"/>
      <c r="MUE24" s="1055"/>
      <c r="MUF24" s="1091"/>
      <c r="MUG24" s="1091"/>
      <c r="MUH24" s="1091"/>
      <c r="MUI24" s="1091"/>
      <c r="MUJ24" s="1091"/>
      <c r="MUK24" s="1091"/>
      <c r="MUL24" s="1055"/>
      <c r="MUM24" s="1091"/>
      <c r="MUN24" s="1091"/>
      <c r="MUO24" s="1091"/>
      <c r="MUP24" s="1091"/>
      <c r="MUQ24" s="1091"/>
      <c r="MUR24" s="1091"/>
      <c r="MUS24" s="1055"/>
      <c r="MUT24" s="1091"/>
      <c r="MUU24" s="1091"/>
      <c r="MUV24" s="1091"/>
      <c r="MUW24" s="1091"/>
      <c r="MUX24" s="1091"/>
      <c r="MUY24" s="1091"/>
      <c r="MUZ24" s="1055"/>
      <c r="MVA24" s="1091"/>
      <c r="MVB24" s="1091"/>
      <c r="MVC24" s="1091"/>
      <c r="MVD24" s="1091"/>
      <c r="MVE24" s="1091"/>
      <c r="MVF24" s="1091"/>
      <c r="MVG24" s="1055"/>
      <c r="MVH24" s="1091"/>
      <c r="MVI24" s="1091"/>
      <c r="MVJ24" s="1091"/>
      <c r="MVK24" s="1091"/>
      <c r="MVL24" s="1091"/>
      <c r="MVM24" s="1091"/>
      <c r="MVN24" s="1055"/>
      <c r="MVO24" s="1091"/>
      <c r="MVP24" s="1091"/>
      <c r="MVQ24" s="1091"/>
      <c r="MVR24" s="1091"/>
      <c r="MVS24" s="1091"/>
      <c r="MVT24" s="1091"/>
      <c r="MVU24" s="1055"/>
      <c r="MVV24" s="1091"/>
      <c r="MVW24" s="1091"/>
      <c r="MVX24" s="1091"/>
      <c r="MVY24" s="1091"/>
      <c r="MVZ24" s="1091"/>
      <c r="MWA24" s="1091"/>
      <c r="MWB24" s="1055"/>
      <c r="MWC24" s="1091"/>
      <c r="MWD24" s="1091"/>
      <c r="MWE24" s="1091"/>
      <c r="MWF24" s="1091"/>
      <c r="MWG24" s="1091"/>
      <c r="MWH24" s="1091"/>
      <c r="MWI24" s="1055"/>
      <c r="MWJ24" s="1091"/>
      <c r="MWK24" s="1091"/>
      <c r="MWL24" s="1091"/>
      <c r="MWM24" s="1091"/>
      <c r="MWN24" s="1091"/>
      <c r="MWO24" s="1091"/>
      <c r="MWP24" s="1055"/>
      <c r="MWQ24" s="1091"/>
      <c r="MWR24" s="1091"/>
      <c r="MWS24" s="1091"/>
      <c r="MWT24" s="1091"/>
      <c r="MWU24" s="1091"/>
      <c r="MWV24" s="1091"/>
      <c r="MWW24" s="1055"/>
      <c r="MWX24" s="1091"/>
      <c r="MWY24" s="1091"/>
      <c r="MWZ24" s="1091"/>
      <c r="MXA24" s="1091"/>
      <c r="MXB24" s="1091"/>
      <c r="MXC24" s="1091"/>
      <c r="MXD24" s="1055"/>
      <c r="MXE24" s="1091"/>
      <c r="MXF24" s="1091"/>
      <c r="MXG24" s="1091"/>
      <c r="MXH24" s="1091"/>
      <c r="MXI24" s="1091"/>
      <c r="MXJ24" s="1091"/>
      <c r="MXK24" s="1055"/>
      <c r="MXL24" s="1091"/>
      <c r="MXM24" s="1091"/>
      <c r="MXN24" s="1091"/>
      <c r="MXO24" s="1091"/>
      <c r="MXP24" s="1091"/>
      <c r="MXQ24" s="1091"/>
      <c r="MXR24" s="1055"/>
      <c r="MXS24" s="1091"/>
      <c r="MXT24" s="1091"/>
      <c r="MXU24" s="1091"/>
      <c r="MXV24" s="1091"/>
      <c r="MXW24" s="1091"/>
      <c r="MXX24" s="1091"/>
      <c r="MXY24" s="1055"/>
      <c r="MXZ24" s="1091"/>
      <c r="MYA24" s="1091"/>
      <c r="MYB24" s="1091"/>
      <c r="MYC24" s="1091"/>
      <c r="MYD24" s="1091"/>
      <c r="MYE24" s="1091"/>
      <c r="MYF24" s="1055"/>
      <c r="MYG24" s="1091"/>
      <c r="MYH24" s="1091"/>
      <c r="MYI24" s="1091"/>
      <c r="MYJ24" s="1091"/>
      <c r="MYK24" s="1091"/>
      <c r="MYL24" s="1091"/>
      <c r="MYM24" s="1055"/>
      <c r="MYN24" s="1091"/>
      <c r="MYO24" s="1091"/>
      <c r="MYP24" s="1091"/>
      <c r="MYQ24" s="1091"/>
      <c r="MYR24" s="1091"/>
      <c r="MYS24" s="1091"/>
      <c r="MYT24" s="1055"/>
      <c r="MYU24" s="1091"/>
      <c r="MYV24" s="1091"/>
      <c r="MYW24" s="1091"/>
      <c r="MYX24" s="1091"/>
      <c r="MYY24" s="1091"/>
      <c r="MYZ24" s="1091"/>
      <c r="MZA24" s="1055"/>
      <c r="MZB24" s="1091"/>
      <c r="MZC24" s="1091"/>
      <c r="MZD24" s="1091"/>
      <c r="MZE24" s="1091"/>
      <c r="MZF24" s="1091"/>
      <c r="MZG24" s="1091"/>
      <c r="MZH24" s="1055"/>
      <c r="MZI24" s="1091"/>
      <c r="MZJ24" s="1091"/>
      <c r="MZK24" s="1091"/>
      <c r="MZL24" s="1091"/>
      <c r="MZM24" s="1091"/>
      <c r="MZN24" s="1091"/>
      <c r="MZO24" s="1055"/>
      <c r="MZP24" s="1091"/>
      <c r="MZQ24" s="1091"/>
      <c r="MZR24" s="1091"/>
      <c r="MZS24" s="1091"/>
      <c r="MZT24" s="1091"/>
      <c r="MZU24" s="1091"/>
      <c r="MZV24" s="1055"/>
      <c r="MZW24" s="1091"/>
      <c r="MZX24" s="1091"/>
      <c r="MZY24" s="1091"/>
      <c r="MZZ24" s="1091"/>
      <c r="NAA24" s="1091"/>
      <c r="NAB24" s="1091"/>
      <c r="NAC24" s="1055"/>
      <c r="NAD24" s="1091"/>
      <c r="NAE24" s="1091"/>
      <c r="NAF24" s="1091"/>
      <c r="NAG24" s="1091"/>
      <c r="NAH24" s="1091"/>
      <c r="NAI24" s="1091"/>
      <c r="NAJ24" s="1055"/>
      <c r="NAK24" s="1091"/>
      <c r="NAL24" s="1091"/>
      <c r="NAM24" s="1091"/>
      <c r="NAN24" s="1091"/>
      <c r="NAO24" s="1091"/>
      <c r="NAP24" s="1091"/>
      <c r="NAQ24" s="1055"/>
      <c r="NAR24" s="1091"/>
      <c r="NAS24" s="1091"/>
      <c r="NAT24" s="1091"/>
      <c r="NAU24" s="1091"/>
      <c r="NAV24" s="1091"/>
      <c r="NAW24" s="1091"/>
      <c r="NAX24" s="1055"/>
      <c r="NAY24" s="1091"/>
      <c r="NAZ24" s="1091"/>
      <c r="NBA24" s="1091"/>
      <c r="NBB24" s="1091"/>
      <c r="NBC24" s="1091"/>
      <c r="NBD24" s="1091"/>
      <c r="NBE24" s="1055"/>
      <c r="NBF24" s="1091"/>
      <c r="NBG24" s="1091"/>
      <c r="NBH24" s="1091"/>
      <c r="NBI24" s="1091"/>
      <c r="NBJ24" s="1091"/>
      <c r="NBK24" s="1091"/>
      <c r="NBL24" s="1055"/>
      <c r="NBM24" s="1091"/>
      <c r="NBN24" s="1091"/>
      <c r="NBO24" s="1091"/>
      <c r="NBP24" s="1091"/>
      <c r="NBQ24" s="1091"/>
      <c r="NBR24" s="1091"/>
      <c r="NBS24" s="1055"/>
      <c r="NBT24" s="1091"/>
      <c r="NBU24" s="1091"/>
      <c r="NBV24" s="1091"/>
      <c r="NBW24" s="1091"/>
      <c r="NBX24" s="1091"/>
      <c r="NBY24" s="1091"/>
      <c r="NBZ24" s="1055"/>
      <c r="NCA24" s="1091"/>
      <c r="NCB24" s="1091"/>
      <c r="NCC24" s="1091"/>
      <c r="NCD24" s="1091"/>
      <c r="NCE24" s="1091"/>
      <c r="NCF24" s="1091"/>
      <c r="NCG24" s="1055"/>
      <c r="NCH24" s="1091"/>
      <c r="NCI24" s="1091"/>
      <c r="NCJ24" s="1091"/>
      <c r="NCK24" s="1091"/>
      <c r="NCL24" s="1091"/>
      <c r="NCM24" s="1091"/>
      <c r="NCN24" s="1055"/>
      <c r="NCO24" s="1091"/>
      <c r="NCP24" s="1091"/>
      <c r="NCQ24" s="1091"/>
      <c r="NCR24" s="1091"/>
      <c r="NCS24" s="1091"/>
      <c r="NCT24" s="1091"/>
      <c r="NCU24" s="1055"/>
      <c r="NCV24" s="1091"/>
      <c r="NCW24" s="1091"/>
      <c r="NCX24" s="1091"/>
      <c r="NCY24" s="1091"/>
      <c r="NCZ24" s="1091"/>
      <c r="NDA24" s="1091"/>
      <c r="NDB24" s="1055"/>
      <c r="NDC24" s="1091"/>
      <c r="NDD24" s="1091"/>
      <c r="NDE24" s="1091"/>
      <c r="NDF24" s="1091"/>
      <c r="NDG24" s="1091"/>
      <c r="NDH24" s="1091"/>
      <c r="NDI24" s="1055"/>
      <c r="NDJ24" s="1091"/>
      <c r="NDK24" s="1091"/>
      <c r="NDL24" s="1091"/>
      <c r="NDM24" s="1091"/>
      <c r="NDN24" s="1091"/>
      <c r="NDO24" s="1091"/>
      <c r="NDP24" s="1055"/>
      <c r="NDQ24" s="1091"/>
      <c r="NDR24" s="1091"/>
      <c r="NDS24" s="1091"/>
      <c r="NDT24" s="1091"/>
      <c r="NDU24" s="1091"/>
      <c r="NDV24" s="1091"/>
      <c r="NDW24" s="1055"/>
      <c r="NDX24" s="1091"/>
      <c r="NDY24" s="1091"/>
      <c r="NDZ24" s="1091"/>
      <c r="NEA24" s="1091"/>
      <c r="NEB24" s="1091"/>
      <c r="NEC24" s="1091"/>
      <c r="NED24" s="1055"/>
      <c r="NEE24" s="1091"/>
      <c r="NEF24" s="1091"/>
      <c r="NEG24" s="1091"/>
      <c r="NEH24" s="1091"/>
      <c r="NEI24" s="1091"/>
      <c r="NEJ24" s="1091"/>
      <c r="NEK24" s="1055"/>
      <c r="NEL24" s="1091"/>
      <c r="NEM24" s="1091"/>
      <c r="NEN24" s="1091"/>
      <c r="NEO24" s="1091"/>
      <c r="NEP24" s="1091"/>
      <c r="NEQ24" s="1091"/>
      <c r="NER24" s="1055"/>
      <c r="NES24" s="1091"/>
      <c r="NET24" s="1091"/>
      <c r="NEU24" s="1091"/>
      <c r="NEV24" s="1091"/>
      <c r="NEW24" s="1091"/>
      <c r="NEX24" s="1091"/>
      <c r="NEY24" s="1055"/>
      <c r="NEZ24" s="1091"/>
      <c r="NFA24" s="1091"/>
      <c r="NFB24" s="1091"/>
      <c r="NFC24" s="1091"/>
      <c r="NFD24" s="1091"/>
      <c r="NFE24" s="1091"/>
      <c r="NFF24" s="1055"/>
      <c r="NFG24" s="1091"/>
      <c r="NFH24" s="1091"/>
      <c r="NFI24" s="1091"/>
      <c r="NFJ24" s="1091"/>
      <c r="NFK24" s="1091"/>
      <c r="NFL24" s="1091"/>
      <c r="NFM24" s="1055"/>
      <c r="NFN24" s="1091"/>
      <c r="NFO24" s="1091"/>
      <c r="NFP24" s="1091"/>
      <c r="NFQ24" s="1091"/>
      <c r="NFR24" s="1091"/>
      <c r="NFS24" s="1091"/>
      <c r="NFT24" s="1055"/>
      <c r="NFU24" s="1091"/>
      <c r="NFV24" s="1091"/>
      <c r="NFW24" s="1091"/>
      <c r="NFX24" s="1091"/>
      <c r="NFY24" s="1091"/>
      <c r="NFZ24" s="1091"/>
      <c r="NGA24" s="1055"/>
      <c r="NGB24" s="1091"/>
      <c r="NGC24" s="1091"/>
      <c r="NGD24" s="1091"/>
      <c r="NGE24" s="1091"/>
      <c r="NGF24" s="1091"/>
      <c r="NGG24" s="1091"/>
      <c r="NGH24" s="1055"/>
      <c r="NGI24" s="1091"/>
      <c r="NGJ24" s="1091"/>
      <c r="NGK24" s="1091"/>
      <c r="NGL24" s="1091"/>
      <c r="NGM24" s="1091"/>
      <c r="NGN24" s="1091"/>
      <c r="NGO24" s="1055"/>
      <c r="NGP24" s="1091"/>
      <c r="NGQ24" s="1091"/>
      <c r="NGR24" s="1091"/>
      <c r="NGS24" s="1091"/>
      <c r="NGT24" s="1091"/>
      <c r="NGU24" s="1091"/>
      <c r="NGV24" s="1055"/>
      <c r="NGW24" s="1091"/>
      <c r="NGX24" s="1091"/>
      <c r="NGY24" s="1091"/>
      <c r="NGZ24" s="1091"/>
      <c r="NHA24" s="1091"/>
      <c r="NHB24" s="1091"/>
      <c r="NHC24" s="1055"/>
      <c r="NHD24" s="1091"/>
      <c r="NHE24" s="1091"/>
      <c r="NHF24" s="1091"/>
      <c r="NHG24" s="1091"/>
      <c r="NHH24" s="1091"/>
      <c r="NHI24" s="1091"/>
      <c r="NHJ24" s="1055"/>
      <c r="NHK24" s="1091"/>
      <c r="NHL24" s="1091"/>
      <c r="NHM24" s="1091"/>
      <c r="NHN24" s="1091"/>
      <c r="NHO24" s="1091"/>
      <c r="NHP24" s="1091"/>
      <c r="NHQ24" s="1055"/>
      <c r="NHR24" s="1091"/>
      <c r="NHS24" s="1091"/>
      <c r="NHT24" s="1091"/>
      <c r="NHU24" s="1091"/>
      <c r="NHV24" s="1091"/>
      <c r="NHW24" s="1091"/>
      <c r="NHX24" s="1055"/>
      <c r="NHY24" s="1091"/>
      <c r="NHZ24" s="1091"/>
      <c r="NIA24" s="1091"/>
      <c r="NIB24" s="1091"/>
      <c r="NIC24" s="1091"/>
      <c r="NID24" s="1091"/>
      <c r="NIE24" s="1055"/>
      <c r="NIF24" s="1091"/>
      <c r="NIG24" s="1091"/>
      <c r="NIH24" s="1091"/>
      <c r="NII24" s="1091"/>
      <c r="NIJ24" s="1091"/>
      <c r="NIK24" s="1091"/>
      <c r="NIL24" s="1055"/>
      <c r="NIM24" s="1091"/>
      <c r="NIN24" s="1091"/>
      <c r="NIO24" s="1091"/>
      <c r="NIP24" s="1091"/>
      <c r="NIQ24" s="1091"/>
      <c r="NIR24" s="1091"/>
      <c r="NIS24" s="1055"/>
      <c r="NIT24" s="1091"/>
      <c r="NIU24" s="1091"/>
      <c r="NIV24" s="1091"/>
      <c r="NIW24" s="1091"/>
      <c r="NIX24" s="1091"/>
      <c r="NIY24" s="1091"/>
      <c r="NIZ24" s="1055"/>
      <c r="NJA24" s="1091"/>
      <c r="NJB24" s="1091"/>
      <c r="NJC24" s="1091"/>
      <c r="NJD24" s="1091"/>
      <c r="NJE24" s="1091"/>
      <c r="NJF24" s="1091"/>
      <c r="NJG24" s="1055"/>
      <c r="NJH24" s="1091"/>
      <c r="NJI24" s="1091"/>
      <c r="NJJ24" s="1091"/>
      <c r="NJK24" s="1091"/>
      <c r="NJL24" s="1091"/>
      <c r="NJM24" s="1091"/>
      <c r="NJN24" s="1055"/>
      <c r="NJO24" s="1091"/>
      <c r="NJP24" s="1091"/>
      <c r="NJQ24" s="1091"/>
      <c r="NJR24" s="1091"/>
      <c r="NJS24" s="1091"/>
      <c r="NJT24" s="1091"/>
      <c r="NJU24" s="1055"/>
      <c r="NJV24" s="1091"/>
      <c r="NJW24" s="1091"/>
      <c r="NJX24" s="1091"/>
      <c r="NJY24" s="1091"/>
      <c r="NJZ24" s="1091"/>
      <c r="NKA24" s="1091"/>
      <c r="NKB24" s="1055"/>
      <c r="NKC24" s="1091"/>
      <c r="NKD24" s="1091"/>
      <c r="NKE24" s="1091"/>
      <c r="NKF24" s="1091"/>
      <c r="NKG24" s="1091"/>
      <c r="NKH24" s="1091"/>
      <c r="NKI24" s="1055"/>
      <c r="NKJ24" s="1091"/>
      <c r="NKK24" s="1091"/>
      <c r="NKL24" s="1091"/>
      <c r="NKM24" s="1091"/>
      <c r="NKN24" s="1091"/>
      <c r="NKO24" s="1091"/>
      <c r="NKP24" s="1055"/>
      <c r="NKQ24" s="1091"/>
      <c r="NKR24" s="1091"/>
      <c r="NKS24" s="1091"/>
      <c r="NKT24" s="1091"/>
      <c r="NKU24" s="1091"/>
      <c r="NKV24" s="1091"/>
      <c r="NKW24" s="1055"/>
      <c r="NKX24" s="1091"/>
      <c r="NKY24" s="1091"/>
      <c r="NKZ24" s="1091"/>
      <c r="NLA24" s="1091"/>
      <c r="NLB24" s="1091"/>
      <c r="NLC24" s="1091"/>
      <c r="NLD24" s="1055"/>
      <c r="NLE24" s="1091"/>
      <c r="NLF24" s="1091"/>
      <c r="NLG24" s="1091"/>
      <c r="NLH24" s="1091"/>
      <c r="NLI24" s="1091"/>
      <c r="NLJ24" s="1091"/>
      <c r="NLK24" s="1055"/>
      <c r="NLL24" s="1091"/>
      <c r="NLM24" s="1091"/>
      <c r="NLN24" s="1091"/>
      <c r="NLO24" s="1091"/>
      <c r="NLP24" s="1091"/>
      <c r="NLQ24" s="1091"/>
      <c r="NLR24" s="1055"/>
      <c r="NLS24" s="1091"/>
      <c r="NLT24" s="1091"/>
      <c r="NLU24" s="1091"/>
      <c r="NLV24" s="1091"/>
      <c r="NLW24" s="1091"/>
      <c r="NLX24" s="1091"/>
      <c r="NLY24" s="1055"/>
      <c r="NLZ24" s="1091"/>
      <c r="NMA24" s="1091"/>
      <c r="NMB24" s="1091"/>
      <c r="NMC24" s="1091"/>
      <c r="NMD24" s="1091"/>
      <c r="NME24" s="1091"/>
      <c r="NMF24" s="1055"/>
      <c r="NMG24" s="1091"/>
      <c r="NMH24" s="1091"/>
      <c r="NMI24" s="1091"/>
      <c r="NMJ24" s="1091"/>
      <c r="NMK24" s="1091"/>
      <c r="NML24" s="1091"/>
      <c r="NMM24" s="1055"/>
      <c r="NMN24" s="1091"/>
      <c r="NMO24" s="1091"/>
      <c r="NMP24" s="1091"/>
      <c r="NMQ24" s="1091"/>
      <c r="NMR24" s="1091"/>
      <c r="NMS24" s="1091"/>
      <c r="NMT24" s="1055"/>
      <c r="NMU24" s="1091"/>
      <c r="NMV24" s="1091"/>
      <c r="NMW24" s="1091"/>
      <c r="NMX24" s="1091"/>
      <c r="NMY24" s="1091"/>
      <c r="NMZ24" s="1091"/>
      <c r="NNA24" s="1055"/>
      <c r="NNB24" s="1091"/>
      <c r="NNC24" s="1091"/>
      <c r="NND24" s="1091"/>
      <c r="NNE24" s="1091"/>
      <c r="NNF24" s="1091"/>
      <c r="NNG24" s="1091"/>
      <c r="NNH24" s="1055"/>
      <c r="NNI24" s="1091"/>
      <c r="NNJ24" s="1091"/>
      <c r="NNK24" s="1091"/>
      <c r="NNL24" s="1091"/>
      <c r="NNM24" s="1091"/>
      <c r="NNN24" s="1091"/>
      <c r="NNO24" s="1055"/>
      <c r="NNP24" s="1091"/>
      <c r="NNQ24" s="1091"/>
      <c r="NNR24" s="1091"/>
      <c r="NNS24" s="1091"/>
      <c r="NNT24" s="1091"/>
      <c r="NNU24" s="1091"/>
      <c r="NNV24" s="1055"/>
      <c r="NNW24" s="1091"/>
      <c r="NNX24" s="1091"/>
      <c r="NNY24" s="1091"/>
      <c r="NNZ24" s="1091"/>
      <c r="NOA24" s="1091"/>
      <c r="NOB24" s="1091"/>
      <c r="NOC24" s="1055"/>
      <c r="NOD24" s="1091"/>
      <c r="NOE24" s="1091"/>
      <c r="NOF24" s="1091"/>
      <c r="NOG24" s="1091"/>
      <c r="NOH24" s="1091"/>
      <c r="NOI24" s="1091"/>
      <c r="NOJ24" s="1055"/>
      <c r="NOK24" s="1091"/>
      <c r="NOL24" s="1091"/>
      <c r="NOM24" s="1091"/>
      <c r="NON24" s="1091"/>
      <c r="NOO24" s="1091"/>
      <c r="NOP24" s="1091"/>
      <c r="NOQ24" s="1055"/>
      <c r="NOR24" s="1091"/>
      <c r="NOS24" s="1091"/>
      <c r="NOT24" s="1091"/>
      <c r="NOU24" s="1091"/>
      <c r="NOV24" s="1091"/>
      <c r="NOW24" s="1091"/>
      <c r="NOX24" s="1055"/>
      <c r="NOY24" s="1091"/>
      <c r="NOZ24" s="1091"/>
      <c r="NPA24" s="1091"/>
      <c r="NPB24" s="1091"/>
      <c r="NPC24" s="1091"/>
      <c r="NPD24" s="1091"/>
      <c r="NPE24" s="1055"/>
      <c r="NPF24" s="1091"/>
      <c r="NPG24" s="1091"/>
      <c r="NPH24" s="1091"/>
      <c r="NPI24" s="1091"/>
      <c r="NPJ24" s="1091"/>
      <c r="NPK24" s="1091"/>
      <c r="NPL24" s="1055"/>
      <c r="NPM24" s="1091"/>
      <c r="NPN24" s="1091"/>
      <c r="NPO24" s="1091"/>
      <c r="NPP24" s="1091"/>
      <c r="NPQ24" s="1091"/>
      <c r="NPR24" s="1091"/>
      <c r="NPS24" s="1055"/>
      <c r="NPT24" s="1091"/>
      <c r="NPU24" s="1091"/>
      <c r="NPV24" s="1091"/>
      <c r="NPW24" s="1091"/>
      <c r="NPX24" s="1091"/>
      <c r="NPY24" s="1091"/>
      <c r="NPZ24" s="1055"/>
      <c r="NQA24" s="1091"/>
      <c r="NQB24" s="1091"/>
      <c r="NQC24" s="1091"/>
      <c r="NQD24" s="1091"/>
      <c r="NQE24" s="1091"/>
      <c r="NQF24" s="1091"/>
      <c r="NQG24" s="1055"/>
      <c r="NQH24" s="1091"/>
      <c r="NQI24" s="1091"/>
      <c r="NQJ24" s="1091"/>
      <c r="NQK24" s="1091"/>
      <c r="NQL24" s="1091"/>
      <c r="NQM24" s="1091"/>
      <c r="NQN24" s="1055"/>
      <c r="NQO24" s="1091"/>
      <c r="NQP24" s="1091"/>
      <c r="NQQ24" s="1091"/>
      <c r="NQR24" s="1091"/>
      <c r="NQS24" s="1091"/>
      <c r="NQT24" s="1091"/>
      <c r="NQU24" s="1055"/>
      <c r="NQV24" s="1091"/>
      <c r="NQW24" s="1091"/>
      <c r="NQX24" s="1091"/>
      <c r="NQY24" s="1091"/>
      <c r="NQZ24" s="1091"/>
      <c r="NRA24" s="1091"/>
      <c r="NRB24" s="1055"/>
      <c r="NRC24" s="1091"/>
      <c r="NRD24" s="1091"/>
      <c r="NRE24" s="1091"/>
      <c r="NRF24" s="1091"/>
      <c r="NRG24" s="1091"/>
      <c r="NRH24" s="1091"/>
      <c r="NRI24" s="1055"/>
      <c r="NRJ24" s="1091"/>
      <c r="NRK24" s="1091"/>
      <c r="NRL24" s="1091"/>
      <c r="NRM24" s="1091"/>
      <c r="NRN24" s="1091"/>
      <c r="NRO24" s="1091"/>
      <c r="NRP24" s="1055"/>
      <c r="NRQ24" s="1091"/>
      <c r="NRR24" s="1091"/>
      <c r="NRS24" s="1091"/>
      <c r="NRT24" s="1091"/>
      <c r="NRU24" s="1091"/>
      <c r="NRV24" s="1091"/>
      <c r="NRW24" s="1055"/>
      <c r="NRX24" s="1091"/>
      <c r="NRY24" s="1091"/>
      <c r="NRZ24" s="1091"/>
      <c r="NSA24" s="1091"/>
      <c r="NSB24" s="1091"/>
      <c r="NSC24" s="1091"/>
      <c r="NSD24" s="1055"/>
      <c r="NSE24" s="1091"/>
      <c r="NSF24" s="1091"/>
      <c r="NSG24" s="1091"/>
      <c r="NSH24" s="1091"/>
      <c r="NSI24" s="1091"/>
      <c r="NSJ24" s="1091"/>
      <c r="NSK24" s="1055"/>
      <c r="NSL24" s="1091"/>
      <c r="NSM24" s="1091"/>
      <c r="NSN24" s="1091"/>
      <c r="NSO24" s="1091"/>
      <c r="NSP24" s="1091"/>
      <c r="NSQ24" s="1091"/>
      <c r="NSR24" s="1055"/>
      <c r="NSS24" s="1091"/>
      <c r="NST24" s="1091"/>
      <c r="NSU24" s="1091"/>
      <c r="NSV24" s="1091"/>
      <c r="NSW24" s="1091"/>
      <c r="NSX24" s="1091"/>
      <c r="NSY24" s="1055"/>
      <c r="NSZ24" s="1091"/>
      <c r="NTA24" s="1091"/>
      <c r="NTB24" s="1091"/>
      <c r="NTC24" s="1091"/>
      <c r="NTD24" s="1091"/>
      <c r="NTE24" s="1091"/>
      <c r="NTF24" s="1055"/>
      <c r="NTG24" s="1091"/>
      <c r="NTH24" s="1091"/>
      <c r="NTI24" s="1091"/>
      <c r="NTJ24" s="1091"/>
      <c r="NTK24" s="1091"/>
      <c r="NTL24" s="1091"/>
      <c r="NTM24" s="1055"/>
      <c r="NTN24" s="1091"/>
      <c r="NTO24" s="1091"/>
      <c r="NTP24" s="1091"/>
      <c r="NTQ24" s="1091"/>
      <c r="NTR24" s="1091"/>
      <c r="NTS24" s="1091"/>
      <c r="NTT24" s="1055"/>
      <c r="NTU24" s="1091"/>
      <c r="NTV24" s="1091"/>
      <c r="NTW24" s="1091"/>
      <c r="NTX24" s="1091"/>
      <c r="NTY24" s="1091"/>
      <c r="NTZ24" s="1091"/>
      <c r="NUA24" s="1055"/>
      <c r="NUB24" s="1091"/>
      <c r="NUC24" s="1091"/>
      <c r="NUD24" s="1091"/>
      <c r="NUE24" s="1091"/>
      <c r="NUF24" s="1091"/>
      <c r="NUG24" s="1091"/>
      <c r="NUH24" s="1055"/>
      <c r="NUI24" s="1091"/>
      <c r="NUJ24" s="1091"/>
      <c r="NUK24" s="1091"/>
      <c r="NUL24" s="1091"/>
      <c r="NUM24" s="1091"/>
      <c r="NUN24" s="1091"/>
      <c r="NUO24" s="1055"/>
      <c r="NUP24" s="1091"/>
      <c r="NUQ24" s="1091"/>
      <c r="NUR24" s="1091"/>
      <c r="NUS24" s="1091"/>
      <c r="NUT24" s="1091"/>
      <c r="NUU24" s="1091"/>
      <c r="NUV24" s="1055"/>
      <c r="NUW24" s="1091"/>
      <c r="NUX24" s="1091"/>
      <c r="NUY24" s="1091"/>
      <c r="NUZ24" s="1091"/>
      <c r="NVA24" s="1091"/>
      <c r="NVB24" s="1091"/>
      <c r="NVC24" s="1055"/>
      <c r="NVD24" s="1091"/>
      <c r="NVE24" s="1091"/>
      <c r="NVF24" s="1091"/>
      <c r="NVG24" s="1091"/>
      <c r="NVH24" s="1091"/>
      <c r="NVI24" s="1091"/>
      <c r="NVJ24" s="1055"/>
      <c r="NVK24" s="1091"/>
      <c r="NVL24" s="1091"/>
      <c r="NVM24" s="1091"/>
      <c r="NVN24" s="1091"/>
      <c r="NVO24" s="1091"/>
      <c r="NVP24" s="1091"/>
      <c r="NVQ24" s="1055"/>
      <c r="NVR24" s="1091"/>
      <c r="NVS24" s="1091"/>
      <c r="NVT24" s="1091"/>
      <c r="NVU24" s="1091"/>
      <c r="NVV24" s="1091"/>
      <c r="NVW24" s="1091"/>
      <c r="NVX24" s="1055"/>
      <c r="NVY24" s="1091"/>
      <c r="NVZ24" s="1091"/>
      <c r="NWA24" s="1091"/>
      <c r="NWB24" s="1091"/>
      <c r="NWC24" s="1091"/>
      <c r="NWD24" s="1091"/>
      <c r="NWE24" s="1055"/>
      <c r="NWF24" s="1091"/>
      <c r="NWG24" s="1091"/>
      <c r="NWH24" s="1091"/>
      <c r="NWI24" s="1091"/>
      <c r="NWJ24" s="1091"/>
      <c r="NWK24" s="1091"/>
      <c r="NWL24" s="1055"/>
      <c r="NWM24" s="1091"/>
      <c r="NWN24" s="1091"/>
      <c r="NWO24" s="1091"/>
      <c r="NWP24" s="1091"/>
      <c r="NWQ24" s="1091"/>
      <c r="NWR24" s="1091"/>
      <c r="NWS24" s="1055"/>
      <c r="NWT24" s="1091"/>
      <c r="NWU24" s="1091"/>
      <c r="NWV24" s="1091"/>
      <c r="NWW24" s="1091"/>
      <c r="NWX24" s="1091"/>
      <c r="NWY24" s="1091"/>
      <c r="NWZ24" s="1055"/>
      <c r="NXA24" s="1091"/>
      <c r="NXB24" s="1091"/>
      <c r="NXC24" s="1091"/>
      <c r="NXD24" s="1091"/>
      <c r="NXE24" s="1091"/>
      <c r="NXF24" s="1091"/>
      <c r="NXG24" s="1055"/>
      <c r="NXH24" s="1091"/>
      <c r="NXI24" s="1091"/>
      <c r="NXJ24" s="1091"/>
      <c r="NXK24" s="1091"/>
      <c r="NXL24" s="1091"/>
      <c r="NXM24" s="1091"/>
      <c r="NXN24" s="1055"/>
      <c r="NXO24" s="1091"/>
      <c r="NXP24" s="1091"/>
      <c r="NXQ24" s="1091"/>
      <c r="NXR24" s="1091"/>
      <c r="NXS24" s="1091"/>
      <c r="NXT24" s="1091"/>
      <c r="NXU24" s="1055"/>
      <c r="NXV24" s="1091"/>
      <c r="NXW24" s="1091"/>
      <c r="NXX24" s="1091"/>
      <c r="NXY24" s="1091"/>
      <c r="NXZ24" s="1091"/>
      <c r="NYA24" s="1091"/>
      <c r="NYB24" s="1055"/>
      <c r="NYC24" s="1091"/>
      <c r="NYD24" s="1091"/>
      <c r="NYE24" s="1091"/>
      <c r="NYF24" s="1091"/>
      <c r="NYG24" s="1091"/>
      <c r="NYH24" s="1091"/>
      <c r="NYI24" s="1055"/>
      <c r="NYJ24" s="1091"/>
      <c r="NYK24" s="1091"/>
      <c r="NYL24" s="1091"/>
      <c r="NYM24" s="1091"/>
      <c r="NYN24" s="1091"/>
      <c r="NYO24" s="1091"/>
      <c r="NYP24" s="1055"/>
      <c r="NYQ24" s="1091"/>
      <c r="NYR24" s="1091"/>
      <c r="NYS24" s="1091"/>
      <c r="NYT24" s="1091"/>
      <c r="NYU24" s="1091"/>
      <c r="NYV24" s="1091"/>
      <c r="NYW24" s="1055"/>
      <c r="NYX24" s="1091"/>
      <c r="NYY24" s="1091"/>
      <c r="NYZ24" s="1091"/>
      <c r="NZA24" s="1091"/>
      <c r="NZB24" s="1091"/>
      <c r="NZC24" s="1091"/>
      <c r="NZD24" s="1055"/>
      <c r="NZE24" s="1091"/>
      <c r="NZF24" s="1091"/>
      <c r="NZG24" s="1091"/>
      <c r="NZH24" s="1091"/>
      <c r="NZI24" s="1091"/>
      <c r="NZJ24" s="1091"/>
      <c r="NZK24" s="1055"/>
      <c r="NZL24" s="1091"/>
      <c r="NZM24" s="1091"/>
      <c r="NZN24" s="1091"/>
      <c r="NZO24" s="1091"/>
      <c r="NZP24" s="1091"/>
      <c r="NZQ24" s="1091"/>
      <c r="NZR24" s="1055"/>
      <c r="NZS24" s="1091"/>
      <c r="NZT24" s="1091"/>
      <c r="NZU24" s="1091"/>
      <c r="NZV24" s="1091"/>
      <c r="NZW24" s="1091"/>
      <c r="NZX24" s="1091"/>
      <c r="NZY24" s="1055"/>
      <c r="NZZ24" s="1091"/>
      <c r="OAA24" s="1091"/>
      <c r="OAB24" s="1091"/>
      <c r="OAC24" s="1091"/>
      <c r="OAD24" s="1091"/>
      <c r="OAE24" s="1091"/>
      <c r="OAF24" s="1055"/>
      <c r="OAG24" s="1091"/>
      <c r="OAH24" s="1091"/>
      <c r="OAI24" s="1091"/>
      <c r="OAJ24" s="1091"/>
      <c r="OAK24" s="1091"/>
      <c r="OAL24" s="1091"/>
      <c r="OAM24" s="1055"/>
      <c r="OAN24" s="1091"/>
      <c r="OAO24" s="1091"/>
      <c r="OAP24" s="1091"/>
      <c r="OAQ24" s="1091"/>
      <c r="OAR24" s="1091"/>
      <c r="OAS24" s="1091"/>
      <c r="OAT24" s="1055"/>
      <c r="OAU24" s="1091"/>
      <c r="OAV24" s="1091"/>
      <c r="OAW24" s="1091"/>
      <c r="OAX24" s="1091"/>
      <c r="OAY24" s="1091"/>
      <c r="OAZ24" s="1091"/>
      <c r="OBA24" s="1055"/>
      <c r="OBB24" s="1091"/>
      <c r="OBC24" s="1091"/>
      <c r="OBD24" s="1091"/>
      <c r="OBE24" s="1091"/>
      <c r="OBF24" s="1091"/>
      <c r="OBG24" s="1091"/>
      <c r="OBH24" s="1055"/>
      <c r="OBI24" s="1091"/>
      <c r="OBJ24" s="1091"/>
      <c r="OBK24" s="1091"/>
      <c r="OBL24" s="1091"/>
      <c r="OBM24" s="1091"/>
      <c r="OBN24" s="1091"/>
      <c r="OBO24" s="1055"/>
      <c r="OBP24" s="1091"/>
      <c r="OBQ24" s="1091"/>
      <c r="OBR24" s="1091"/>
      <c r="OBS24" s="1091"/>
      <c r="OBT24" s="1091"/>
      <c r="OBU24" s="1091"/>
      <c r="OBV24" s="1055"/>
      <c r="OBW24" s="1091"/>
      <c r="OBX24" s="1091"/>
      <c r="OBY24" s="1091"/>
      <c r="OBZ24" s="1091"/>
      <c r="OCA24" s="1091"/>
      <c r="OCB24" s="1091"/>
      <c r="OCC24" s="1055"/>
      <c r="OCD24" s="1091"/>
      <c r="OCE24" s="1091"/>
      <c r="OCF24" s="1091"/>
      <c r="OCG24" s="1091"/>
      <c r="OCH24" s="1091"/>
      <c r="OCI24" s="1091"/>
      <c r="OCJ24" s="1055"/>
      <c r="OCK24" s="1091"/>
      <c r="OCL24" s="1091"/>
      <c r="OCM24" s="1091"/>
      <c r="OCN24" s="1091"/>
      <c r="OCO24" s="1091"/>
      <c r="OCP24" s="1091"/>
      <c r="OCQ24" s="1055"/>
      <c r="OCR24" s="1091"/>
      <c r="OCS24" s="1091"/>
      <c r="OCT24" s="1091"/>
      <c r="OCU24" s="1091"/>
      <c r="OCV24" s="1091"/>
      <c r="OCW24" s="1091"/>
      <c r="OCX24" s="1055"/>
      <c r="OCY24" s="1091"/>
      <c r="OCZ24" s="1091"/>
      <c r="ODA24" s="1091"/>
      <c r="ODB24" s="1091"/>
      <c r="ODC24" s="1091"/>
      <c r="ODD24" s="1091"/>
      <c r="ODE24" s="1055"/>
      <c r="ODF24" s="1091"/>
      <c r="ODG24" s="1091"/>
      <c r="ODH24" s="1091"/>
      <c r="ODI24" s="1091"/>
      <c r="ODJ24" s="1091"/>
      <c r="ODK24" s="1091"/>
      <c r="ODL24" s="1055"/>
      <c r="ODM24" s="1091"/>
      <c r="ODN24" s="1091"/>
      <c r="ODO24" s="1091"/>
      <c r="ODP24" s="1091"/>
      <c r="ODQ24" s="1091"/>
      <c r="ODR24" s="1091"/>
      <c r="ODS24" s="1055"/>
      <c r="ODT24" s="1091"/>
      <c r="ODU24" s="1091"/>
      <c r="ODV24" s="1091"/>
      <c r="ODW24" s="1091"/>
      <c r="ODX24" s="1091"/>
      <c r="ODY24" s="1091"/>
      <c r="ODZ24" s="1055"/>
      <c r="OEA24" s="1091"/>
      <c r="OEB24" s="1091"/>
      <c r="OEC24" s="1091"/>
      <c r="OED24" s="1091"/>
      <c r="OEE24" s="1091"/>
      <c r="OEF24" s="1091"/>
      <c r="OEG24" s="1055"/>
      <c r="OEH24" s="1091"/>
      <c r="OEI24" s="1091"/>
      <c r="OEJ24" s="1091"/>
      <c r="OEK24" s="1091"/>
      <c r="OEL24" s="1091"/>
      <c r="OEM24" s="1091"/>
      <c r="OEN24" s="1055"/>
      <c r="OEO24" s="1091"/>
      <c r="OEP24" s="1091"/>
      <c r="OEQ24" s="1091"/>
      <c r="OER24" s="1091"/>
      <c r="OES24" s="1091"/>
      <c r="OET24" s="1091"/>
      <c r="OEU24" s="1055"/>
      <c r="OEV24" s="1091"/>
      <c r="OEW24" s="1091"/>
      <c r="OEX24" s="1091"/>
      <c r="OEY24" s="1091"/>
      <c r="OEZ24" s="1091"/>
      <c r="OFA24" s="1091"/>
      <c r="OFB24" s="1055"/>
      <c r="OFC24" s="1091"/>
      <c r="OFD24" s="1091"/>
      <c r="OFE24" s="1091"/>
      <c r="OFF24" s="1091"/>
      <c r="OFG24" s="1091"/>
      <c r="OFH24" s="1091"/>
      <c r="OFI24" s="1055"/>
      <c r="OFJ24" s="1091"/>
      <c r="OFK24" s="1091"/>
      <c r="OFL24" s="1091"/>
      <c r="OFM24" s="1091"/>
      <c r="OFN24" s="1091"/>
      <c r="OFO24" s="1091"/>
      <c r="OFP24" s="1055"/>
      <c r="OFQ24" s="1091"/>
      <c r="OFR24" s="1091"/>
      <c r="OFS24" s="1091"/>
      <c r="OFT24" s="1091"/>
      <c r="OFU24" s="1091"/>
      <c r="OFV24" s="1091"/>
      <c r="OFW24" s="1055"/>
      <c r="OFX24" s="1091"/>
      <c r="OFY24" s="1091"/>
      <c r="OFZ24" s="1091"/>
      <c r="OGA24" s="1091"/>
      <c r="OGB24" s="1091"/>
      <c r="OGC24" s="1091"/>
      <c r="OGD24" s="1055"/>
      <c r="OGE24" s="1091"/>
      <c r="OGF24" s="1091"/>
      <c r="OGG24" s="1091"/>
      <c r="OGH24" s="1091"/>
      <c r="OGI24" s="1091"/>
      <c r="OGJ24" s="1091"/>
      <c r="OGK24" s="1055"/>
      <c r="OGL24" s="1091"/>
      <c r="OGM24" s="1091"/>
      <c r="OGN24" s="1091"/>
      <c r="OGO24" s="1091"/>
      <c r="OGP24" s="1091"/>
      <c r="OGQ24" s="1091"/>
      <c r="OGR24" s="1055"/>
      <c r="OGS24" s="1091"/>
      <c r="OGT24" s="1091"/>
      <c r="OGU24" s="1091"/>
      <c r="OGV24" s="1091"/>
      <c r="OGW24" s="1091"/>
      <c r="OGX24" s="1091"/>
      <c r="OGY24" s="1055"/>
      <c r="OGZ24" s="1091"/>
      <c r="OHA24" s="1091"/>
      <c r="OHB24" s="1091"/>
      <c r="OHC24" s="1091"/>
      <c r="OHD24" s="1091"/>
      <c r="OHE24" s="1091"/>
      <c r="OHF24" s="1055"/>
      <c r="OHG24" s="1091"/>
      <c r="OHH24" s="1091"/>
      <c r="OHI24" s="1091"/>
      <c r="OHJ24" s="1091"/>
      <c r="OHK24" s="1091"/>
      <c r="OHL24" s="1091"/>
      <c r="OHM24" s="1055"/>
      <c r="OHN24" s="1091"/>
      <c r="OHO24" s="1091"/>
      <c r="OHP24" s="1091"/>
      <c r="OHQ24" s="1091"/>
      <c r="OHR24" s="1091"/>
      <c r="OHS24" s="1091"/>
      <c r="OHT24" s="1055"/>
      <c r="OHU24" s="1091"/>
      <c r="OHV24" s="1091"/>
      <c r="OHW24" s="1091"/>
      <c r="OHX24" s="1091"/>
      <c r="OHY24" s="1091"/>
      <c r="OHZ24" s="1091"/>
      <c r="OIA24" s="1055"/>
      <c r="OIB24" s="1091"/>
      <c r="OIC24" s="1091"/>
      <c r="OID24" s="1091"/>
      <c r="OIE24" s="1091"/>
      <c r="OIF24" s="1091"/>
      <c r="OIG24" s="1091"/>
      <c r="OIH24" s="1055"/>
      <c r="OII24" s="1091"/>
      <c r="OIJ24" s="1091"/>
      <c r="OIK24" s="1091"/>
      <c r="OIL24" s="1091"/>
      <c r="OIM24" s="1091"/>
      <c r="OIN24" s="1091"/>
      <c r="OIO24" s="1055"/>
      <c r="OIP24" s="1091"/>
      <c r="OIQ24" s="1091"/>
      <c r="OIR24" s="1091"/>
      <c r="OIS24" s="1091"/>
      <c r="OIT24" s="1091"/>
      <c r="OIU24" s="1091"/>
      <c r="OIV24" s="1055"/>
      <c r="OIW24" s="1091"/>
      <c r="OIX24" s="1091"/>
      <c r="OIY24" s="1091"/>
      <c r="OIZ24" s="1091"/>
      <c r="OJA24" s="1091"/>
      <c r="OJB24" s="1091"/>
      <c r="OJC24" s="1055"/>
      <c r="OJD24" s="1091"/>
      <c r="OJE24" s="1091"/>
      <c r="OJF24" s="1091"/>
      <c r="OJG24" s="1091"/>
      <c r="OJH24" s="1091"/>
      <c r="OJI24" s="1091"/>
      <c r="OJJ24" s="1055"/>
      <c r="OJK24" s="1091"/>
      <c r="OJL24" s="1091"/>
      <c r="OJM24" s="1091"/>
      <c r="OJN24" s="1091"/>
      <c r="OJO24" s="1091"/>
      <c r="OJP24" s="1091"/>
      <c r="OJQ24" s="1055"/>
      <c r="OJR24" s="1091"/>
      <c r="OJS24" s="1091"/>
      <c r="OJT24" s="1091"/>
      <c r="OJU24" s="1091"/>
      <c r="OJV24" s="1091"/>
      <c r="OJW24" s="1091"/>
      <c r="OJX24" s="1055"/>
      <c r="OJY24" s="1091"/>
      <c r="OJZ24" s="1091"/>
      <c r="OKA24" s="1091"/>
      <c r="OKB24" s="1091"/>
      <c r="OKC24" s="1091"/>
      <c r="OKD24" s="1091"/>
      <c r="OKE24" s="1055"/>
      <c r="OKF24" s="1091"/>
      <c r="OKG24" s="1091"/>
      <c r="OKH24" s="1091"/>
      <c r="OKI24" s="1091"/>
      <c r="OKJ24" s="1091"/>
      <c r="OKK24" s="1091"/>
      <c r="OKL24" s="1055"/>
      <c r="OKM24" s="1091"/>
      <c r="OKN24" s="1091"/>
      <c r="OKO24" s="1091"/>
      <c r="OKP24" s="1091"/>
      <c r="OKQ24" s="1091"/>
      <c r="OKR24" s="1091"/>
      <c r="OKS24" s="1055"/>
      <c r="OKT24" s="1091"/>
      <c r="OKU24" s="1091"/>
      <c r="OKV24" s="1091"/>
      <c r="OKW24" s="1091"/>
      <c r="OKX24" s="1091"/>
      <c r="OKY24" s="1091"/>
      <c r="OKZ24" s="1055"/>
      <c r="OLA24" s="1091"/>
      <c r="OLB24" s="1091"/>
      <c r="OLC24" s="1091"/>
      <c r="OLD24" s="1091"/>
      <c r="OLE24" s="1091"/>
      <c r="OLF24" s="1091"/>
      <c r="OLG24" s="1055"/>
      <c r="OLH24" s="1091"/>
      <c r="OLI24" s="1091"/>
      <c r="OLJ24" s="1091"/>
      <c r="OLK24" s="1091"/>
      <c r="OLL24" s="1091"/>
      <c r="OLM24" s="1091"/>
      <c r="OLN24" s="1055"/>
      <c r="OLO24" s="1091"/>
      <c r="OLP24" s="1091"/>
      <c r="OLQ24" s="1091"/>
      <c r="OLR24" s="1091"/>
      <c r="OLS24" s="1091"/>
      <c r="OLT24" s="1091"/>
      <c r="OLU24" s="1055"/>
      <c r="OLV24" s="1091"/>
      <c r="OLW24" s="1091"/>
      <c r="OLX24" s="1091"/>
      <c r="OLY24" s="1091"/>
      <c r="OLZ24" s="1091"/>
      <c r="OMA24" s="1091"/>
      <c r="OMB24" s="1055"/>
      <c r="OMC24" s="1091"/>
      <c r="OMD24" s="1091"/>
      <c r="OME24" s="1091"/>
      <c r="OMF24" s="1091"/>
      <c r="OMG24" s="1091"/>
      <c r="OMH24" s="1091"/>
      <c r="OMI24" s="1055"/>
      <c r="OMJ24" s="1091"/>
      <c r="OMK24" s="1091"/>
      <c r="OML24" s="1091"/>
      <c r="OMM24" s="1091"/>
      <c r="OMN24" s="1091"/>
      <c r="OMO24" s="1091"/>
      <c r="OMP24" s="1055"/>
      <c r="OMQ24" s="1091"/>
      <c r="OMR24" s="1091"/>
      <c r="OMS24" s="1091"/>
      <c r="OMT24" s="1091"/>
      <c r="OMU24" s="1091"/>
      <c r="OMV24" s="1091"/>
      <c r="OMW24" s="1055"/>
      <c r="OMX24" s="1091"/>
      <c r="OMY24" s="1091"/>
      <c r="OMZ24" s="1091"/>
      <c r="ONA24" s="1091"/>
      <c r="ONB24" s="1091"/>
      <c r="ONC24" s="1091"/>
      <c r="OND24" s="1055"/>
      <c r="ONE24" s="1091"/>
      <c r="ONF24" s="1091"/>
      <c r="ONG24" s="1091"/>
      <c r="ONH24" s="1091"/>
      <c r="ONI24" s="1091"/>
      <c r="ONJ24" s="1091"/>
      <c r="ONK24" s="1055"/>
      <c r="ONL24" s="1091"/>
      <c r="ONM24" s="1091"/>
      <c r="ONN24" s="1091"/>
      <c r="ONO24" s="1091"/>
      <c r="ONP24" s="1091"/>
      <c r="ONQ24" s="1091"/>
      <c r="ONR24" s="1055"/>
      <c r="ONS24" s="1091"/>
      <c r="ONT24" s="1091"/>
      <c r="ONU24" s="1091"/>
      <c r="ONV24" s="1091"/>
      <c r="ONW24" s="1091"/>
      <c r="ONX24" s="1091"/>
      <c r="ONY24" s="1055"/>
      <c r="ONZ24" s="1091"/>
      <c r="OOA24" s="1091"/>
      <c r="OOB24" s="1091"/>
      <c r="OOC24" s="1091"/>
      <c r="OOD24" s="1091"/>
      <c r="OOE24" s="1091"/>
      <c r="OOF24" s="1055"/>
      <c r="OOG24" s="1091"/>
      <c r="OOH24" s="1091"/>
      <c r="OOI24" s="1091"/>
      <c r="OOJ24" s="1091"/>
      <c r="OOK24" s="1091"/>
      <c r="OOL24" s="1091"/>
      <c r="OOM24" s="1055"/>
      <c r="OON24" s="1091"/>
      <c r="OOO24" s="1091"/>
      <c r="OOP24" s="1091"/>
      <c r="OOQ24" s="1091"/>
      <c r="OOR24" s="1091"/>
      <c r="OOS24" s="1091"/>
      <c r="OOT24" s="1055"/>
      <c r="OOU24" s="1091"/>
      <c r="OOV24" s="1091"/>
      <c r="OOW24" s="1091"/>
      <c r="OOX24" s="1091"/>
      <c r="OOY24" s="1091"/>
      <c r="OOZ24" s="1091"/>
      <c r="OPA24" s="1055"/>
      <c r="OPB24" s="1091"/>
      <c r="OPC24" s="1091"/>
      <c r="OPD24" s="1091"/>
      <c r="OPE24" s="1091"/>
      <c r="OPF24" s="1091"/>
      <c r="OPG24" s="1091"/>
      <c r="OPH24" s="1055"/>
      <c r="OPI24" s="1091"/>
      <c r="OPJ24" s="1091"/>
      <c r="OPK24" s="1091"/>
      <c r="OPL24" s="1091"/>
      <c r="OPM24" s="1091"/>
      <c r="OPN24" s="1091"/>
      <c r="OPO24" s="1055"/>
      <c r="OPP24" s="1091"/>
      <c r="OPQ24" s="1091"/>
      <c r="OPR24" s="1091"/>
      <c r="OPS24" s="1091"/>
      <c r="OPT24" s="1091"/>
      <c r="OPU24" s="1091"/>
      <c r="OPV24" s="1055"/>
      <c r="OPW24" s="1091"/>
      <c r="OPX24" s="1091"/>
      <c r="OPY24" s="1091"/>
      <c r="OPZ24" s="1091"/>
      <c r="OQA24" s="1091"/>
      <c r="OQB24" s="1091"/>
      <c r="OQC24" s="1055"/>
      <c r="OQD24" s="1091"/>
      <c r="OQE24" s="1091"/>
      <c r="OQF24" s="1091"/>
      <c r="OQG24" s="1091"/>
      <c r="OQH24" s="1091"/>
      <c r="OQI24" s="1091"/>
      <c r="OQJ24" s="1055"/>
      <c r="OQK24" s="1091"/>
      <c r="OQL24" s="1091"/>
      <c r="OQM24" s="1091"/>
      <c r="OQN24" s="1091"/>
      <c r="OQO24" s="1091"/>
      <c r="OQP24" s="1091"/>
      <c r="OQQ24" s="1055"/>
      <c r="OQR24" s="1091"/>
      <c r="OQS24" s="1091"/>
      <c r="OQT24" s="1091"/>
      <c r="OQU24" s="1091"/>
      <c r="OQV24" s="1091"/>
      <c r="OQW24" s="1091"/>
      <c r="OQX24" s="1055"/>
      <c r="OQY24" s="1091"/>
      <c r="OQZ24" s="1091"/>
      <c r="ORA24" s="1091"/>
      <c r="ORB24" s="1091"/>
      <c r="ORC24" s="1091"/>
      <c r="ORD24" s="1091"/>
      <c r="ORE24" s="1055"/>
      <c r="ORF24" s="1091"/>
      <c r="ORG24" s="1091"/>
      <c r="ORH24" s="1091"/>
      <c r="ORI24" s="1091"/>
      <c r="ORJ24" s="1091"/>
      <c r="ORK24" s="1091"/>
      <c r="ORL24" s="1055"/>
      <c r="ORM24" s="1091"/>
      <c r="ORN24" s="1091"/>
      <c r="ORO24" s="1091"/>
      <c r="ORP24" s="1091"/>
      <c r="ORQ24" s="1091"/>
      <c r="ORR24" s="1091"/>
      <c r="ORS24" s="1055"/>
      <c r="ORT24" s="1091"/>
      <c r="ORU24" s="1091"/>
      <c r="ORV24" s="1091"/>
      <c r="ORW24" s="1091"/>
      <c r="ORX24" s="1091"/>
      <c r="ORY24" s="1091"/>
      <c r="ORZ24" s="1055"/>
      <c r="OSA24" s="1091"/>
      <c r="OSB24" s="1091"/>
      <c r="OSC24" s="1091"/>
      <c r="OSD24" s="1091"/>
      <c r="OSE24" s="1091"/>
      <c r="OSF24" s="1091"/>
      <c r="OSG24" s="1055"/>
      <c r="OSH24" s="1091"/>
      <c r="OSI24" s="1091"/>
      <c r="OSJ24" s="1091"/>
      <c r="OSK24" s="1091"/>
      <c r="OSL24" s="1091"/>
      <c r="OSM24" s="1091"/>
      <c r="OSN24" s="1055"/>
      <c r="OSO24" s="1091"/>
      <c r="OSP24" s="1091"/>
      <c r="OSQ24" s="1091"/>
      <c r="OSR24" s="1091"/>
      <c r="OSS24" s="1091"/>
      <c r="OST24" s="1091"/>
      <c r="OSU24" s="1055"/>
      <c r="OSV24" s="1091"/>
      <c r="OSW24" s="1091"/>
      <c r="OSX24" s="1091"/>
      <c r="OSY24" s="1091"/>
      <c r="OSZ24" s="1091"/>
      <c r="OTA24" s="1091"/>
      <c r="OTB24" s="1055"/>
      <c r="OTC24" s="1091"/>
      <c r="OTD24" s="1091"/>
      <c r="OTE24" s="1091"/>
      <c r="OTF24" s="1091"/>
      <c r="OTG24" s="1091"/>
      <c r="OTH24" s="1091"/>
      <c r="OTI24" s="1055"/>
      <c r="OTJ24" s="1091"/>
      <c r="OTK24" s="1091"/>
      <c r="OTL24" s="1091"/>
      <c r="OTM24" s="1091"/>
      <c r="OTN24" s="1091"/>
      <c r="OTO24" s="1091"/>
      <c r="OTP24" s="1055"/>
      <c r="OTQ24" s="1091"/>
      <c r="OTR24" s="1091"/>
      <c r="OTS24" s="1091"/>
      <c r="OTT24" s="1091"/>
      <c r="OTU24" s="1091"/>
      <c r="OTV24" s="1091"/>
      <c r="OTW24" s="1055"/>
      <c r="OTX24" s="1091"/>
      <c r="OTY24" s="1091"/>
      <c r="OTZ24" s="1091"/>
      <c r="OUA24" s="1091"/>
      <c r="OUB24" s="1091"/>
      <c r="OUC24" s="1091"/>
      <c r="OUD24" s="1055"/>
      <c r="OUE24" s="1091"/>
      <c r="OUF24" s="1091"/>
      <c r="OUG24" s="1091"/>
      <c r="OUH24" s="1091"/>
      <c r="OUI24" s="1091"/>
      <c r="OUJ24" s="1091"/>
      <c r="OUK24" s="1055"/>
      <c r="OUL24" s="1091"/>
      <c r="OUM24" s="1091"/>
      <c r="OUN24" s="1091"/>
      <c r="OUO24" s="1091"/>
      <c r="OUP24" s="1091"/>
      <c r="OUQ24" s="1091"/>
      <c r="OUR24" s="1055"/>
      <c r="OUS24" s="1091"/>
      <c r="OUT24" s="1091"/>
      <c r="OUU24" s="1091"/>
      <c r="OUV24" s="1091"/>
      <c r="OUW24" s="1091"/>
      <c r="OUX24" s="1091"/>
      <c r="OUY24" s="1055"/>
      <c r="OUZ24" s="1091"/>
      <c r="OVA24" s="1091"/>
      <c r="OVB24" s="1091"/>
      <c r="OVC24" s="1091"/>
      <c r="OVD24" s="1091"/>
      <c r="OVE24" s="1091"/>
      <c r="OVF24" s="1055"/>
      <c r="OVG24" s="1091"/>
      <c r="OVH24" s="1091"/>
      <c r="OVI24" s="1091"/>
      <c r="OVJ24" s="1091"/>
      <c r="OVK24" s="1091"/>
      <c r="OVL24" s="1091"/>
      <c r="OVM24" s="1055"/>
      <c r="OVN24" s="1091"/>
      <c r="OVO24" s="1091"/>
      <c r="OVP24" s="1091"/>
      <c r="OVQ24" s="1091"/>
      <c r="OVR24" s="1091"/>
      <c r="OVS24" s="1091"/>
      <c r="OVT24" s="1055"/>
      <c r="OVU24" s="1091"/>
      <c r="OVV24" s="1091"/>
      <c r="OVW24" s="1091"/>
      <c r="OVX24" s="1091"/>
      <c r="OVY24" s="1091"/>
      <c r="OVZ24" s="1091"/>
      <c r="OWA24" s="1055"/>
      <c r="OWB24" s="1091"/>
      <c r="OWC24" s="1091"/>
      <c r="OWD24" s="1091"/>
      <c r="OWE24" s="1091"/>
      <c r="OWF24" s="1091"/>
      <c r="OWG24" s="1091"/>
      <c r="OWH24" s="1055"/>
      <c r="OWI24" s="1091"/>
      <c r="OWJ24" s="1091"/>
      <c r="OWK24" s="1091"/>
      <c r="OWL24" s="1091"/>
      <c r="OWM24" s="1091"/>
      <c r="OWN24" s="1091"/>
      <c r="OWO24" s="1055"/>
      <c r="OWP24" s="1091"/>
      <c r="OWQ24" s="1091"/>
      <c r="OWR24" s="1091"/>
      <c r="OWS24" s="1091"/>
      <c r="OWT24" s="1091"/>
      <c r="OWU24" s="1091"/>
      <c r="OWV24" s="1055"/>
      <c r="OWW24" s="1091"/>
      <c r="OWX24" s="1091"/>
      <c r="OWY24" s="1091"/>
      <c r="OWZ24" s="1091"/>
      <c r="OXA24" s="1091"/>
      <c r="OXB24" s="1091"/>
      <c r="OXC24" s="1055"/>
      <c r="OXD24" s="1091"/>
      <c r="OXE24" s="1091"/>
      <c r="OXF24" s="1091"/>
      <c r="OXG24" s="1091"/>
      <c r="OXH24" s="1091"/>
      <c r="OXI24" s="1091"/>
      <c r="OXJ24" s="1055"/>
      <c r="OXK24" s="1091"/>
      <c r="OXL24" s="1091"/>
      <c r="OXM24" s="1091"/>
      <c r="OXN24" s="1091"/>
      <c r="OXO24" s="1091"/>
      <c r="OXP24" s="1091"/>
      <c r="OXQ24" s="1055"/>
      <c r="OXR24" s="1091"/>
      <c r="OXS24" s="1091"/>
      <c r="OXT24" s="1091"/>
      <c r="OXU24" s="1091"/>
      <c r="OXV24" s="1091"/>
      <c r="OXW24" s="1091"/>
      <c r="OXX24" s="1055"/>
      <c r="OXY24" s="1091"/>
      <c r="OXZ24" s="1091"/>
      <c r="OYA24" s="1091"/>
      <c r="OYB24" s="1091"/>
      <c r="OYC24" s="1091"/>
      <c r="OYD24" s="1091"/>
      <c r="OYE24" s="1055"/>
      <c r="OYF24" s="1091"/>
      <c r="OYG24" s="1091"/>
      <c r="OYH24" s="1091"/>
      <c r="OYI24" s="1091"/>
      <c r="OYJ24" s="1091"/>
      <c r="OYK24" s="1091"/>
      <c r="OYL24" s="1055"/>
      <c r="OYM24" s="1091"/>
      <c r="OYN24" s="1091"/>
      <c r="OYO24" s="1091"/>
      <c r="OYP24" s="1091"/>
      <c r="OYQ24" s="1091"/>
      <c r="OYR24" s="1091"/>
      <c r="OYS24" s="1055"/>
      <c r="OYT24" s="1091"/>
      <c r="OYU24" s="1091"/>
      <c r="OYV24" s="1091"/>
      <c r="OYW24" s="1091"/>
      <c r="OYX24" s="1091"/>
      <c r="OYY24" s="1091"/>
      <c r="OYZ24" s="1055"/>
      <c r="OZA24" s="1091"/>
      <c r="OZB24" s="1091"/>
      <c r="OZC24" s="1091"/>
      <c r="OZD24" s="1091"/>
      <c r="OZE24" s="1091"/>
      <c r="OZF24" s="1091"/>
      <c r="OZG24" s="1055"/>
      <c r="OZH24" s="1091"/>
      <c r="OZI24" s="1091"/>
      <c r="OZJ24" s="1091"/>
      <c r="OZK24" s="1091"/>
      <c r="OZL24" s="1091"/>
      <c r="OZM24" s="1091"/>
      <c r="OZN24" s="1055"/>
      <c r="OZO24" s="1091"/>
      <c r="OZP24" s="1091"/>
      <c r="OZQ24" s="1091"/>
      <c r="OZR24" s="1091"/>
      <c r="OZS24" s="1091"/>
      <c r="OZT24" s="1091"/>
      <c r="OZU24" s="1055"/>
      <c r="OZV24" s="1091"/>
      <c r="OZW24" s="1091"/>
      <c r="OZX24" s="1091"/>
      <c r="OZY24" s="1091"/>
      <c r="OZZ24" s="1091"/>
      <c r="PAA24" s="1091"/>
      <c r="PAB24" s="1055"/>
      <c r="PAC24" s="1091"/>
      <c r="PAD24" s="1091"/>
      <c r="PAE24" s="1091"/>
      <c r="PAF24" s="1091"/>
      <c r="PAG24" s="1091"/>
      <c r="PAH24" s="1091"/>
      <c r="PAI24" s="1055"/>
      <c r="PAJ24" s="1091"/>
      <c r="PAK24" s="1091"/>
      <c r="PAL24" s="1091"/>
      <c r="PAM24" s="1091"/>
      <c r="PAN24" s="1091"/>
      <c r="PAO24" s="1091"/>
      <c r="PAP24" s="1055"/>
      <c r="PAQ24" s="1091"/>
      <c r="PAR24" s="1091"/>
      <c r="PAS24" s="1091"/>
      <c r="PAT24" s="1091"/>
      <c r="PAU24" s="1091"/>
      <c r="PAV24" s="1091"/>
      <c r="PAW24" s="1055"/>
      <c r="PAX24" s="1091"/>
      <c r="PAY24" s="1091"/>
      <c r="PAZ24" s="1091"/>
      <c r="PBA24" s="1091"/>
      <c r="PBB24" s="1091"/>
      <c r="PBC24" s="1091"/>
      <c r="PBD24" s="1055"/>
      <c r="PBE24" s="1091"/>
      <c r="PBF24" s="1091"/>
      <c r="PBG24" s="1091"/>
      <c r="PBH24" s="1091"/>
      <c r="PBI24" s="1091"/>
      <c r="PBJ24" s="1091"/>
      <c r="PBK24" s="1055"/>
      <c r="PBL24" s="1091"/>
      <c r="PBM24" s="1091"/>
      <c r="PBN24" s="1091"/>
      <c r="PBO24" s="1091"/>
      <c r="PBP24" s="1091"/>
      <c r="PBQ24" s="1091"/>
      <c r="PBR24" s="1055"/>
      <c r="PBS24" s="1091"/>
      <c r="PBT24" s="1091"/>
      <c r="PBU24" s="1091"/>
      <c r="PBV24" s="1091"/>
      <c r="PBW24" s="1091"/>
      <c r="PBX24" s="1091"/>
      <c r="PBY24" s="1055"/>
      <c r="PBZ24" s="1091"/>
      <c r="PCA24" s="1091"/>
      <c r="PCB24" s="1091"/>
      <c r="PCC24" s="1091"/>
      <c r="PCD24" s="1091"/>
      <c r="PCE24" s="1091"/>
      <c r="PCF24" s="1055"/>
      <c r="PCG24" s="1091"/>
      <c r="PCH24" s="1091"/>
      <c r="PCI24" s="1091"/>
      <c r="PCJ24" s="1091"/>
      <c r="PCK24" s="1091"/>
      <c r="PCL24" s="1091"/>
      <c r="PCM24" s="1055"/>
      <c r="PCN24" s="1091"/>
      <c r="PCO24" s="1091"/>
      <c r="PCP24" s="1091"/>
      <c r="PCQ24" s="1091"/>
      <c r="PCR24" s="1091"/>
      <c r="PCS24" s="1091"/>
      <c r="PCT24" s="1055"/>
      <c r="PCU24" s="1091"/>
      <c r="PCV24" s="1091"/>
      <c r="PCW24" s="1091"/>
      <c r="PCX24" s="1091"/>
      <c r="PCY24" s="1091"/>
      <c r="PCZ24" s="1091"/>
      <c r="PDA24" s="1055"/>
      <c r="PDB24" s="1091"/>
      <c r="PDC24" s="1091"/>
      <c r="PDD24" s="1091"/>
      <c r="PDE24" s="1091"/>
      <c r="PDF24" s="1091"/>
      <c r="PDG24" s="1091"/>
      <c r="PDH24" s="1055"/>
      <c r="PDI24" s="1091"/>
      <c r="PDJ24" s="1091"/>
      <c r="PDK24" s="1091"/>
      <c r="PDL24" s="1091"/>
      <c r="PDM24" s="1091"/>
      <c r="PDN24" s="1091"/>
      <c r="PDO24" s="1055"/>
      <c r="PDP24" s="1091"/>
      <c r="PDQ24" s="1091"/>
      <c r="PDR24" s="1091"/>
      <c r="PDS24" s="1091"/>
      <c r="PDT24" s="1091"/>
      <c r="PDU24" s="1091"/>
      <c r="PDV24" s="1055"/>
      <c r="PDW24" s="1091"/>
      <c r="PDX24" s="1091"/>
      <c r="PDY24" s="1091"/>
      <c r="PDZ24" s="1091"/>
      <c r="PEA24" s="1091"/>
      <c r="PEB24" s="1091"/>
      <c r="PEC24" s="1055"/>
      <c r="PED24" s="1091"/>
      <c r="PEE24" s="1091"/>
      <c r="PEF24" s="1091"/>
      <c r="PEG24" s="1091"/>
      <c r="PEH24" s="1091"/>
      <c r="PEI24" s="1091"/>
      <c r="PEJ24" s="1055"/>
      <c r="PEK24" s="1091"/>
      <c r="PEL24" s="1091"/>
      <c r="PEM24" s="1091"/>
      <c r="PEN24" s="1091"/>
      <c r="PEO24" s="1091"/>
      <c r="PEP24" s="1091"/>
      <c r="PEQ24" s="1055"/>
      <c r="PER24" s="1091"/>
      <c r="PES24" s="1091"/>
      <c r="PET24" s="1091"/>
      <c r="PEU24" s="1091"/>
      <c r="PEV24" s="1091"/>
      <c r="PEW24" s="1091"/>
      <c r="PEX24" s="1055"/>
      <c r="PEY24" s="1091"/>
      <c r="PEZ24" s="1091"/>
      <c r="PFA24" s="1091"/>
      <c r="PFB24" s="1091"/>
      <c r="PFC24" s="1091"/>
      <c r="PFD24" s="1091"/>
      <c r="PFE24" s="1055"/>
      <c r="PFF24" s="1091"/>
      <c r="PFG24" s="1091"/>
      <c r="PFH24" s="1091"/>
      <c r="PFI24" s="1091"/>
      <c r="PFJ24" s="1091"/>
      <c r="PFK24" s="1091"/>
      <c r="PFL24" s="1055"/>
      <c r="PFM24" s="1091"/>
      <c r="PFN24" s="1091"/>
      <c r="PFO24" s="1091"/>
      <c r="PFP24" s="1091"/>
      <c r="PFQ24" s="1091"/>
      <c r="PFR24" s="1091"/>
      <c r="PFS24" s="1055"/>
      <c r="PFT24" s="1091"/>
      <c r="PFU24" s="1091"/>
      <c r="PFV24" s="1091"/>
      <c r="PFW24" s="1091"/>
      <c r="PFX24" s="1091"/>
      <c r="PFY24" s="1091"/>
      <c r="PFZ24" s="1055"/>
      <c r="PGA24" s="1091"/>
      <c r="PGB24" s="1091"/>
      <c r="PGC24" s="1091"/>
      <c r="PGD24" s="1091"/>
      <c r="PGE24" s="1091"/>
      <c r="PGF24" s="1091"/>
      <c r="PGG24" s="1055"/>
      <c r="PGH24" s="1091"/>
      <c r="PGI24" s="1091"/>
      <c r="PGJ24" s="1091"/>
      <c r="PGK24" s="1091"/>
      <c r="PGL24" s="1091"/>
      <c r="PGM24" s="1091"/>
      <c r="PGN24" s="1055"/>
      <c r="PGO24" s="1091"/>
      <c r="PGP24" s="1091"/>
      <c r="PGQ24" s="1091"/>
      <c r="PGR24" s="1091"/>
      <c r="PGS24" s="1091"/>
      <c r="PGT24" s="1091"/>
      <c r="PGU24" s="1055"/>
      <c r="PGV24" s="1091"/>
      <c r="PGW24" s="1091"/>
      <c r="PGX24" s="1091"/>
      <c r="PGY24" s="1091"/>
      <c r="PGZ24" s="1091"/>
      <c r="PHA24" s="1091"/>
      <c r="PHB24" s="1055"/>
      <c r="PHC24" s="1091"/>
      <c r="PHD24" s="1091"/>
      <c r="PHE24" s="1091"/>
      <c r="PHF24" s="1091"/>
      <c r="PHG24" s="1091"/>
      <c r="PHH24" s="1091"/>
      <c r="PHI24" s="1055"/>
      <c r="PHJ24" s="1091"/>
      <c r="PHK24" s="1091"/>
      <c r="PHL24" s="1091"/>
      <c r="PHM24" s="1091"/>
      <c r="PHN24" s="1091"/>
      <c r="PHO24" s="1091"/>
      <c r="PHP24" s="1055"/>
      <c r="PHQ24" s="1091"/>
      <c r="PHR24" s="1091"/>
      <c r="PHS24" s="1091"/>
      <c r="PHT24" s="1091"/>
      <c r="PHU24" s="1091"/>
      <c r="PHV24" s="1091"/>
      <c r="PHW24" s="1055"/>
      <c r="PHX24" s="1091"/>
      <c r="PHY24" s="1091"/>
      <c r="PHZ24" s="1091"/>
      <c r="PIA24" s="1091"/>
      <c r="PIB24" s="1091"/>
      <c r="PIC24" s="1091"/>
      <c r="PID24" s="1055"/>
      <c r="PIE24" s="1091"/>
      <c r="PIF24" s="1091"/>
      <c r="PIG24" s="1091"/>
      <c r="PIH24" s="1091"/>
      <c r="PII24" s="1091"/>
      <c r="PIJ24" s="1091"/>
      <c r="PIK24" s="1055"/>
      <c r="PIL24" s="1091"/>
      <c r="PIM24" s="1091"/>
      <c r="PIN24" s="1091"/>
      <c r="PIO24" s="1091"/>
      <c r="PIP24" s="1091"/>
      <c r="PIQ24" s="1091"/>
      <c r="PIR24" s="1055"/>
      <c r="PIS24" s="1091"/>
      <c r="PIT24" s="1091"/>
      <c r="PIU24" s="1091"/>
      <c r="PIV24" s="1091"/>
      <c r="PIW24" s="1091"/>
      <c r="PIX24" s="1091"/>
      <c r="PIY24" s="1055"/>
      <c r="PIZ24" s="1091"/>
      <c r="PJA24" s="1091"/>
      <c r="PJB24" s="1091"/>
      <c r="PJC24" s="1091"/>
      <c r="PJD24" s="1091"/>
      <c r="PJE24" s="1091"/>
      <c r="PJF24" s="1055"/>
      <c r="PJG24" s="1091"/>
      <c r="PJH24" s="1091"/>
      <c r="PJI24" s="1091"/>
      <c r="PJJ24" s="1091"/>
      <c r="PJK24" s="1091"/>
      <c r="PJL24" s="1091"/>
      <c r="PJM24" s="1055"/>
      <c r="PJN24" s="1091"/>
      <c r="PJO24" s="1091"/>
      <c r="PJP24" s="1091"/>
      <c r="PJQ24" s="1091"/>
      <c r="PJR24" s="1091"/>
      <c r="PJS24" s="1091"/>
      <c r="PJT24" s="1055"/>
      <c r="PJU24" s="1091"/>
      <c r="PJV24" s="1091"/>
      <c r="PJW24" s="1091"/>
      <c r="PJX24" s="1091"/>
      <c r="PJY24" s="1091"/>
      <c r="PJZ24" s="1091"/>
      <c r="PKA24" s="1055"/>
      <c r="PKB24" s="1091"/>
      <c r="PKC24" s="1091"/>
      <c r="PKD24" s="1091"/>
      <c r="PKE24" s="1091"/>
      <c r="PKF24" s="1091"/>
      <c r="PKG24" s="1091"/>
      <c r="PKH24" s="1055"/>
      <c r="PKI24" s="1091"/>
      <c r="PKJ24" s="1091"/>
      <c r="PKK24" s="1091"/>
      <c r="PKL24" s="1091"/>
      <c r="PKM24" s="1091"/>
      <c r="PKN24" s="1091"/>
      <c r="PKO24" s="1055"/>
      <c r="PKP24" s="1091"/>
      <c r="PKQ24" s="1091"/>
      <c r="PKR24" s="1091"/>
      <c r="PKS24" s="1091"/>
      <c r="PKT24" s="1091"/>
      <c r="PKU24" s="1091"/>
      <c r="PKV24" s="1055"/>
      <c r="PKW24" s="1091"/>
      <c r="PKX24" s="1091"/>
      <c r="PKY24" s="1091"/>
      <c r="PKZ24" s="1091"/>
      <c r="PLA24" s="1091"/>
      <c r="PLB24" s="1091"/>
      <c r="PLC24" s="1055"/>
      <c r="PLD24" s="1091"/>
      <c r="PLE24" s="1091"/>
      <c r="PLF24" s="1091"/>
      <c r="PLG24" s="1091"/>
      <c r="PLH24" s="1091"/>
      <c r="PLI24" s="1091"/>
      <c r="PLJ24" s="1055"/>
      <c r="PLK24" s="1091"/>
      <c r="PLL24" s="1091"/>
      <c r="PLM24" s="1091"/>
      <c r="PLN24" s="1091"/>
      <c r="PLO24" s="1091"/>
      <c r="PLP24" s="1091"/>
      <c r="PLQ24" s="1055"/>
      <c r="PLR24" s="1091"/>
      <c r="PLS24" s="1091"/>
      <c r="PLT24" s="1091"/>
      <c r="PLU24" s="1091"/>
      <c r="PLV24" s="1091"/>
      <c r="PLW24" s="1091"/>
      <c r="PLX24" s="1055"/>
      <c r="PLY24" s="1091"/>
      <c r="PLZ24" s="1091"/>
      <c r="PMA24" s="1091"/>
      <c r="PMB24" s="1091"/>
      <c r="PMC24" s="1091"/>
      <c r="PMD24" s="1091"/>
      <c r="PME24" s="1055"/>
      <c r="PMF24" s="1091"/>
      <c r="PMG24" s="1091"/>
      <c r="PMH24" s="1091"/>
      <c r="PMI24" s="1091"/>
      <c r="PMJ24" s="1091"/>
      <c r="PMK24" s="1091"/>
      <c r="PML24" s="1055"/>
      <c r="PMM24" s="1091"/>
      <c r="PMN24" s="1091"/>
      <c r="PMO24" s="1091"/>
      <c r="PMP24" s="1091"/>
      <c r="PMQ24" s="1091"/>
      <c r="PMR24" s="1091"/>
      <c r="PMS24" s="1055"/>
      <c r="PMT24" s="1091"/>
      <c r="PMU24" s="1091"/>
      <c r="PMV24" s="1091"/>
      <c r="PMW24" s="1091"/>
      <c r="PMX24" s="1091"/>
      <c r="PMY24" s="1091"/>
      <c r="PMZ24" s="1055"/>
      <c r="PNA24" s="1091"/>
      <c r="PNB24" s="1091"/>
      <c r="PNC24" s="1091"/>
      <c r="PND24" s="1091"/>
      <c r="PNE24" s="1091"/>
      <c r="PNF24" s="1091"/>
      <c r="PNG24" s="1055"/>
      <c r="PNH24" s="1091"/>
      <c r="PNI24" s="1091"/>
      <c r="PNJ24" s="1091"/>
      <c r="PNK24" s="1091"/>
      <c r="PNL24" s="1091"/>
      <c r="PNM24" s="1091"/>
      <c r="PNN24" s="1055"/>
      <c r="PNO24" s="1091"/>
      <c r="PNP24" s="1091"/>
      <c r="PNQ24" s="1091"/>
      <c r="PNR24" s="1091"/>
      <c r="PNS24" s="1091"/>
      <c r="PNT24" s="1091"/>
      <c r="PNU24" s="1055"/>
      <c r="PNV24" s="1091"/>
      <c r="PNW24" s="1091"/>
      <c r="PNX24" s="1091"/>
      <c r="PNY24" s="1091"/>
      <c r="PNZ24" s="1091"/>
      <c r="POA24" s="1091"/>
      <c r="POB24" s="1055"/>
      <c r="POC24" s="1091"/>
      <c r="POD24" s="1091"/>
      <c r="POE24" s="1091"/>
      <c r="POF24" s="1091"/>
      <c r="POG24" s="1091"/>
      <c r="POH24" s="1091"/>
      <c r="POI24" s="1055"/>
      <c r="POJ24" s="1091"/>
      <c r="POK24" s="1091"/>
      <c r="POL24" s="1091"/>
      <c r="POM24" s="1091"/>
      <c r="PON24" s="1091"/>
      <c r="POO24" s="1091"/>
      <c r="POP24" s="1055"/>
      <c r="POQ24" s="1091"/>
      <c r="POR24" s="1091"/>
      <c r="POS24" s="1091"/>
      <c r="POT24" s="1091"/>
      <c r="POU24" s="1091"/>
      <c r="POV24" s="1091"/>
      <c r="POW24" s="1055"/>
      <c r="POX24" s="1091"/>
      <c r="POY24" s="1091"/>
      <c r="POZ24" s="1091"/>
      <c r="PPA24" s="1091"/>
      <c r="PPB24" s="1091"/>
      <c r="PPC24" s="1091"/>
      <c r="PPD24" s="1055"/>
      <c r="PPE24" s="1091"/>
      <c r="PPF24" s="1091"/>
      <c r="PPG24" s="1091"/>
      <c r="PPH24" s="1091"/>
      <c r="PPI24" s="1091"/>
      <c r="PPJ24" s="1091"/>
      <c r="PPK24" s="1055"/>
      <c r="PPL24" s="1091"/>
      <c r="PPM24" s="1091"/>
      <c r="PPN24" s="1091"/>
      <c r="PPO24" s="1091"/>
      <c r="PPP24" s="1091"/>
      <c r="PPQ24" s="1091"/>
      <c r="PPR24" s="1055"/>
      <c r="PPS24" s="1091"/>
      <c r="PPT24" s="1091"/>
      <c r="PPU24" s="1091"/>
      <c r="PPV24" s="1091"/>
      <c r="PPW24" s="1091"/>
      <c r="PPX24" s="1091"/>
      <c r="PPY24" s="1055"/>
      <c r="PPZ24" s="1091"/>
      <c r="PQA24" s="1091"/>
      <c r="PQB24" s="1091"/>
      <c r="PQC24" s="1091"/>
      <c r="PQD24" s="1091"/>
      <c r="PQE24" s="1091"/>
      <c r="PQF24" s="1055"/>
      <c r="PQG24" s="1091"/>
      <c r="PQH24" s="1091"/>
      <c r="PQI24" s="1091"/>
      <c r="PQJ24" s="1091"/>
      <c r="PQK24" s="1091"/>
      <c r="PQL24" s="1091"/>
      <c r="PQM24" s="1055"/>
      <c r="PQN24" s="1091"/>
      <c r="PQO24" s="1091"/>
      <c r="PQP24" s="1091"/>
      <c r="PQQ24" s="1091"/>
      <c r="PQR24" s="1091"/>
      <c r="PQS24" s="1091"/>
      <c r="PQT24" s="1055"/>
      <c r="PQU24" s="1091"/>
      <c r="PQV24" s="1091"/>
      <c r="PQW24" s="1091"/>
      <c r="PQX24" s="1091"/>
      <c r="PQY24" s="1091"/>
      <c r="PQZ24" s="1091"/>
      <c r="PRA24" s="1055"/>
      <c r="PRB24" s="1091"/>
      <c r="PRC24" s="1091"/>
      <c r="PRD24" s="1091"/>
      <c r="PRE24" s="1091"/>
      <c r="PRF24" s="1091"/>
      <c r="PRG24" s="1091"/>
      <c r="PRH24" s="1055"/>
      <c r="PRI24" s="1091"/>
      <c r="PRJ24" s="1091"/>
      <c r="PRK24" s="1091"/>
      <c r="PRL24" s="1091"/>
      <c r="PRM24" s="1091"/>
      <c r="PRN24" s="1091"/>
      <c r="PRO24" s="1055"/>
      <c r="PRP24" s="1091"/>
      <c r="PRQ24" s="1091"/>
      <c r="PRR24" s="1091"/>
      <c r="PRS24" s="1091"/>
      <c r="PRT24" s="1091"/>
      <c r="PRU24" s="1091"/>
      <c r="PRV24" s="1055"/>
      <c r="PRW24" s="1091"/>
      <c r="PRX24" s="1091"/>
      <c r="PRY24" s="1091"/>
      <c r="PRZ24" s="1091"/>
      <c r="PSA24" s="1091"/>
      <c r="PSB24" s="1091"/>
      <c r="PSC24" s="1055"/>
      <c r="PSD24" s="1091"/>
      <c r="PSE24" s="1091"/>
      <c r="PSF24" s="1091"/>
      <c r="PSG24" s="1091"/>
      <c r="PSH24" s="1091"/>
      <c r="PSI24" s="1091"/>
      <c r="PSJ24" s="1055"/>
      <c r="PSK24" s="1091"/>
      <c r="PSL24" s="1091"/>
      <c r="PSM24" s="1091"/>
      <c r="PSN24" s="1091"/>
      <c r="PSO24" s="1091"/>
      <c r="PSP24" s="1091"/>
      <c r="PSQ24" s="1055"/>
      <c r="PSR24" s="1091"/>
      <c r="PSS24" s="1091"/>
      <c r="PST24" s="1091"/>
      <c r="PSU24" s="1091"/>
      <c r="PSV24" s="1091"/>
      <c r="PSW24" s="1091"/>
      <c r="PSX24" s="1055"/>
      <c r="PSY24" s="1091"/>
      <c r="PSZ24" s="1091"/>
      <c r="PTA24" s="1091"/>
      <c r="PTB24" s="1091"/>
      <c r="PTC24" s="1091"/>
      <c r="PTD24" s="1091"/>
      <c r="PTE24" s="1055"/>
      <c r="PTF24" s="1091"/>
      <c r="PTG24" s="1091"/>
      <c r="PTH24" s="1091"/>
      <c r="PTI24" s="1091"/>
      <c r="PTJ24" s="1091"/>
      <c r="PTK24" s="1091"/>
      <c r="PTL24" s="1055"/>
      <c r="PTM24" s="1091"/>
      <c r="PTN24" s="1091"/>
      <c r="PTO24" s="1091"/>
      <c r="PTP24" s="1091"/>
      <c r="PTQ24" s="1091"/>
      <c r="PTR24" s="1091"/>
      <c r="PTS24" s="1055"/>
      <c r="PTT24" s="1091"/>
      <c r="PTU24" s="1091"/>
      <c r="PTV24" s="1091"/>
      <c r="PTW24" s="1091"/>
      <c r="PTX24" s="1091"/>
      <c r="PTY24" s="1091"/>
      <c r="PTZ24" s="1055"/>
      <c r="PUA24" s="1091"/>
      <c r="PUB24" s="1091"/>
      <c r="PUC24" s="1091"/>
      <c r="PUD24" s="1091"/>
      <c r="PUE24" s="1091"/>
      <c r="PUF24" s="1091"/>
      <c r="PUG24" s="1055"/>
      <c r="PUH24" s="1091"/>
      <c r="PUI24" s="1091"/>
      <c r="PUJ24" s="1091"/>
      <c r="PUK24" s="1091"/>
      <c r="PUL24" s="1091"/>
      <c r="PUM24" s="1091"/>
      <c r="PUN24" s="1055"/>
      <c r="PUO24" s="1091"/>
      <c r="PUP24" s="1091"/>
      <c r="PUQ24" s="1091"/>
      <c r="PUR24" s="1091"/>
      <c r="PUS24" s="1091"/>
      <c r="PUT24" s="1091"/>
      <c r="PUU24" s="1055"/>
      <c r="PUV24" s="1091"/>
      <c r="PUW24" s="1091"/>
      <c r="PUX24" s="1091"/>
      <c r="PUY24" s="1091"/>
      <c r="PUZ24" s="1091"/>
      <c r="PVA24" s="1091"/>
      <c r="PVB24" s="1055"/>
      <c r="PVC24" s="1091"/>
      <c r="PVD24" s="1091"/>
      <c r="PVE24" s="1091"/>
      <c r="PVF24" s="1091"/>
      <c r="PVG24" s="1091"/>
      <c r="PVH24" s="1091"/>
      <c r="PVI24" s="1055"/>
      <c r="PVJ24" s="1091"/>
      <c r="PVK24" s="1091"/>
      <c r="PVL24" s="1091"/>
      <c r="PVM24" s="1091"/>
      <c r="PVN24" s="1091"/>
      <c r="PVO24" s="1091"/>
      <c r="PVP24" s="1055"/>
      <c r="PVQ24" s="1091"/>
      <c r="PVR24" s="1091"/>
      <c r="PVS24" s="1091"/>
      <c r="PVT24" s="1091"/>
      <c r="PVU24" s="1091"/>
      <c r="PVV24" s="1091"/>
      <c r="PVW24" s="1055"/>
      <c r="PVX24" s="1091"/>
      <c r="PVY24" s="1091"/>
      <c r="PVZ24" s="1091"/>
      <c r="PWA24" s="1091"/>
      <c r="PWB24" s="1091"/>
      <c r="PWC24" s="1091"/>
      <c r="PWD24" s="1055"/>
      <c r="PWE24" s="1091"/>
      <c r="PWF24" s="1091"/>
      <c r="PWG24" s="1091"/>
      <c r="PWH24" s="1091"/>
      <c r="PWI24" s="1091"/>
      <c r="PWJ24" s="1091"/>
      <c r="PWK24" s="1055"/>
      <c r="PWL24" s="1091"/>
      <c r="PWM24" s="1091"/>
      <c r="PWN24" s="1091"/>
      <c r="PWO24" s="1091"/>
      <c r="PWP24" s="1091"/>
      <c r="PWQ24" s="1091"/>
      <c r="PWR24" s="1055"/>
      <c r="PWS24" s="1091"/>
      <c r="PWT24" s="1091"/>
      <c r="PWU24" s="1091"/>
      <c r="PWV24" s="1091"/>
      <c r="PWW24" s="1091"/>
      <c r="PWX24" s="1091"/>
      <c r="PWY24" s="1055"/>
      <c r="PWZ24" s="1091"/>
      <c r="PXA24" s="1091"/>
      <c r="PXB24" s="1091"/>
      <c r="PXC24" s="1091"/>
      <c r="PXD24" s="1091"/>
      <c r="PXE24" s="1091"/>
      <c r="PXF24" s="1055"/>
      <c r="PXG24" s="1091"/>
      <c r="PXH24" s="1091"/>
      <c r="PXI24" s="1091"/>
      <c r="PXJ24" s="1091"/>
      <c r="PXK24" s="1091"/>
      <c r="PXL24" s="1091"/>
      <c r="PXM24" s="1055"/>
      <c r="PXN24" s="1091"/>
      <c r="PXO24" s="1091"/>
      <c r="PXP24" s="1091"/>
      <c r="PXQ24" s="1091"/>
      <c r="PXR24" s="1091"/>
      <c r="PXS24" s="1091"/>
      <c r="PXT24" s="1055"/>
      <c r="PXU24" s="1091"/>
      <c r="PXV24" s="1091"/>
      <c r="PXW24" s="1091"/>
      <c r="PXX24" s="1091"/>
      <c r="PXY24" s="1091"/>
      <c r="PXZ24" s="1091"/>
      <c r="PYA24" s="1055"/>
      <c r="PYB24" s="1091"/>
      <c r="PYC24" s="1091"/>
      <c r="PYD24" s="1091"/>
      <c r="PYE24" s="1091"/>
      <c r="PYF24" s="1091"/>
      <c r="PYG24" s="1091"/>
      <c r="PYH24" s="1055"/>
      <c r="PYI24" s="1091"/>
      <c r="PYJ24" s="1091"/>
      <c r="PYK24" s="1091"/>
      <c r="PYL24" s="1091"/>
      <c r="PYM24" s="1091"/>
      <c r="PYN24" s="1091"/>
      <c r="PYO24" s="1055"/>
      <c r="PYP24" s="1091"/>
      <c r="PYQ24" s="1091"/>
      <c r="PYR24" s="1091"/>
      <c r="PYS24" s="1091"/>
      <c r="PYT24" s="1091"/>
      <c r="PYU24" s="1091"/>
      <c r="PYV24" s="1055"/>
      <c r="PYW24" s="1091"/>
      <c r="PYX24" s="1091"/>
      <c r="PYY24" s="1091"/>
      <c r="PYZ24" s="1091"/>
      <c r="PZA24" s="1091"/>
      <c r="PZB24" s="1091"/>
      <c r="PZC24" s="1055"/>
      <c r="PZD24" s="1091"/>
      <c r="PZE24" s="1091"/>
      <c r="PZF24" s="1091"/>
      <c r="PZG24" s="1091"/>
      <c r="PZH24" s="1091"/>
      <c r="PZI24" s="1091"/>
      <c r="PZJ24" s="1055"/>
      <c r="PZK24" s="1091"/>
      <c r="PZL24" s="1091"/>
      <c r="PZM24" s="1091"/>
      <c r="PZN24" s="1091"/>
      <c r="PZO24" s="1091"/>
      <c r="PZP24" s="1091"/>
      <c r="PZQ24" s="1055"/>
      <c r="PZR24" s="1091"/>
      <c r="PZS24" s="1091"/>
      <c r="PZT24" s="1091"/>
      <c r="PZU24" s="1091"/>
      <c r="PZV24" s="1091"/>
      <c r="PZW24" s="1091"/>
      <c r="PZX24" s="1055"/>
      <c r="PZY24" s="1091"/>
      <c r="PZZ24" s="1091"/>
      <c r="QAA24" s="1091"/>
      <c r="QAB24" s="1091"/>
      <c r="QAC24" s="1091"/>
      <c r="QAD24" s="1091"/>
      <c r="QAE24" s="1055"/>
      <c r="QAF24" s="1091"/>
      <c r="QAG24" s="1091"/>
      <c r="QAH24" s="1091"/>
      <c r="QAI24" s="1091"/>
      <c r="QAJ24" s="1091"/>
      <c r="QAK24" s="1091"/>
      <c r="QAL24" s="1055"/>
      <c r="QAM24" s="1091"/>
      <c r="QAN24" s="1091"/>
      <c r="QAO24" s="1091"/>
      <c r="QAP24" s="1091"/>
      <c r="QAQ24" s="1091"/>
      <c r="QAR24" s="1091"/>
      <c r="QAS24" s="1055"/>
      <c r="QAT24" s="1091"/>
      <c r="QAU24" s="1091"/>
      <c r="QAV24" s="1091"/>
      <c r="QAW24" s="1091"/>
      <c r="QAX24" s="1091"/>
      <c r="QAY24" s="1091"/>
      <c r="QAZ24" s="1055"/>
      <c r="QBA24" s="1091"/>
      <c r="QBB24" s="1091"/>
      <c r="QBC24" s="1091"/>
      <c r="QBD24" s="1091"/>
      <c r="QBE24" s="1091"/>
      <c r="QBF24" s="1091"/>
      <c r="QBG24" s="1055"/>
      <c r="QBH24" s="1091"/>
      <c r="QBI24" s="1091"/>
      <c r="QBJ24" s="1091"/>
      <c r="QBK24" s="1091"/>
      <c r="QBL24" s="1091"/>
      <c r="QBM24" s="1091"/>
      <c r="QBN24" s="1055"/>
      <c r="QBO24" s="1091"/>
      <c r="QBP24" s="1091"/>
      <c r="QBQ24" s="1091"/>
      <c r="QBR24" s="1091"/>
      <c r="QBS24" s="1091"/>
      <c r="QBT24" s="1091"/>
      <c r="QBU24" s="1055"/>
      <c r="QBV24" s="1091"/>
      <c r="QBW24" s="1091"/>
      <c r="QBX24" s="1091"/>
      <c r="QBY24" s="1091"/>
      <c r="QBZ24" s="1091"/>
      <c r="QCA24" s="1091"/>
      <c r="QCB24" s="1055"/>
      <c r="QCC24" s="1091"/>
      <c r="QCD24" s="1091"/>
      <c r="QCE24" s="1091"/>
      <c r="QCF24" s="1091"/>
      <c r="QCG24" s="1091"/>
      <c r="QCH24" s="1091"/>
      <c r="QCI24" s="1055"/>
      <c r="QCJ24" s="1091"/>
      <c r="QCK24" s="1091"/>
      <c r="QCL24" s="1091"/>
      <c r="QCM24" s="1091"/>
      <c r="QCN24" s="1091"/>
      <c r="QCO24" s="1091"/>
      <c r="QCP24" s="1055"/>
      <c r="QCQ24" s="1091"/>
      <c r="QCR24" s="1091"/>
      <c r="QCS24" s="1091"/>
      <c r="QCT24" s="1091"/>
      <c r="QCU24" s="1091"/>
      <c r="QCV24" s="1091"/>
      <c r="QCW24" s="1055"/>
      <c r="QCX24" s="1091"/>
      <c r="QCY24" s="1091"/>
      <c r="QCZ24" s="1091"/>
      <c r="QDA24" s="1091"/>
      <c r="QDB24" s="1091"/>
      <c r="QDC24" s="1091"/>
      <c r="QDD24" s="1055"/>
      <c r="QDE24" s="1091"/>
      <c r="QDF24" s="1091"/>
      <c r="QDG24" s="1091"/>
      <c r="QDH24" s="1091"/>
      <c r="QDI24" s="1091"/>
      <c r="QDJ24" s="1091"/>
      <c r="QDK24" s="1055"/>
      <c r="QDL24" s="1091"/>
      <c r="QDM24" s="1091"/>
      <c r="QDN24" s="1091"/>
      <c r="QDO24" s="1091"/>
      <c r="QDP24" s="1091"/>
      <c r="QDQ24" s="1091"/>
      <c r="QDR24" s="1055"/>
      <c r="QDS24" s="1091"/>
      <c r="QDT24" s="1091"/>
      <c r="QDU24" s="1091"/>
      <c r="QDV24" s="1091"/>
      <c r="QDW24" s="1091"/>
      <c r="QDX24" s="1091"/>
      <c r="QDY24" s="1055"/>
      <c r="QDZ24" s="1091"/>
      <c r="QEA24" s="1091"/>
      <c r="QEB24" s="1091"/>
      <c r="QEC24" s="1091"/>
      <c r="QED24" s="1091"/>
      <c r="QEE24" s="1091"/>
      <c r="QEF24" s="1055"/>
      <c r="QEG24" s="1091"/>
      <c r="QEH24" s="1091"/>
      <c r="QEI24" s="1091"/>
      <c r="QEJ24" s="1091"/>
      <c r="QEK24" s="1091"/>
      <c r="QEL24" s="1091"/>
      <c r="QEM24" s="1055"/>
      <c r="QEN24" s="1091"/>
      <c r="QEO24" s="1091"/>
      <c r="QEP24" s="1091"/>
      <c r="QEQ24" s="1091"/>
      <c r="QER24" s="1091"/>
      <c r="QES24" s="1091"/>
      <c r="QET24" s="1055"/>
      <c r="QEU24" s="1091"/>
      <c r="QEV24" s="1091"/>
      <c r="QEW24" s="1091"/>
      <c r="QEX24" s="1091"/>
      <c r="QEY24" s="1091"/>
      <c r="QEZ24" s="1091"/>
      <c r="QFA24" s="1055"/>
      <c r="QFB24" s="1091"/>
      <c r="QFC24" s="1091"/>
      <c r="QFD24" s="1091"/>
      <c r="QFE24" s="1091"/>
      <c r="QFF24" s="1091"/>
      <c r="QFG24" s="1091"/>
      <c r="QFH24" s="1055"/>
      <c r="QFI24" s="1091"/>
      <c r="QFJ24" s="1091"/>
      <c r="QFK24" s="1091"/>
      <c r="QFL24" s="1091"/>
      <c r="QFM24" s="1091"/>
      <c r="QFN24" s="1091"/>
      <c r="QFO24" s="1055"/>
      <c r="QFP24" s="1091"/>
      <c r="QFQ24" s="1091"/>
      <c r="QFR24" s="1091"/>
      <c r="QFS24" s="1091"/>
      <c r="QFT24" s="1091"/>
      <c r="QFU24" s="1091"/>
      <c r="QFV24" s="1055"/>
      <c r="QFW24" s="1091"/>
      <c r="QFX24" s="1091"/>
      <c r="QFY24" s="1091"/>
      <c r="QFZ24" s="1091"/>
      <c r="QGA24" s="1091"/>
      <c r="QGB24" s="1091"/>
      <c r="QGC24" s="1055"/>
      <c r="QGD24" s="1091"/>
      <c r="QGE24" s="1091"/>
      <c r="QGF24" s="1091"/>
      <c r="QGG24" s="1091"/>
      <c r="QGH24" s="1091"/>
      <c r="QGI24" s="1091"/>
      <c r="QGJ24" s="1055"/>
      <c r="QGK24" s="1091"/>
      <c r="QGL24" s="1091"/>
      <c r="QGM24" s="1091"/>
      <c r="QGN24" s="1091"/>
      <c r="QGO24" s="1091"/>
      <c r="QGP24" s="1091"/>
      <c r="QGQ24" s="1055"/>
      <c r="QGR24" s="1091"/>
      <c r="QGS24" s="1091"/>
      <c r="QGT24" s="1091"/>
      <c r="QGU24" s="1091"/>
      <c r="QGV24" s="1091"/>
      <c r="QGW24" s="1091"/>
      <c r="QGX24" s="1055"/>
      <c r="QGY24" s="1091"/>
      <c r="QGZ24" s="1091"/>
      <c r="QHA24" s="1091"/>
      <c r="QHB24" s="1091"/>
      <c r="QHC24" s="1091"/>
      <c r="QHD24" s="1091"/>
      <c r="QHE24" s="1055"/>
      <c r="QHF24" s="1091"/>
      <c r="QHG24" s="1091"/>
      <c r="QHH24" s="1091"/>
      <c r="QHI24" s="1091"/>
      <c r="QHJ24" s="1091"/>
      <c r="QHK24" s="1091"/>
      <c r="QHL24" s="1055"/>
      <c r="QHM24" s="1091"/>
      <c r="QHN24" s="1091"/>
      <c r="QHO24" s="1091"/>
      <c r="QHP24" s="1091"/>
      <c r="QHQ24" s="1091"/>
      <c r="QHR24" s="1091"/>
      <c r="QHS24" s="1055"/>
      <c r="QHT24" s="1091"/>
      <c r="QHU24" s="1091"/>
      <c r="QHV24" s="1091"/>
      <c r="QHW24" s="1091"/>
      <c r="QHX24" s="1091"/>
      <c r="QHY24" s="1091"/>
      <c r="QHZ24" s="1055"/>
      <c r="QIA24" s="1091"/>
      <c r="QIB24" s="1091"/>
      <c r="QIC24" s="1091"/>
      <c r="QID24" s="1091"/>
      <c r="QIE24" s="1091"/>
      <c r="QIF24" s="1091"/>
      <c r="QIG24" s="1055"/>
      <c r="QIH24" s="1091"/>
      <c r="QII24" s="1091"/>
      <c r="QIJ24" s="1091"/>
      <c r="QIK24" s="1091"/>
      <c r="QIL24" s="1091"/>
      <c r="QIM24" s="1091"/>
      <c r="QIN24" s="1055"/>
      <c r="QIO24" s="1091"/>
      <c r="QIP24" s="1091"/>
      <c r="QIQ24" s="1091"/>
      <c r="QIR24" s="1091"/>
      <c r="QIS24" s="1091"/>
      <c r="QIT24" s="1091"/>
      <c r="QIU24" s="1055"/>
      <c r="QIV24" s="1091"/>
      <c r="QIW24" s="1091"/>
      <c r="QIX24" s="1091"/>
      <c r="QIY24" s="1091"/>
      <c r="QIZ24" s="1091"/>
      <c r="QJA24" s="1091"/>
      <c r="QJB24" s="1055"/>
      <c r="QJC24" s="1091"/>
      <c r="QJD24" s="1091"/>
      <c r="QJE24" s="1091"/>
      <c r="QJF24" s="1091"/>
      <c r="QJG24" s="1091"/>
      <c r="QJH24" s="1091"/>
      <c r="QJI24" s="1055"/>
      <c r="QJJ24" s="1091"/>
      <c r="QJK24" s="1091"/>
      <c r="QJL24" s="1091"/>
      <c r="QJM24" s="1091"/>
      <c r="QJN24" s="1091"/>
      <c r="QJO24" s="1091"/>
      <c r="QJP24" s="1055"/>
      <c r="QJQ24" s="1091"/>
      <c r="QJR24" s="1091"/>
      <c r="QJS24" s="1091"/>
      <c r="QJT24" s="1091"/>
      <c r="QJU24" s="1091"/>
      <c r="QJV24" s="1091"/>
      <c r="QJW24" s="1055"/>
      <c r="QJX24" s="1091"/>
      <c r="QJY24" s="1091"/>
      <c r="QJZ24" s="1091"/>
      <c r="QKA24" s="1091"/>
      <c r="QKB24" s="1091"/>
      <c r="QKC24" s="1091"/>
      <c r="QKD24" s="1055"/>
      <c r="QKE24" s="1091"/>
      <c r="QKF24" s="1091"/>
      <c r="QKG24" s="1091"/>
      <c r="QKH24" s="1091"/>
      <c r="QKI24" s="1091"/>
      <c r="QKJ24" s="1091"/>
      <c r="QKK24" s="1055"/>
      <c r="QKL24" s="1091"/>
      <c r="QKM24" s="1091"/>
      <c r="QKN24" s="1091"/>
      <c r="QKO24" s="1091"/>
      <c r="QKP24" s="1091"/>
      <c r="QKQ24" s="1091"/>
      <c r="QKR24" s="1055"/>
      <c r="QKS24" s="1091"/>
      <c r="QKT24" s="1091"/>
      <c r="QKU24" s="1091"/>
      <c r="QKV24" s="1091"/>
      <c r="QKW24" s="1091"/>
      <c r="QKX24" s="1091"/>
      <c r="QKY24" s="1055"/>
      <c r="QKZ24" s="1091"/>
      <c r="QLA24" s="1091"/>
      <c r="QLB24" s="1091"/>
      <c r="QLC24" s="1091"/>
      <c r="QLD24" s="1091"/>
      <c r="QLE24" s="1091"/>
      <c r="QLF24" s="1055"/>
      <c r="QLG24" s="1091"/>
      <c r="QLH24" s="1091"/>
      <c r="QLI24" s="1091"/>
      <c r="QLJ24" s="1091"/>
      <c r="QLK24" s="1091"/>
      <c r="QLL24" s="1091"/>
      <c r="QLM24" s="1055"/>
      <c r="QLN24" s="1091"/>
      <c r="QLO24" s="1091"/>
      <c r="QLP24" s="1091"/>
      <c r="QLQ24" s="1091"/>
      <c r="QLR24" s="1091"/>
      <c r="QLS24" s="1091"/>
      <c r="QLT24" s="1055"/>
      <c r="QLU24" s="1091"/>
      <c r="QLV24" s="1091"/>
      <c r="QLW24" s="1091"/>
      <c r="QLX24" s="1091"/>
      <c r="QLY24" s="1091"/>
      <c r="QLZ24" s="1091"/>
      <c r="QMA24" s="1055"/>
      <c r="QMB24" s="1091"/>
      <c r="QMC24" s="1091"/>
      <c r="QMD24" s="1091"/>
      <c r="QME24" s="1091"/>
      <c r="QMF24" s="1091"/>
      <c r="QMG24" s="1091"/>
      <c r="QMH24" s="1055"/>
      <c r="QMI24" s="1091"/>
      <c r="QMJ24" s="1091"/>
      <c r="QMK24" s="1091"/>
      <c r="QML24" s="1091"/>
      <c r="QMM24" s="1091"/>
      <c r="QMN24" s="1091"/>
      <c r="QMO24" s="1055"/>
      <c r="QMP24" s="1091"/>
      <c r="QMQ24" s="1091"/>
      <c r="QMR24" s="1091"/>
      <c r="QMS24" s="1091"/>
      <c r="QMT24" s="1091"/>
      <c r="QMU24" s="1091"/>
      <c r="QMV24" s="1055"/>
      <c r="QMW24" s="1091"/>
      <c r="QMX24" s="1091"/>
      <c r="QMY24" s="1091"/>
      <c r="QMZ24" s="1091"/>
      <c r="QNA24" s="1091"/>
      <c r="QNB24" s="1091"/>
      <c r="QNC24" s="1055"/>
      <c r="QND24" s="1091"/>
      <c r="QNE24" s="1091"/>
      <c r="QNF24" s="1091"/>
      <c r="QNG24" s="1091"/>
      <c r="QNH24" s="1091"/>
      <c r="QNI24" s="1091"/>
      <c r="QNJ24" s="1055"/>
      <c r="QNK24" s="1091"/>
      <c r="QNL24" s="1091"/>
      <c r="QNM24" s="1091"/>
      <c r="QNN24" s="1091"/>
      <c r="QNO24" s="1091"/>
      <c r="QNP24" s="1091"/>
      <c r="QNQ24" s="1055"/>
      <c r="QNR24" s="1091"/>
      <c r="QNS24" s="1091"/>
      <c r="QNT24" s="1091"/>
      <c r="QNU24" s="1091"/>
      <c r="QNV24" s="1091"/>
      <c r="QNW24" s="1091"/>
      <c r="QNX24" s="1055"/>
      <c r="QNY24" s="1091"/>
      <c r="QNZ24" s="1091"/>
      <c r="QOA24" s="1091"/>
      <c r="QOB24" s="1091"/>
      <c r="QOC24" s="1091"/>
      <c r="QOD24" s="1091"/>
      <c r="QOE24" s="1055"/>
      <c r="QOF24" s="1091"/>
      <c r="QOG24" s="1091"/>
      <c r="QOH24" s="1091"/>
      <c r="QOI24" s="1091"/>
      <c r="QOJ24" s="1091"/>
      <c r="QOK24" s="1091"/>
      <c r="QOL24" s="1055"/>
      <c r="QOM24" s="1091"/>
      <c r="QON24" s="1091"/>
      <c r="QOO24" s="1091"/>
      <c r="QOP24" s="1091"/>
      <c r="QOQ24" s="1091"/>
      <c r="QOR24" s="1091"/>
      <c r="QOS24" s="1055"/>
      <c r="QOT24" s="1091"/>
      <c r="QOU24" s="1091"/>
      <c r="QOV24" s="1091"/>
      <c r="QOW24" s="1091"/>
      <c r="QOX24" s="1091"/>
      <c r="QOY24" s="1091"/>
      <c r="QOZ24" s="1055"/>
      <c r="QPA24" s="1091"/>
      <c r="QPB24" s="1091"/>
      <c r="QPC24" s="1091"/>
      <c r="QPD24" s="1091"/>
      <c r="QPE24" s="1091"/>
      <c r="QPF24" s="1091"/>
      <c r="QPG24" s="1055"/>
      <c r="QPH24" s="1091"/>
      <c r="QPI24" s="1091"/>
      <c r="QPJ24" s="1091"/>
      <c r="QPK24" s="1091"/>
      <c r="QPL24" s="1091"/>
      <c r="QPM24" s="1091"/>
      <c r="QPN24" s="1055"/>
      <c r="QPO24" s="1091"/>
      <c r="QPP24" s="1091"/>
      <c r="QPQ24" s="1091"/>
      <c r="QPR24" s="1091"/>
      <c r="QPS24" s="1091"/>
      <c r="QPT24" s="1091"/>
      <c r="QPU24" s="1055"/>
      <c r="QPV24" s="1091"/>
      <c r="QPW24" s="1091"/>
      <c r="QPX24" s="1091"/>
      <c r="QPY24" s="1091"/>
      <c r="QPZ24" s="1091"/>
      <c r="QQA24" s="1091"/>
      <c r="QQB24" s="1055"/>
      <c r="QQC24" s="1091"/>
      <c r="QQD24" s="1091"/>
      <c r="QQE24" s="1091"/>
      <c r="QQF24" s="1091"/>
      <c r="QQG24" s="1091"/>
      <c r="QQH24" s="1091"/>
      <c r="QQI24" s="1055"/>
      <c r="QQJ24" s="1091"/>
      <c r="QQK24" s="1091"/>
      <c r="QQL24" s="1091"/>
      <c r="QQM24" s="1091"/>
      <c r="QQN24" s="1091"/>
      <c r="QQO24" s="1091"/>
      <c r="QQP24" s="1055"/>
      <c r="QQQ24" s="1091"/>
      <c r="QQR24" s="1091"/>
      <c r="QQS24" s="1091"/>
      <c r="QQT24" s="1091"/>
      <c r="QQU24" s="1091"/>
      <c r="QQV24" s="1091"/>
      <c r="QQW24" s="1055"/>
      <c r="QQX24" s="1091"/>
      <c r="QQY24" s="1091"/>
      <c r="QQZ24" s="1091"/>
      <c r="QRA24" s="1091"/>
      <c r="QRB24" s="1091"/>
      <c r="QRC24" s="1091"/>
      <c r="QRD24" s="1055"/>
      <c r="QRE24" s="1091"/>
      <c r="QRF24" s="1091"/>
      <c r="QRG24" s="1091"/>
      <c r="QRH24" s="1091"/>
      <c r="QRI24" s="1091"/>
      <c r="QRJ24" s="1091"/>
      <c r="QRK24" s="1055"/>
      <c r="QRL24" s="1091"/>
      <c r="QRM24" s="1091"/>
      <c r="QRN24" s="1091"/>
      <c r="QRO24" s="1091"/>
      <c r="QRP24" s="1091"/>
      <c r="QRQ24" s="1091"/>
      <c r="QRR24" s="1055"/>
      <c r="QRS24" s="1091"/>
      <c r="QRT24" s="1091"/>
      <c r="QRU24" s="1091"/>
      <c r="QRV24" s="1091"/>
      <c r="QRW24" s="1091"/>
      <c r="QRX24" s="1091"/>
      <c r="QRY24" s="1055"/>
      <c r="QRZ24" s="1091"/>
      <c r="QSA24" s="1091"/>
      <c r="QSB24" s="1091"/>
      <c r="QSC24" s="1091"/>
      <c r="QSD24" s="1091"/>
      <c r="QSE24" s="1091"/>
      <c r="QSF24" s="1055"/>
      <c r="QSG24" s="1091"/>
      <c r="QSH24" s="1091"/>
      <c r="QSI24" s="1091"/>
      <c r="QSJ24" s="1091"/>
      <c r="QSK24" s="1091"/>
      <c r="QSL24" s="1091"/>
      <c r="QSM24" s="1055"/>
      <c r="QSN24" s="1091"/>
      <c r="QSO24" s="1091"/>
      <c r="QSP24" s="1091"/>
      <c r="QSQ24" s="1091"/>
      <c r="QSR24" s="1091"/>
      <c r="QSS24" s="1091"/>
      <c r="QST24" s="1055"/>
      <c r="QSU24" s="1091"/>
      <c r="QSV24" s="1091"/>
      <c r="QSW24" s="1091"/>
      <c r="QSX24" s="1091"/>
      <c r="QSY24" s="1091"/>
      <c r="QSZ24" s="1091"/>
      <c r="QTA24" s="1055"/>
      <c r="QTB24" s="1091"/>
      <c r="QTC24" s="1091"/>
      <c r="QTD24" s="1091"/>
      <c r="QTE24" s="1091"/>
      <c r="QTF24" s="1091"/>
      <c r="QTG24" s="1091"/>
      <c r="QTH24" s="1055"/>
      <c r="QTI24" s="1091"/>
      <c r="QTJ24" s="1091"/>
      <c r="QTK24" s="1091"/>
      <c r="QTL24" s="1091"/>
      <c r="QTM24" s="1091"/>
      <c r="QTN24" s="1091"/>
      <c r="QTO24" s="1055"/>
      <c r="QTP24" s="1091"/>
      <c r="QTQ24" s="1091"/>
      <c r="QTR24" s="1091"/>
      <c r="QTS24" s="1091"/>
      <c r="QTT24" s="1091"/>
      <c r="QTU24" s="1091"/>
      <c r="QTV24" s="1055"/>
      <c r="QTW24" s="1091"/>
      <c r="QTX24" s="1091"/>
      <c r="QTY24" s="1091"/>
      <c r="QTZ24" s="1091"/>
      <c r="QUA24" s="1091"/>
      <c r="QUB24" s="1091"/>
      <c r="QUC24" s="1055"/>
      <c r="QUD24" s="1091"/>
      <c r="QUE24" s="1091"/>
      <c r="QUF24" s="1091"/>
      <c r="QUG24" s="1091"/>
      <c r="QUH24" s="1091"/>
      <c r="QUI24" s="1091"/>
      <c r="QUJ24" s="1055"/>
      <c r="QUK24" s="1091"/>
      <c r="QUL24" s="1091"/>
      <c r="QUM24" s="1091"/>
      <c r="QUN24" s="1091"/>
      <c r="QUO24" s="1091"/>
      <c r="QUP24" s="1091"/>
      <c r="QUQ24" s="1055"/>
      <c r="QUR24" s="1091"/>
      <c r="QUS24" s="1091"/>
      <c r="QUT24" s="1091"/>
      <c r="QUU24" s="1091"/>
      <c r="QUV24" s="1091"/>
      <c r="QUW24" s="1091"/>
      <c r="QUX24" s="1055"/>
      <c r="QUY24" s="1091"/>
      <c r="QUZ24" s="1091"/>
      <c r="QVA24" s="1091"/>
      <c r="QVB24" s="1091"/>
      <c r="QVC24" s="1091"/>
      <c r="QVD24" s="1091"/>
      <c r="QVE24" s="1055"/>
      <c r="QVF24" s="1091"/>
      <c r="QVG24" s="1091"/>
      <c r="QVH24" s="1091"/>
      <c r="QVI24" s="1091"/>
      <c r="QVJ24" s="1091"/>
      <c r="QVK24" s="1091"/>
      <c r="QVL24" s="1055"/>
      <c r="QVM24" s="1091"/>
      <c r="QVN24" s="1091"/>
      <c r="QVO24" s="1091"/>
      <c r="QVP24" s="1091"/>
      <c r="QVQ24" s="1091"/>
      <c r="QVR24" s="1091"/>
      <c r="QVS24" s="1055"/>
      <c r="QVT24" s="1091"/>
      <c r="QVU24" s="1091"/>
      <c r="QVV24" s="1091"/>
      <c r="QVW24" s="1091"/>
      <c r="QVX24" s="1091"/>
      <c r="QVY24" s="1091"/>
      <c r="QVZ24" s="1055"/>
      <c r="QWA24" s="1091"/>
      <c r="QWB24" s="1091"/>
      <c r="QWC24" s="1091"/>
      <c r="QWD24" s="1091"/>
      <c r="QWE24" s="1091"/>
      <c r="QWF24" s="1091"/>
      <c r="QWG24" s="1055"/>
      <c r="QWH24" s="1091"/>
      <c r="QWI24" s="1091"/>
      <c r="QWJ24" s="1091"/>
      <c r="QWK24" s="1091"/>
      <c r="QWL24" s="1091"/>
      <c r="QWM24" s="1091"/>
      <c r="QWN24" s="1055"/>
      <c r="QWO24" s="1091"/>
      <c r="QWP24" s="1091"/>
      <c r="QWQ24" s="1091"/>
      <c r="QWR24" s="1091"/>
      <c r="QWS24" s="1091"/>
      <c r="QWT24" s="1091"/>
      <c r="QWU24" s="1055"/>
      <c r="QWV24" s="1091"/>
      <c r="QWW24" s="1091"/>
      <c r="QWX24" s="1091"/>
      <c r="QWY24" s="1091"/>
      <c r="QWZ24" s="1091"/>
      <c r="QXA24" s="1091"/>
      <c r="QXB24" s="1055"/>
      <c r="QXC24" s="1091"/>
      <c r="QXD24" s="1091"/>
      <c r="QXE24" s="1091"/>
      <c r="QXF24" s="1091"/>
      <c r="QXG24" s="1091"/>
      <c r="QXH24" s="1091"/>
      <c r="QXI24" s="1055"/>
      <c r="QXJ24" s="1091"/>
      <c r="QXK24" s="1091"/>
      <c r="QXL24" s="1091"/>
      <c r="QXM24" s="1091"/>
      <c r="QXN24" s="1091"/>
      <c r="QXO24" s="1091"/>
      <c r="QXP24" s="1055"/>
      <c r="QXQ24" s="1091"/>
      <c r="QXR24" s="1091"/>
      <c r="QXS24" s="1091"/>
      <c r="QXT24" s="1091"/>
      <c r="QXU24" s="1091"/>
      <c r="QXV24" s="1091"/>
      <c r="QXW24" s="1055"/>
      <c r="QXX24" s="1091"/>
      <c r="QXY24" s="1091"/>
      <c r="QXZ24" s="1091"/>
      <c r="QYA24" s="1091"/>
      <c r="QYB24" s="1091"/>
      <c r="QYC24" s="1091"/>
      <c r="QYD24" s="1055"/>
      <c r="QYE24" s="1091"/>
      <c r="QYF24" s="1091"/>
      <c r="QYG24" s="1091"/>
      <c r="QYH24" s="1091"/>
      <c r="QYI24" s="1091"/>
      <c r="QYJ24" s="1091"/>
      <c r="QYK24" s="1055"/>
      <c r="QYL24" s="1091"/>
      <c r="QYM24" s="1091"/>
      <c r="QYN24" s="1091"/>
      <c r="QYO24" s="1091"/>
      <c r="QYP24" s="1091"/>
      <c r="QYQ24" s="1091"/>
      <c r="QYR24" s="1055"/>
      <c r="QYS24" s="1091"/>
      <c r="QYT24" s="1091"/>
      <c r="QYU24" s="1091"/>
      <c r="QYV24" s="1091"/>
      <c r="QYW24" s="1091"/>
      <c r="QYX24" s="1091"/>
      <c r="QYY24" s="1055"/>
      <c r="QYZ24" s="1091"/>
      <c r="QZA24" s="1091"/>
      <c r="QZB24" s="1091"/>
      <c r="QZC24" s="1091"/>
      <c r="QZD24" s="1091"/>
      <c r="QZE24" s="1091"/>
      <c r="QZF24" s="1055"/>
      <c r="QZG24" s="1091"/>
      <c r="QZH24" s="1091"/>
      <c r="QZI24" s="1091"/>
      <c r="QZJ24" s="1091"/>
      <c r="QZK24" s="1091"/>
      <c r="QZL24" s="1091"/>
      <c r="QZM24" s="1055"/>
      <c r="QZN24" s="1091"/>
      <c r="QZO24" s="1091"/>
      <c r="QZP24" s="1091"/>
      <c r="QZQ24" s="1091"/>
      <c r="QZR24" s="1091"/>
      <c r="QZS24" s="1091"/>
      <c r="QZT24" s="1055"/>
      <c r="QZU24" s="1091"/>
      <c r="QZV24" s="1091"/>
      <c r="QZW24" s="1091"/>
      <c r="QZX24" s="1091"/>
      <c r="QZY24" s="1091"/>
      <c r="QZZ24" s="1091"/>
      <c r="RAA24" s="1055"/>
      <c r="RAB24" s="1091"/>
      <c r="RAC24" s="1091"/>
      <c r="RAD24" s="1091"/>
      <c r="RAE24" s="1091"/>
      <c r="RAF24" s="1091"/>
      <c r="RAG24" s="1091"/>
      <c r="RAH24" s="1055"/>
      <c r="RAI24" s="1091"/>
      <c r="RAJ24" s="1091"/>
      <c r="RAK24" s="1091"/>
      <c r="RAL24" s="1091"/>
      <c r="RAM24" s="1091"/>
      <c r="RAN24" s="1091"/>
      <c r="RAO24" s="1055"/>
      <c r="RAP24" s="1091"/>
      <c r="RAQ24" s="1091"/>
      <c r="RAR24" s="1091"/>
      <c r="RAS24" s="1091"/>
      <c r="RAT24" s="1091"/>
      <c r="RAU24" s="1091"/>
      <c r="RAV24" s="1055"/>
      <c r="RAW24" s="1091"/>
      <c r="RAX24" s="1091"/>
      <c r="RAY24" s="1091"/>
      <c r="RAZ24" s="1091"/>
      <c r="RBA24" s="1091"/>
      <c r="RBB24" s="1091"/>
      <c r="RBC24" s="1055"/>
      <c r="RBD24" s="1091"/>
      <c r="RBE24" s="1091"/>
      <c r="RBF24" s="1091"/>
      <c r="RBG24" s="1091"/>
      <c r="RBH24" s="1091"/>
      <c r="RBI24" s="1091"/>
      <c r="RBJ24" s="1055"/>
      <c r="RBK24" s="1091"/>
      <c r="RBL24" s="1091"/>
      <c r="RBM24" s="1091"/>
      <c r="RBN24" s="1091"/>
      <c r="RBO24" s="1091"/>
      <c r="RBP24" s="1091"/>
      <c r="RBQ24" s="1055"/>
      <c r="RBR24" s="1091"/>
      <c r="RBS24" s="1091"/>
      <c r="RBT24" s="1091"/>
      <c r="RBU24" s="1091"/>
      <c r="RBV24" s="1091"/>
      <c r="RBW24" s="1091"/>
      <c r="RBX24" s="1055"/>
      <c r="RBY24" s="1091"/>
      <c r="RBZ24" s="1091"/>
      <c r="RCA24" s="1091"/>
      <c r="RCB24" s="1091"/>
      <c r="RCC24" s="1091"/>
      <c r="RCD24" s="1091"/>
      <c r="RCE24" s="1055"/>
      <c r="RCF24" s="1091"/>
      <c r="RCG24" s="1091"/>
      <c r="RCH24" s="1091"/>
      <c r="RCI24" s="1091"/>
      <c r="RCJ24" s="1091"/>
      <c r="RCK24" s="1091"/>
      <c r="RCL24" s="1055"/>
      <c r="RCM24" s="1091"/>
      <c r="RCN24" s="1091"/>
      <c r="RCO24" s="1091"/>
      <c r="RCP24" s="1091"/>
      <c r="RCQ24" s="1091"/>
      <c r="RCR24" s="1091"/>
      <c r="RCS24" s="1055"/>
      <c r="RCT24" s="1091"/>
      <c r="RCU24" s="1091"/>
      <c r="RCV24" s="1091"/>
      <c r="RCW24" s="1091"/>
      <c r="RCX24" s="1091"/>
      <c r="RCY24" s="1091"/>
      <c r="RCZ24" s="1055"/>
      <c r="RDA24" s="1091"/>
      <c r="RDB24" s="1091"/>
      <c r="RDC24" s="1091"/>
      <c r="RDD24" s="1091"/>
      <c r="RDE24" s="1091"/>
      <c r="RDF24" s="1091"/>
      <c r="RDG24" s="1055"/>
      <c r="RDH24" s="1091"/>
      <c r="RDI24" s="1091"/>
      <c r="RDJ24" s="1091"/>
      <c r="RDK24" s="1091"/>
      <c r="RDL24" s="1091"/>
      <c r="RDM24" s="1091"/>
      <c r="RDN24" s="1055"/>
      <c r="RDO24" s="1091"/>
      <c r="RDP24" s="1091"/>
      <c r="RDQ24" s="1091"/>
      <c r="RDR24" s="1091"/>
      <c r="RDS24" s="1091"/>
      <c r="RDT24" s="1091"/>
      <c r="RDU24" s="1055"/>
      <c r="RDV24" s="1091"/>
      <c r="RDW24" s="1091"/>
      <c r="RDX24" s="1091"/>
      <c r="RDY24" s="1091"/>
      <c r="RDZ24" s="1091"/>
      <c r="REA24" s="1091"/>
      <c r="REB24" s="1055"/>
      <c r="REC24" s="1091"/>
      <c r="RED24" s="1091"/>
      <c r="REE24" s="1091"/>
      <c r="REF24" s="1091"/>
      <c r="REG24" s="1091"/>
      <c r="REH24" s="1091"/>
      <c r="REI24" s="1055"/>
      <c r="REJ24" s="1091"/>
      <c r="REK24" s="1091"/>
      <c r="REL24" s="1091"/>
      <c r="REM24" s="1091"/>
      <c r="REN24" s="1091"/>
      <c r="REO24" s="1091"/>
      <c r="REP24" s="1055"/>
      <c r="REQ24" s="1091"/>
      <c r="RER24" s="1091"/>
      <c r="RES24" s="1091"/>
      <c r="RET24" s="1091"/>
      <c r="REU24" s="1091"/>
      <c r="REV24" s="1091"/>
      <c r="REW24" s="1055"/>
      <c r="REX24" s="1091"/>
      <c r="REY24" s="1091"/>
      <c r="REZ24" s="1091"/>
      <c r="RFA24" s="1091"/>
      <c r="RFB24" s="1091"/>
      <c r="RFC24" s="1091"/>
      <c r="RFD24" s="1055"/>
      <c r="RFE24" s="1091"/>
      <c r="RFF24" s="1091"/>
      <c r="RFG24" s="1091"/>
      <c r="RFH24" s="1091"/>
      <c r="RFI24" s="1091"/>
      <c r="RFJ24" s="1091"/>
      <c r="RFK24" s="1055"/>
      <c r="RFL24" s="1091"/>
      <c r="RFM24" s="1091"/>
      <c r="RFN24" s="1091"/>
      <c r="RFO24" s="1091"/>
      <c r="RFP24" s="1091"/>
      <c r="RFQ24" s="1091"/>
      <c r="RFR24" s="1055"/>
      <c r="RFS24" s="1091"/>
      <c r="RFT24" s="1091"/>
      <c r="RFU24" s="1091"/>
      <c r="RFV24" s="1091"/>
      <c r="RFW24" s="1091"/>
      <c r="RFX24" s="1091"/>
      <c r="RFY24" s="1055"/>
      <c r="RFZ24" s="1091"/>
      <c r="RGA24" s="1091"/>
      <c r="RGB24" s="1091"/>
      <c r="RGC24" s="1091"/>
      <c r="RGD24" s="1091"/>
      <c r="RGE24" s="1091"/>
      <c r="RGF24" s="1055"/>
      <c r="RGG24" s="1091"/>
      <c r="RGH24" s="1091"/>
      <c r="RGI24" s="1091"/>
      <c r="RGJ24" s="1091"/>
      <c r="RGK24" s="1091"/>
      <c r="RGL24" s="1091"/>
      <c r="RGM24" s="1055"/>
      <c r="RGN24" s="1091"/>
      <c r="RGO24" s="1091"/>
      <c r="RGP24" s="1091"/>
      <c r="RGQ24" s="1091"/>
      <c r="RGR24" s="1091"/>
      <c r="RGS24" s="1091"/>
      <c r="RGT24" s="1055"/>
      <c r="RGU24" s="1091"/>
      <c r="RGV24" s="1091"/>
      <c r="RGW24" s="1091"/>
      <c r="RGX24" s="1091"/>
      <c r="RGY24" s="1091"/>
      <c r="RGZ24" s="1091"/>
      <c r="RHA24" s="1055"/>
      <c r="RHB24" s="1091"/>
      <c r="RHC24" s="1091"/>
      <c r="RHD24" s="1091"/>
      <c r="RHE24" s="1091"/>
      <c r="RHF24" s="1091"/>
      <c r="RHG24" s="1091"/>
      <c r="RHH24" s="1055"/>
      <c r="RHI24" s="1091"/>
      <c r="RHJ24" s="1091"/>
      <c r="RHK24" s="1091"/>
      <c r="RHL24" s="1091"/>
      <c r="RHM24" s="1091"/>
      <c r="RHN24" s="1091"/>
      <c r="RHO24" s="1055"/>
      <c r="RHP24" s="1091"/>
      <c r="RHQ24" s="1091"/>
      <c r="RHR24" s="1091"/>
      <c r="RHS24" s="1091"/>
      <c r="RHT24" s="1091"/>
      <c r="RHU24" s="1091"/>
      <c r="RHV24" s="1055"/>
      <c r="RHW24" s="1091"/>
      <c r="RHX24" s="1091"/>
      <c r="RHY24" s="1091"/>
      <c r="RHZ24" s="1091"/>
      <c r="RIA24" s="1091"/>
      <c r="RIB24" s="1091"/>
      <c r="RIC24" s="1055"/>
      <c r="RID24" s="1091"/>
      <c r="RIE24" s="1091"/>
      <c r="RIF24" s="1091"/>
      <c r="RIG24" s="1091"/>
      <c r="RIH24" s="1091"/>
      <c r="RII24" s="1091"/>
      <c r="RIJ24" s="1055"/>
      <c r="RIK24" s="1091"/>
      <c r="RIL24" s="1091"/>
      <c r="RIM24" s="1091"/>
      <c r="RIN24" s="1091"/>
      <c r="RIO24" s="1091"/>
      <c r="RIP24" s="1091"/>
      <c r="RIQ24" s="1055"/>
      <c r="RIR24" s="1091"/>
      <c r="RIS24" s="1091"/>
      <c r="RIT24" s="1091"/>
      <c r="RIU24" s="1091"/>
      <c r="RIV24" s="1091"/>
      <c r="RIW24" s="1091"/>
      <c r="RIX24" s="1055"/>
      <c r="RIY24" s="1091"/>
      <c r="RIZ24" s="1091"/>
      <c r="RJA24" s="1091"/>
      <c r="RJB24" s="1091"/>
      <c r="RJC24" s="1091"/>
      <c r="RJD24" s="1091"/>
      <c r="RJE24" s="1055"/>
      <c r="RJF24" s="1091"/>
      <c r="RJG24" s="1091"/>
      <c r="RJH24" s="1091"/>
      <c r="RJI24" s="1091"/>
      <c r="RJJ24" s="1091"/>
      <c r="RJK24" s="1091"/>
      <c r="RJL24" s="1055"/>
      <c r="RJM24" s="1091"/>
      <c r="RJN24" s="1091"/>
      <c r="RJO24" s="1091"/>
      <c r="RJP24" s="1091"/>
      <c r="RJQ24" s="1091"/>
      <c r="RJR24" s="1091"/>
      <c r="RJS24" s="1055"/>
      <c r="RJT24" s="1091"/>
      <c r="RJU24" s="1091"/>
      <c r="RJV24" s="1091"/>
      <c r="RJW24" s="1091"/>
      <c r="RJX24" s="1091"/>
      <c r="RJY24" s="1091"/>
      <c r="RJZ24" s="1055"/>
      <c r="RKA24" s="1091"/>
      <c r="RKB24" s="1091"/>
      <c r="RKC24" s="1091"/>
      <c r="RKD24" s="1091"/>
      <c r="RKE24" s="1091"/>
      <c r="RKF24" s="1091"/>
      <c r="RKG24" s="1055"/>
      <c r="RKH24" s="1091"/>
      <c r="RKI24" s="1091"/>
      <c r="RKJ24" s="1091"/>
      <c r="RKK24" s="1091"/>
      <c r="RKL24" s="1091"/>
      <c r="RKM24" s="1091"/>
      <c r="RKN24" s="1055"/>
      <c r="RKO24" s="1091"/>
      <c r="RKP24" s="1091"/>
      <c r="RKQ24" s="1091"/>
      <c r="RKR24" s="1091"/>
      <c r="RKS24" s="1091"/>
      <c r="RKT24" s="1091"/>
      <c r="RKU24" s="1055"/>
      <c r="RKV24" s="1091"/>
      <c r="RKW24" s="1091"/>
      <c r="RKX24" s="1091"/>
      <c r="RKY24" s="1091"/>
      <c r="RKZ24" s="1091"/>
      <c r="RLA24" s="1091"/>
      <c r="RLB24" s="1055"/>
      <c r="RLC24" s="1091"/>
      <c r="RLD24" s="1091"/>
      <c r="RLE24" s="1091"/>
      <c r="RLF24" s="1091"/>
      <c r="RLG24" s="1091"/>
      <c r="RLH24" s="1091"/>
      <c r="RLI24" s="1055"/>
      <c r="RLJ24" s="1091"/>
      <c r="RLK24" s="1091"/>
      <c r="RLL24" s="1091"/>
      <c r="RLM24" s="1091"/>
      <c r="RLN24" s="1091"/>
      <c r="RLO24" s="1091"/>
      <c r="RLP24" s="1055"/>
      <c r="RLQ24" s="1091"/>
      <c r="RLR24" s="1091"/>
      <c r="RLS24" s="1091"/>
      <c r="RLT24" s="1091"/>
      <c r="RLU24" s="1091"/>
      <c r="RLV24" s="1091"/>
      <c r="RLW24" s="1055"/>
      <c r="RLX24" s="1091"/>
      <c r="RLY24" s="1091"/>
      <c r="RLZ24" s="1091"/>
      <c r="RMA24" s="1091"/>
      <c r="RMB24" s="1091"/>
      <c r="RMC24" s="1091"/>
      <c r="RMD24" s="1055"/>
      <c r="RME24" s="1091"/>
      <c r="RMF24" s="1091"/>
      <c r="RMG24" s="1091"/>
      <c r="RMH24" s="1091"/>
      <c r="RMI24" s="1091"/>
      <c r="RMJ24" s="1091"/>
      <c r="RMK24" s="1055"/>
      <c r="RML24" s="1091"/>
      <c r="RMM24" s="1091"/>
      <c r="RMN24" s="1091"/>
      <c r="RMO24" s="1091"/>
      <c r="RMP24" s="1091"/>
      <c r="RMQ24" s="1091"/>
      <c r="RMR24" s="1055"/>
      <c r="RMS24" s="1091"/>
      <c r="RMT24" s="1091"/>
      <c r="RMU24" s="1091"/>
      <c r="RMV24" s="1091"/>
      <c r="RMW24" s="1091"/>
      <c r="RMX24" s="1091"/>
      <c r="RMY24" s="1055"/>
      <c r="RMZ24" s="1091"/>
      <c r="RNA24" s="1091"/>
      <c r="RNB24" s="1091"/>
      <c r="RNC24" s="1091"/>
      <c r="RND24" s="1091"/>
      <c r="RNE24" s="1091"/>
      <c r="RNF24" s="1055"/>
      <c r="RNG24" s="1091"/>
      <c r="RNH24" s="1091"/>
      <c r="RNI24" s="1091"/>
      <c r="RNJ24" s="1091"/>
      <c r="RNK24" s="1091"/>
      <c r="RNL24" s="1091"/>
      <c r="RNM24" s="1055"/>
      <c r="RNN24" s="1091"/>
      <c r="RNO24" s="1091"/>
      <c r="RNP24" s="1091"/>
      <c r="RNQ24" s="1091"/>
      <c r="RNR24" s="1091"/>
      <c r="RNS24" s="1091"/>
      <c r="RNT24" s="1055"/>
      <c r="RNU24" s="1091"/>
      <c r="RNV24" s="1091"/>
      <c r="RNW24" s="1091"/>
      <c r="RNX24" s="1091"/>
      <c r="RNY24" s="1091"/>
      <c r="RNZ24" s="1091"/>
      <c r="ROA24" s="1055"/>
      <c r="ROB24" s="1091"/>
      <c r="ROC24" s="1091"/>
      <c r="ROD24" s="1091"/>
      <c r="ROE24" s="1091"/>
      <c r="ROF24" s="1091"/>
      <c r="ROG24" s="1091"/>
      <c r="ROH24" s="1055"/>
      <c r="ROI24" s="1091"/>
      <c r="ROJ24" s="1091"/>
      <c r="ROK24" s="1091"/>
      <c r="ROL24" s="1091"/>
      <c r="ROM24" s="1091"/>
      <c r="RON24" s="1091"/>
      <c r="ROO24" s="1055"/>
      <c r="ROP24" s="1091"/>
      <c r="ROQ24" s="1091"/>
      <c r="ROR24" s="1091"/>
      <c r="ROS24" s="1091"/>
      <c r="ROT24" s="1091"/>
      <c r="ROU24" s="1091"/>
      <c r="ROV24" s="1055"/>
      <c r="ROW24" s="1091"/>
      <c r="ROX24" s="1091"/>
      <c r="ROY24" s="1091"/>
      <c r="ROZ24" s="1091"/>
      <c r="RPA24" s="1091"/>
      <c r="RPB24" s="1091"/>
      <c r="RPC24" s="1055"/>
      <c r="RPD24" s="1091"/>
      <c r="RPE24" s="1091"/>
      <c r="RPF24" s="1091"/>
      <c r="RPG24" s="1091"/>
      <c r="RPH24" s="1091"/>
      <c r="RPI24" s="1091"/>
      <c r="RPJ24" s="1055"/>
      <c r="RPK24" s="1091"/>
      <c r="RPL24" s="1091"/>
      <c r="RPM24" s="1091"/>
      <c r="RPN24" s="1091"/>
      <c r="RPO24" s="1091"/>
      <c r="RPP24" s="1091"/>
      <c r="RPQ24" s="1055"/>
      <c r="RPR24" s="1091"/>
      <c r="RPS24" s="1091"/>
      <c r="RPT24" s="1091"/>
      <c r="RPU24" s="1091"/>
      <c r="RPV24" s="1091"/>
      <c r="RPW24" s="1091"/>
      <c r="RPX24" s="1055"/>
      <c r="RPY24" s="1091"/>
      <c r="RPZ24" s="1091"/>
      <c r="RQA24" s="1091"/>
      <c r="RQB24" s="1091"/>
      <c r="RQC24" s="1091"/>
      <c r="RQD24" s="1091"/>
      <c r="RQE24" s="1055"/>
      <c r="RQF24" s="1091"/>
      <c r="RQG24" s="1091"/>
      <c r="RQH24" s="1091"/>
      <c r="RQI24" s="1091"/>
      <c r="RQJ24" s="1091"/>
      <c r="RQK24" s="1091"/>
      <c r="RQL24" s="1055"/>
      <c r="RQM24" s="1091"/>
      <c r="RQN24" s="1091"/>
      <c r="RQO24" s="1091"/>
      <c r="RQP24" s="1091"/>
      <c r="RQQ24" s="1091"/>
      <c r="RQR24" s="1091"/>
      <c r="RQS24" s="1055"/>
      <c r="RQT24" s="1091"/>
      <c r="RQU24" s="1091"/>
      <c r="RQV24" s="1091"/>
      <c r="RQW24" s="1091"/>
      <c r="RQX24" s="1091"/>
      <c r="RQY24" s="1091"/>
      <c r="RQZ24" s="1055"/>
      <c r="RRA24" s="1091"/>
      <c r="RRB24" s="1091"/>
      <c r="RRC24" s="1091"/>
      <c r="RRD24" s="1091"/>
      <c r="RRE24" s="1091"/>
      <c r="RRF24" s="1091"/>
      <c r="RRG24" s="1055"/>
      <c r="RRH24" s="1091"/>
      <c r="RRI24" s="1091"/>
      <c r="RRJ24" s="1091"/>
      <c r="RRK24" s="1091"/>
      <c r="RRL24" s="1091"/>
      <c r="RRM24" s="1091"/>
      <c r="RRN24" s="1055"/>
      <c r="RRO24" s="1091"/>
      <c r="RRP24" s="1091"/>
      <c r="RRQ24" s="1091"/>
      <c r="RRR24" s="1091"/>
      <c r="RRS24" s="1091"/>
      <c r="RRT24" s="1091"/>
      <c r="RRU24" s="1055"/>
      <c r="RRV24" s="1091"/>
      <c r="RRW24" s="1091"/>
      <c r="RRX24" s="1091"/>
      <c r="RRY24" s="1091"/>
      <c r="RRZ24" s="1091"/>
      <c r="RSA24" s="1091"/>
      <c r="RSB24" s="1055"/>
      <c r="RSC24" s="1091"/>
      <c r="RSD24" s="1091"/>
      <c r="RSE24" s="1091"/>
      <c r="RSF24" s="1091"/>
      <c r="RSG24" s="1091"/>
      <c r="RSH24" s="1091"/>
      <c r="RSI24" s="1055"/>
      <c r="RSJ24" s="1091"/>
      <c r="RSK24" s="1091"/>
      <c r="RSL24" s="1091"/>
      <c r="RSM24" s="1091"/>
      <c r="RSN24" s="1091"/>
      <c r="RSO24" s="1091"/>
      <c r="RSP24" s="1055"/>
      <c r="RSQ24" s="1091"/>
      <c r="RSR24" s="1091"/>
      <c r="RSS24" s="1091"/>
      <c r="RST24" s="1091"/>
      <c r="RSU24" s="1091"/>
      <c r="RSV24" s="1091"/>
      <c r="RSW24" s="1055"/>
      <c r="RSX24" s="1091"/>
      <c r="RSY24" s="1091"/>
      <c r="RSZ24" s="1091"/>
      <c r="RTA24" s="1091"/>
      <c r="RTB24" s="1091"/>
      <c r="RTC24" s="1091"/>
      <c r="RTD24" s="1055"/>
      <c r="RTE24" s="1091"/>
      <c r="RTF24" s="1091"/>
      <c r="RTG24" s="1091"/>
      <c r="RTH24" s="1091"/>
      <c r="RTI24" s="1091"/>
      <c r="RTJ24" s="1091"/>
      <c r="RTK24" s="1055"/>
      <c r="RTL24" s="1091"/>
      <c r="RTM24" s="1091"/>
      <c r="RTN24" s="1091"/>
      <c r="RTO24" s="1091"/>
      <c r="RTP24" s="1091"/>
      <c r="RTQ24" s="1091"/>
      <c r="RTR24" s="1055"/>
      <c r="RTS24" s="1091"/>
      <c r="RTT24" s="1091"/>
      <c r="RTU24" s="1091"/>
      <c r="RTV24" s="1091"/>
      <c r="RTW24" s="1091"/>
      <c r="RTX24" s="1091"/>
      <c r="RTY24" s="1055"/>
      <c r="RTZ24" s="1091"/>
      <c r="RUA24" s="1091"/>
      <c r="RUB24" s="1091"/>
      <c r="RUC24" s="1091"/>
      <c r="RUD24" s="1091"/>
      <c r="RUE24" s="1091"/>
      <c r="RUF24" s="1055"/>
      <c r="RUG24" s="1091"/>
      <c r="RUH24" s="1091"/>
      <c r="RUI24" s="1091"/>
      <c r="RUJ24" s="1091"/>
      <c r="RUK24" s="1091"/>
      <c r="RUL24" s="1091"/>
      <c r="RUM24" s="1055"/>
      <c r="RUN24" s="1091"/>
      <c r="RUO24" s="1091"/>
      <c r="RUP24" s="1091"/>
      <c r="RUQ24" s="1091"/>
      <c r="RUR24" s="1091"/>
      <c r="RUS24" s="1091"/>
      <c r="RUT24" s="1055"/>
      <c r="RUU24" s="1091"/>
      <c r="RUV24" s="1091"/>
      <c r="RUW24" s="1091"/>
      <c r="RUX24" s="1091"/>
      <c r="RUY24" s="1091"/>
      <c r="RUZ24" s="1091"/>
      <c r="RVA24" s="1055"/>
      <c r="RVB24" s="1091"/>
      <c r="RVC24" s="1091"/>
      <c r="RVD24" s="1091"/>
      <c r="RVE24" s="1091"/>
      <c r="RVF24" s="1091"/>
      <c r="RVG24" s="1091"/>
      <c r="RVH24" s="1055"/>
      <c r="RVI24" s="1091"/>
      <c r="RVJ24" s="1091"/>
      <c r="RVK24" s="1091"/>
      <c r="RVL24" s="1091"/>
      <c r="RVM24" s="1091"/>
      <c r="RVN24" s="1091"/>
      <c r="RVO24" s="1055"/>
      <c r="RVP24" s="1091"/>
      <c r="RVQ24" s="1091"/>
      <c r="RVR24" s="1091"/>
      <c r="RVS24" s="1091"/>
      <c r="RVT24" s="1091"/>
      <c r="RVU24" s="1091"/>
      <c r="RVV24" s="1055"/>
      <c r="RVW24" s="1091"/>
      <c r="RVX24" s="1091"/>
      <c r="RVY24" s="1091"/>
      <c r="RVZ24" s="1091"/>
      <c r="RWA24" s="1091"/>
      <c r="RWB24" s="1091"/>
      <c r="RWC24" s="1055"/>
      <c r="RWD24" s="1091"/>
      <c r="RWE24" s="1091"/>
      <c r="RWF24" s="1091"/>
      <c r="RWG24" s="1091"/>
      <c r="RWH24" s="1091"/>
      <c r="RWI24" s="1091"/>
      <c r="RWJ24" s="1055"/>
      <c r="RWK24" s="1091"/>
      <c r="RWL24" s="1091"/>
      <c r="RWM24" s="1091"/>
      <c r="RWN24" s="1091"/>
      <c r="RWO24" s="1091"/>
      <c r="RWP24" s="1091"/>
      <c r="RWQ24" s="1055"/>
      <c r="RWR24" s="1091"/>
      <c r="RWS24" s="1091"/>
      <c r="RWT24" s="1091"/>
      <c r="RWU24" s="1091"/>
      <c r="RWV24" s="1091"/>
      <c r="RWW24" s="1091"/>
      <c r="RWX24" s="1055"/>
      <c r="RWY24" s="1091"/>
      <c r="RWZ24" s="1091"/>
      <c r="RXA24" s="1091"/>
      <c r="RXB24" s="1091"/>
      <c r="RXC24" s="1091"/>
      <c r="RXD24" s="1091"/>
      <c r="RXE24" s="1055"/>
      <c r="RXF24" s="1091"/>
      <c r="RXG24" s="1091"/>
      <c r="RXH24" s="1091"/>
      <c r="RXI24" s="1091"/>
      <c r="RXJ24" s="1091"/>
      <c r="RXK24" s="1091"/>
      <c r="RXL24" s="1055"/>
      <c r="RXM24" s="1091"/>
      <c r="RXN24" s="1091"/>
      <c r="RXO24" s="1091"/>
      <c r="RXP24" s="1091"/>
      <c r="RXQ24" s="1091"/>
      <c r="RXR24" s="1091"/>
      <c r="RXS24" s="1055"/>
      <c r="RXT24" s="1091"/>
      <c r="RXU24" s="1091"/>
      <c r="RXV24" s="1091"/>
      <c r="RXW24" s="1091"/>
      <c r="RXX24" s="1091"/>
      <c r="RXY24" s="1091"/>
      <c r="RXZ24" s="1055"/>
      <c r="RYA24" s="1091"/>
      <c r="RYB24" s="1091"/>
      <c r="RYC24" s="1091"/>
      <c r="RYD24" s="1091"/>
      <c r="RYE24" s="1091"/>
      <c r="RYF24" s="1091"/>
      <c r="RYG24" s="1055"/>
      <c r="RYH24" s="1091"/>
      <c r="RYI24" s="1091"/>
      <c r="RYJ24" s="1091"/>
      <c r="RYK24" s="1091"/>
      <c r="RYL24" s="1091"/>
      <c r="RYM24" s="1091"/>
      <c r="RYN24" s="1055"/>
      <c r="RYO24" s="1091"/>
      <c r="RYP24" s="1091"/>
      <c r="RYQ24" s="1091"/>
      <c r="RYR24" s="1091"/>
      <c r="RYS24" s="1091"/>
      <c r="RYT24" s="1091"/>
      <c r="RYU24" s="1055"/>
      <c r="RYV24" s="1091"/>
      <c r="RYW24" s="1091"/>
      <c r="RYX24" s="1091"/>
      <c r="RYY24" s="1091"/>
      <c r="RYZ24" s="1091"/>
      <c r="RZA24" s="1091"/>
      <c r="RZB24" s="1055"/>
      <c r="RZC24" s="1091"/>
      <c r="RZD24" s="1091"/>
      <c r="RZE24" s="1091"/>
      <c r="RZF24" s="1091"/>
      <c r="RZG24" s="1091"/>
      <c r="RZH24" s="1091"/>
      <c r="RZI24" s="1055"/>
      <c r="RZJ24" s="1091"/>
      <c r="RZK24" s="1091"/>
      <c r="RZL24" s="1091"/>
      <c r="RZM24" s="1091"/>
      <c r="RZN24" s="1091"/>
      <c r="RZO24" s="1091"/>
      <c r="RZP24" s="1055"/>
      <c r="RZQ24" s="1091"/>
      <c r="RZR24" s="1091"/>
      <c r="RZS24" s="1091"/>
      <c r="RZT24" s="1091"/>
      <c r="RZU24" s="1091"/>
      <c r="RZV24" s="1091"/>
      <c r="RZW24" s="1055"/>
      <c r="RZX24" s="1091"/>
      <c r="RZY24" s="1091"/>
      <c r="RZZ24" s="1091"/>
      <c r="SAA24" s="1091"/>
      <c r="SAB24" s="1091"/>
      <c r="SAC24" s="1091"/>
      <c r="SAD24" s="1055"/>
      <c r="SAE24" s="1091"/>
      <c r="SAF24" s="1091"/>
      <c r="SAG24" s="1091"/>
      <c r="SAH24" s="1091"/>
      <c r="SAI24" s="1091"/>
      <c r="SAJ24" s="1091"/>
      <c r="SAK24" s="1055"/>
      <c r="SAL24" s="1091"/>
      <c r="SAM24" s="1091"/>
      <c r="SAN24" s="1091"/>
      <c r="SAO24" s="1091"/>
      <c r="SAP24" s="1091"/>
      <c r="SAQ24" s="1091"/>
      <c r="SAR24" s="1055"/>
      <c r="SAS24" s="1091"/>
      <c r="SAT24" s="1091"/>
      <c r="SAU24" s="1091"/>
      <c r="SAV24" s="1091"/>
      <c r="SAW24" s="1091"/>
      <c r="SAX24" s="1091"/>
      <c r="SAY24" s="1055"/>
      <c r="SAZ24" s="1091"/>
      <c r="SBA24" s="1091"/>
      <c r="SBB24" s="1091"/>
      <c r="SBC24" s="1091"/>
      <c r="SBD24" s="1091"/>
      <c r="SBE24" s="1091"/>
      <c r="SBF24" s="1055"/>
      <c r="SBG24" s="1091"/>
      <c r="SBH24" s="1091"/>
      <c r="SBI24" s="1091"/>
      <c r="SBJ24" s="1091"/>
      <c r="SBK24" s="1091"/>
      <c r="SBL24" s="1091"/>
      <c r="SBM24" s="1055"/>
      <c r="SBN24" s="1091"/>
      <c r="SBO24" s="1091"/>
      <c r="SBP24" s="1091"/>
      <c r="SBQ24" s="1091"/>
      <c r="SBR24" s="1091"/>
      <c r="SBS24" s="1091"/>
      <c r="SBT24" s="1055"/>
      <c r="SBU24" s="1091"/>
      <c r="SBV24" s="1091"/>
      <c r="SBW24" s="1091"/>
      <c r="SBX24" s="1091"/>
      <c r="SBY24" s="1091"/>
      <c r="SBZ24" s="1091"/>
      <c r="SCA24" s="1055"/>
      <c r="SCB24" s="1091"/>
      <c r="SCC24" s="1091"/>
      <c r="SCD24" s="1091"/>
      <c r="SCE24" s="1091"/>
      <c r="SCF24" s="1091"/>
      <c r="SCG24" s="1091"/>
      <c r="SCH24" s="1055"/>
      <c r="SCI24" s="1091"/>
      <c r="SCJ24" s="1091"/>
      <c r="SCK24" s="1091"/>
      <c r="SCL24" s="1091"/>
      <c r="SCM24" s="1091"/>
      <c r="SCN24" s="1091"/>
      <c r="SCO24" s="1055"/>
      <c r="SCP24" s="1091"/>
      <c r="SCQ24" s="1091"/>
      <c r="SCR24" s="1091"/>
      <c r="SCS24" s="1091"/>
      <c r="SCT24" s="1091"/>
      <c r="SCU24" s="1091"/>
      <c r="SCV24" s="1055"/>
      <c r="SCW24" s="1091"/>
      <c r="SCX24" s="1091"/>
      <c r="SCY24" s="1091"/>
      <c r="SCZ24" s="1091"/>
      <c r="SDA24" s="1091"/>
      <c r="SDB24" s="1091"/>
      <c r="SDC24" s="1055"/>
      <c r="SDD24" s="1091"/>
      <c r="SDE24" s="1091"/>
      <c r="SDF24" s="1091"/>
      <c r="SDG24" s="1091"/>
      <c r="SDH24" s="1091"/>
      <c r="SDI24" s="1091"/>
      <c r="SDJ24" s="1055"/>
      <c r="SDK24" s="1091"/>
      <c r="SDL24" s="1091"/>
      <c r="SDM24" s="1091"/>
      <c r="SDN24" s="1091"/>
      <c r="SDO24" s="1091"/>
      <c r="SDP24" s="1091"/>
      <c r="SDQ24" s="1055"/>
      <c r="SDR24" s="1091"/>
      <c r="SDS24" s="1091"/>
      <c r="SDT24" s="1091"/>
      <c r="SDU24" s="1091"/>
      <c r="SDV24" s="1091"/>
      <c r="SDW24" s="1091"/>
      <c r="SDX24" s="1055"/>
      <c r="SDY24" s="1091"/>
      <c r="SDZ24" s="1091"/>
      <c r="SEA24" s="1091"/>
      <c r="SEB24" s="1091"/>
      <c r="SEC24" s="1091"/>
      <c r="SED24" s="1091"/>
      <c r="SEE24" s="1055"/>
      <c r="SEF24" s="1091"/>
      <c r="SEG24" s="1091"/>
      <c r="SEH24" s="1091"/>
      <c r="SEI24" s="1091"/>
      <c r="SEJ24" s="1091"/>
      <c r="SEK24" s="1091"/>
      <c r="SEL24" s="1055"/>
      <c r="SEM24" s="1091"/>
      <c r="SEN24" s="1091"/>
      <c r="SEO24" s="1091"/>
      <c r="SEP24" s="1091"/>
      <c r="SEQ24" s="1091"/>
      <c r="SER24" s="1091"/>
      <c r="SES24" s="1055"/>
      <c r="SET24" s="1091"/>
      <c r="SEU24" s="1091"/>
      <c r="SEV24" s="1091"/>
      <c r="SEW24" s="1091"/>
      <c r="SEX24" s="1091"/>
      <c r="SEY24" s="1091"/>
      <c r="SEZ24" s="1055"/>
      <c r="SFA24" s="1091"/>
      <c r="SFB24" s="1091"/>
      <c r="SFC24" s="1091"/>
      <c r="SFD24" s="1091"/>
      <c r="SFE24" s="1091"/>
      <c r="SFF24" s="1091"/>
      <c r="SFG24" s="1055"/>
      <c r="SFH24" s="1091"/>
      <c r="SFI24" s="1091"/>
      <c r="SFJ24" s="1091"/>
      <c r="SFK24" s="1091"/>
      <c r="SFL24" s="1091"/>
      <c r="SFM24" s="1091"/>
      <c r="SFN24" s="1055"/>
      <c r="SFO24" s="1091"/>
      <c r="SFP24" s="1091"/>
      <c r="SFQ24" s="1091"/>
      <c r="SFR24" s="1091"/>
      <c r="SFS24" s="1091"/>
      <c r="SFT24" s="1091"/>
      <c r="SFU24" s="1055"/>
      <c r="SFV24" s="1091"/>
      <c r="SFW24" s="1091"/>
      <c r="SFX24" s="1091"/>
      <c r="SFY24" s="1091"/>
      <c r="SFZ24" s="1091"/>
      <c r="SGA24" s="1091"/>
      <c r="SGB24" s="1055"/>
      <c r="SGC24" s="1091"/>
      <c r="SGD24" s="1091"/>
      <c r="SGE24" s="1091"/>
      <c r="SGF24" s="1091"/>
      <c r="SGG24" s="1091"/>
      <c r="SGH24" s="1091"/>
      <c r="SGI24" s="1055"/>
      <c r="SGJ24" s="1091"/>
      <c r="SGK24" s="1091"/>
      <c r="SGL24" s="1091"/>
      <c r="SGM24" s="1091"/>
      <c r="SGN24" s="1091"/>
      <c r="SGO24" s="1091"/>
      <c r="SGP24" s="1055"/>
      <c r="SGQ24" s="1091"/>
      <c r="SGR24" s="1091"/>
      <c r="SGS24" s="1091"/>
      <c r="SGT24" s="1091"/>
      <c r="SGU24" s="1091"/>
      <c r="SGV24" s="1091"/>
      <c r="SGW24" s="1055"/>
      <c r="SGX24" s="1091"/>
      <c r="SGY24" s="1091"/>
      <c r="SGZ24" s="1091"/>
      <c r="SHA24" s="1091"/>
      <c r="SHB24" s="1091"/>
      <c r="SHC24" s="1091"/>
      <c r="SHD24" s="1055"/>
      <c r="SHE24" s="1091"/>
      <c r="SHF24" s="1091"/>
      <c r="SHG24" s="1091"/>
      <c r="SHH24" s="1091"/>
      <c r="SHI24" s="1091"/>
      <c r="SHJ24" s="1091"/>
      <c r="SHK24" s="1055"/>
      <c r="SHL24" s="1091"/>
      <c r="SHM24" s="1091"/>
      <c r="SHN24" s="1091"/>
      <c r="SHO24" s="1091"/>
      <c r="SHP24" s="1091"/>
      <c r="SHQ24" s="1091"/>
      <c r="SHR24" s="1055"/>
      <c r="SHS24" s="1091"/>
      <c r="SHT24" s="1091"/>
      <c r="SHU24" s="1091"/>
      <c r="SHV24" s="1091"/>
      <c r="SHW24" s="1091"/>
      <c r="SHX24" s="1091"/>
      <c r="SHY24" s="1055"/>
      <c r="SHZ24" s="1091"/>
      <c r="SIA24" s="1091"/>
      <c r="SIB24" s="1091"/>
      <c r="SIC24" s="1091"/>
      <c r="SID24" s="1091"/>
      <c r="SIE24" s="1091"/>
      <c r="SIF24" s="1055"/>
      <c r="SIG24" s="1091"/>
      <c r="SIH24" s="1091"/>
      <c r="SII24" s="1091"/>
      <c r="SIJ24" s="1091"/>
      <c r="SIK24" s="1091"/>
      <c r="SIL24" s="1091"/>
      <c r="SIM24" s="1055"/>
      <c r="SIN24" s="1091"/>
      <c r="SIO24" s="1091"/>
      <c r="SIP24" s="1091"/>
      <c r="SIQ24" s="1091"/>
      <c r="SIR24" s="1091"/>
      <c r="SIS24" s="1091"/>
      <c r="SIT24" s="1055"/>
      <c r="SIU24" s="1091"/>
      <c r="SIV24" s="1091"/>
      <c r="SIW24" s="1091"/>
      <c r="SIX24" s="1091"/>
      <c r="SIY24" s="1091"/>
      <c r="SIZ24" s="1091"/>
      <c r="SJA24" s="1055"/>
      <c r="SJB24" s="1091"/>
      <c r="SJC24" s="1091"/>
      <c r="SJD24" s="1091"/>
      <c r="SJE24" s="1091"/>
      <c r="SJF24" s="1091"/>
      <c r="SJG24" s="1091"/>
      <c r="SJH24" s="1055"/>
      <c r="SJI24" s="1091"/>
      <c r="SJJ24" s="1091"/>
      <c r="SJK24" s="1091"/>
      <c r="SJL24" s="1091"/>
      <c r="SJM24" s="1091"/>
      <c r="SJN24" s="1091"/>
      <c r="SJO24" s="1055"/>
      <c r="SJP24" s="1091"/>
      <c r="SJQ24" s="1091"/>
      <c r="SJR24" s="1091"/>
      <c r="SJS24" s="1091"/>
      <c r="SJT24" s="1091"/>
      <c r="SJU24" s="1091"/>
      <c r="SJV24" s="1055"/>
      <c r="SJW24" s="1091"/>
      <c r="SJX24" s="1091"/>
      <c r="SJY24" s="1091"/>
      <c r="SJZ24" s="1091"/>
      <c r="SKA24" s="1091"/>
      <c r="SKB24" s="1091"/>
      <c r="SKC24" s="1055"/>
      <c r="SKD24" s="1091"/>
      <c r="SKE24" s="1091"/>
      <c r="SKF24" s="1091"/>
      <c r="SKG24" s="1091"/>
      <c r="SKH24" s="1091"/>
      <c r="SKI24" s="1091"/>
      <c r="SKJ24" s="1055"/>
      <c r="SKK24" s="1091"/>
      <c r="SKL24" s="1091"/>
      <c r="SKM24" s="1091"/>
      <c r="SKN24" s="1091"/>
      <c r="SKO24" s="1091"/>
      <c r="SKP24" s="1091"/>
      <c r="SKQ24" s="1055"/>
      <c r="SKR24" s="1091"/>
      <c r="SKS24" s="1091"/>
      <c r="SKT24" s="1091"/>
      <c r="SKU24" s="1091"/>
      <c r="SKV24" s="1091"/>
      <c r="SKW24" s="1091"/>
      <c r="SKX24" s="1055"/>
      <c r="SKY24" s="1091"/>
      <c r="SKZ24" s="1091"/>
      <c r="SLA24" s="1091"/>
      <c r="SLB24" s="1091"/>
      <c r="SLC24" s="1091"/>
      <c r="SLD24" s="1091"/>
      <c r="SLE24" s="1055"/>
      <c r="SLF24" s="1091"/>
      <c r="SLG24" s="1091"/>
      <c r="SLH24" s="1091"/>
      <c r="SLI24" s="1091"/>
      <c r="SLJ24" s="1091"/>
      <c r="SLK24" s="1091"/>
      <c r="SLL24" s="1055"/>
      <c r="SLM24" s="1091"/>
      <c r="SLN24" s="1091"/>
      <c r="SLO24" s="1091"/>
      <c r="SLP24" s="1091"/>
      <c r="SLQ24" s="1091"/>
      <c r="SLR24" s="1091"/>
      <c r="SLS24" s="1055"/>
      <c r="SLT24" s="1091"/>
      <c r="SLU24" s="1091"/>
      <c r="SLV24" s="1091"/>
      <c r="SLW24" s="1091"/>
      <c r="SLX24" s="1091"/>
      <c r="SLY24" s="1091"/>
      <c r="SLZ24" s="1055"/>
      <c r="SMA24" s="1091"/>
      <c r="SMB24" s="1091"/>
      <c r="SMC24" s="1091"/>
      <c r="SMD24" s="1091"/>
      <c r="SME24" s="1091"/>
      <c r="SMF24" s="1091"/>
      <c r="SMG24" s="1055"/>
      <c r="SMH24" s="1091"/>
      <c r="SMI24" s="1091"/>
      <c r="SMJ24" s="1091"/>
      <c r="SMK24" s="1091"/>
      <c r="SML24" s="1091"/>
      <c r="SMM24" s="1091"/>
      <c r="SMN24" s="1055"/>
      <c r="SMO24" s="1091"/>
      <c r="SMP24" s="1091"/>
      <c r="SMQ24" s="1091"/>
      <c r="SMR24" s="1091"/>
      <c r="SMS24" s="1091"/>
      <c r="SMT24" s="1091"/>
      <c r="SMU24" s="1055"/>
      <c r="SMV24" s="1091"/>
      <c r="SMW24" s="1091"/>
      <c r="SMX24" s="1091"/>
      <c r="SMY24" s="1091"/>
      <c r="SMZ24" s="1091"/>
      <c r="SNA24" s="1091"/>
      <c r="SNB24" s="1055"/>
      <c r="SNC24" s="1091"/>
      <c r="SND24" s="1091"/>
      <c r="SNE24" s="1091"/>
      <c r="SNF24" s="1091"/>
      <c r="SNG24" s="1091"/>
      <c r="SNH24" s="1091"/>
      <c r="SNI24" s="1055"/>
      <c r="SNJ24" s="1091"/>
      <c r="SNK24" s="1091"/>
      <c r="SNL24" s="1091"/>
      <c r="SNM24" s="1091"/>
      <c r="SNN24" s="1091"/>
      <c r="SNO24" s="1091"/>
      <c r="SNP24" s="1055"/>
      <c r="SNQ24" s="1091"/>
      <c r="SNR24" s="1091"/>
      <c r="SNS24" s="1091"/>
      <c r="SNT24" s="1091"/>
      <c r="SNU24" s="1091"/>
      <c r="SNV24" s="1091"/>
      <c r="SNW24" s="1055"/>
      <c r="SNX24" s="1091"/>
      <c r="SNY24" s="1091"/>
      <c r="SNZ24" s="1091"/>
      <c r="SOA24" s="1091"/>
      <c r="SOB24" s="1091"/>
      <c r="SOC24" s="1091"/>
      <c r="SOD24" s="1055"/>
      <c r="SOE24" s="1091"/>
      <c r="SOF24" s="1091"/>
      <c r="SOG24" s="1091"/>
      <c r="SOH24" s="1091"/>
      <c r="SOI24" s="1091"/>
      <c r="SOJ24" s="1091"/>
      <c r="SOK24" s="1055"/>
      <c r="SOL24" s="1091"/>
      <c r="SOM24" s="1091"/>
      <c r="SON24" s="1091"/>
      <c r="SOO24" s="1091"/>
      <c r="SOP24" s="1091"/>
      <c r="SOQ24" s="1091"/>
      <c r="SOR24" s="1055"/>
      <c r="SOS24" s="1091"/>
      <c r="SOT24" s="1091"/>
      <c r="SOU24" s="1091"/>
      <c r="SOV24" s="1091"/>
      <c r="SOW24" s="1091"/>
      <c r="SOX24" s="1091"/>
      <c r="SOY24" s="1055"/>
      <c r="SOZ24" s="1091"/>
      <c r="SPA24" s="1091"/>
      <c r="SPB24" s="1091"/>
      <c r="SPC24" s="1091"/>
      <c r="SPD24" s="1091"/>
      <c r="SPE24" s="1091"/>
      <c r="SPF24" s="1055"/>
      <c r="SPG24" s="1091"/>
      <c r="SPH24" s="1091"/>
      <c r="SPI24" s="1091"/>
      <c r="SPJ24" s="1091"/>
      <c r="SPK24" s="1091"/>
      <c r="SPL24" s="1091"/>
      <c r="SPM24" s="1055"/>
      <c r="SPN24" s="1091"/>
      <c r="SPO24" s="1091"/>
      <c r="SPP24" s="1091"/>
      <c r="SPQ24" s="1091"/>
      <c r="SPR24" s="1091"/>
      <c r="SPS24" s="1091"/>
      <c r="SPT24" s="1055"/>
      <c r="SPU24" s="1091"/>
      <c r="SPV24" s="1091"/>
      <c r="SPW24" s="1091"/>
      <c r="SPX24" s="1091"/>
      <c r="SPY24" s="1091"/>
      <c r="SPZ24" s="1091"/>
      <c r="SQA24" s="1055"/>
      <c r="SQB24" s="1091"/>
      <c r="SQC24" s="1091"/>
      <c r="SQD24" s="1091"/>
      <c r="SQE24" s="1091"/>
      <c r="SQF24" s="1091"/>
      <c r="SQG24" s="1091"/>
      <c r="SQH24" s="1055"/>
      <c r="SQI24" s="1091"/>
      <c r="SQJ24" s="1091"/>
      <c r="SQK24" s="1091"/>
      <c r="SQL24" s="1091"/>
      <c r="SQM24" s="1091"/>
      <c r="SQN24" s="1091"/>
      <c r="SQO24" s="1055"/>
      <c r="SQP24" s="1091"/>
      <c r="SQQ24" s="1091"/>
      <c r="SQR24" s="1091"/>
      <c r="SQS24" s="1091"/>
      <c r="SQT24" s="1091"/>
      <c r="SQU24" s="1091"/>
      <c r="SQV24" s="1055"/>
      <c r="SQW24" s="1091"/>
      <c r="SQX24" s="1091"/>
      <c r="SQY24" s="1091"/>
      <c r="SQZ24" s="1091"/>
      <c r="SRA24" s="1091"/>
      <c r="SRB24" s="1091"/>
      <c r="SRC24" s="1055"/>
      <c r="SRD24" s="1091"/>
      <c r="SRE24" s="1091"/>
      <c r="SRF24" s="1091"/>
      <c r="SRG24" s="1091"/>
      <c r="SRH24" s="1091"/>
      <c r="SRI24" s="1091"/>
      <c r="SRJ24" s="1055"/>
      <c r="SRK24" s="1091"/>
      <c r="SRL24" s="1091"/>
      <c r="SRM24" s="1091"/>
      <c r="SRN24" s="1091"/>
      <c r="SRO24" s="1091"/>
      <c r="SRP24" s="1091"/>
      <c r="SRQ24" s="1055"/>
      <c r="SRR24" s="1091"/>
      <c r="SRS24" s="1091"/>
      <c r="SRT24" s="1091"/>
      <c r="SRU24" s="1091"/>
      <c r="SRV24" s="1091"/>
      <c r="SRW24" s="1091"/>
      <c r="SRX24" s="1055"/>
      <c r="SRY24" s="1091"/>
      <c r="SRZ24" s="1091"/>
      <c r="SSA24" s="1091"/>
      <c r="SSB24" s="1091"/>
      <c r="SSC24" s="1091"/>
      <c r="SSD24" s="1091"/>
      <c r="SSE24" s="1055"/>
      <c r="SSF24" s="1091"/>
      <c r="SSG24" s="1091"/>
      <c r="SSH24" s="1091"/>
      <c r="SSI24" s="1091"/>
      <c r="SSJ24" s="1091"/>
      <c r="SSK24" s="1091"/>
      <c r="SSL24" s="1055"/>
      <c r="SSM24" s="1091"/>
      <c r="SSN24" s="1091"/>
      <c r="SSO24" s="1091"/>
      <c r="SSP24" s="1091"/>
      <c r="SSQ24" s="1091"/>
      <c r="SSR24" s="1091"/>
      <c r="SSS24" s="1055"/>
      <c r="SST24" s="1091"/>
      <c r="SSU24" s="1091"/>
      <c r="SSV24" s="1091"/>
      <c r="SSW24" s="1091"/>
      <c r="SSX24" s="1091"/>
      <c r="SSY24" s="1091"/>
      <c r="SSZ24" s="1055"/>
      <c r="STA24" s="1091"/>
      <c r="STB24" s="1091"/>
      <c r="STC24" s="1091"/>
      <c r="STD24" s="1091"/>
      <c r="STE24" s="1091"/>
      <c r="STF24" s="1091"/>
      <c r="STG24" s="1055"/>
      <c r="STH24" s="1091"/>
      <c r="STI24" s="1091"/>
      <c r="STJ24" s="1091"/>
      <c r="STK24" s="1091"/>
      <c r="STL24" s="1091"/>
      <c r="STM24" s="1091"/>
      <c r="STN24" s="1055"/>
      <c r="STO24" s="1091"/>
      <c r="STP24" s="1091"/>
      <c r="STQ24" s="1091"/>
      <c r="STR24" s="1091"/>
      <c r="STS24" s="1091"/>
      <c r="STT24" s="1091"/>
      <c r="STU24" s="1055"/>
      <c r="STV24" s="1091"/>
      <c r="STW24" s="1091"/>
      <c r="STX24" s="1091"/>
      <c r="STY24" s="1091"/>
      <c r="STZ24" s="1091"/>
      <c r="SUA24" s="1091"/>
      <c r="SUB24" s="1055"/>
      <c r="SUC24" s="1091"/>
      <c r="SUD24" s="1091"/>
      <c r="SUE24" s="1091"/>
      <c r="SUF24" s="1091"/>
      <c r="SUG24" s="1091"/>
      <c r="SUH24" s="1091"/>
      <c r="SUI24" s="1055"/>
      <c r="SUJ24" s="1091"/>
      <c r="SUK24" s="1091"/>
      <c r="SUL24" s="1091"/>
      <c r="SUM24" s="1091"/>
      <c r="SUN24" s="1091"/>
      <c r="SUO24" s="1091"/>
      <c r="SUP24" s="1055"/>
      <c r="SUQ24" s="1091"/>
      <c r="SUR24" s="1091"/>
      <c r="SUS24" s="1091"/>
      <c r="SUT24" s="1091"/>
      <c r="SUU24" s="1091"/>
      <c r="SUV24" s="1091"/>
      <c r="SUW24" s="1055"/>
      <c r="SUX24" s="1091"/>
      <c r="SUY24" s="1091"/>
      <c r="SUZ24" s="1091"/>
      <c r="SVA24" s="1091"/>
      <c r="SVB24" s="1091"/>
      <c r="SVC24" s="1091"/>
      <c r="SVD24" s="1055"/>
      <c r="SVE24" s="1091"/>
      <c r="SVF24" s="1091"/>
      <c r="SVG24" s="1091"/>
      <c r="SVH24" s="1091"/>
      <c r="SVI24" s="1091"/>
      <c r="SVJ24" s="1091"/>
      <c r="SVK24" s="1055"/>
      <c r="SVL24" s="1091"/>
      <c r="SVM24" s="1091"/>
      <c r="SVN24" s="1091"/>
      <c r="SVO24" s="1091"/>
      <c r="SVP24" s="1091"/>
      <c r="SVQ24" s="1091"/>
      <c r="SVR24" s="1055"/>
      <c r="SVS24" s="1091"/>
      <c r="SVT24" s="1091"/>
      <c r="SVU24" s="1091"/>
      <c r="SVV24" s="1091"/>
      <c r="SVW24" s="1091"/>
      <c r="SVX24" s="1091"/>
      <c r="SVY24" s="1055"/>
      <c r="SVZ24" s="1091"/>
      <c r="SWA24" s="1091"/>
      <c r="SWB24" s="1091"/>
      <c r="SWC24" s="1091"/>
      <c r="SWD24" s="1091"/>
      <c r="SWE24" s="1091"/>
      <c r="SWF24" s="1055"/>
      <c r="SWG24" s="1091"/>
      <c r="SWH24" s="1091"/>
      <c r="SWI24" s="1091"/>
      <c r="SWJ24" s="1091"/>
      <c r="SWK24" s="1091"/>
      <c r="SWL24" s="1091"/>
      <c r="SWM24" s="1055"/>
      <c r="SWN24" s="1091"/>
      <c r="SWO24" s="1091"/>
      <c r="SWP24" s="1091"/>
      <c r="SWQ24" s="1091"/>
      <c r="SWR24" s="1091"/>
      <c r="SWS24" s="1091"/>
      <c r="SWT24" s="1055"/>
      <c r="SWU24" s="1091"/>
      <c r="SWV24" s="1091"/>
      <c r="SWW24" s="1091"/>
      <c r="SWX24" s="1091"/>
      <c r="SWY24" s="1091"/>
      <c r="SWZ24" s="1091"/>
      <c r="SXA24" s="1055"/>
      <c r="SXB24" s="1091"/>
      <c r="SXC24" s="1091"/>
      <c r="SXD24" s="1091"/>
      <c r="SXE24" s="1091"/>
      <c r="SXF24" s="1091"/>
      <c r="SXG24" s="1091"/>
      <c r="SXH24" s="1055"/>
      <c r="SXI24" s="1091"/>
      <c r="SXJ24" s="1091"/>
      <c r="SXK24" s="1091"/>
      <c r="SXL24" s="1091"/>
      <c r="SXM24" s="1091"/>
      <c r="SXN24" s="1091"/>
      <c r="SXO24" s="1055"/>
      <c r="SXP24" s="1091"/>
      <c r="SXQ24" s="1091"/>
      <c r="SXR24" s="1091"/>
      <c r="SXS24" s="1091"/>
      <c r="SXT24" s="1091"/>
      <c r="SXU24" s="1091"/>
      <c r="SXV24" s="1055"/>
      <c r="SXW24" s="1091"/>
      <c r="SXX24" s="1091"/>
      <c r="SXY24" s="1091"/>
      <c r="SXZ24" s="1091"/>
      <c r="SYA24" s="1091"/>
      <c r="SYB24" s="1091"/>
      <c r="SYC24" s="1055"/>
      <c r="SYD24" s="1091"/>
      <c r="SYE24" s="1091"/>
      <c r="SYF24" s="1091"/>
      <c r="SYG24" s="1091"/>
      <c r="SYH24" s="1091"/>
      <c r="SYI24" s="1091"/>
      <c r="SYJ24" s="1055"/>
      <c r="SYK24" s="1091"/>
      <c r="SYL24" s="1091"/>
      <c r="SYM24" s="1091"/>
      <c r="SYN24" s="1091"/>
      <c r="SYO24" s="1091"/>
      <c r="SYP24" s="1091"/>
      <c r="SYQ24" s="1055"/>
      <c r="SYR24" s="1091"/>
      <c r="SYS24" s="1091"/>
      <c r="SYT24" s="1091"/>
      <c r="SYU24" s="1091"/>
      <c r="SYV24" s="1091"/>
      <c r="SYW24" s="1091"/>
      <c r="SYX24" s="1055"/>
      <c r="SYY24" s="1091"/>
      <c r="SYZ24" s="1091"/>
      <c r="SZA24" s="1091"/>
      <c r="SZB24" s="1091"/>
      <c r="SZC24" s="1091"/>
      <c r="SZD24" s="1091"/>
      <c r="SZE24" s="1055"/>
      <c r="SZF24" s="1091"/>
      <c r="SZG24" s="1091"/>
      <c r="SZH24" s="1091"/>
      <c r="SZI24" s="1091"/>
      <c r="SZJ24" s="1091"/>
      <c r="SZK24" s="1091"/>
      <c r="SZL24" s="1055"/>
      <c r="SZM24" s="1091"/>
      <c r="SZN24" s="1091"/>
      <c r="SZO24" s="1091"/>
      <c r="SZP24" s="1091"/>
      <c r="SZQ24" s="1091"/>
      <c r="SZR24" s="1091"/>
      <c r="SZS24" s="1055"/>
      <c r="SZT24" s="1091"/>
      <c r="SZU24" s="1091"/>
      <c r="SZV24" s="1091"/>
      <c r="SZW24" s="1091"/>
      <c r="SZX24" s="1091"/>
      <c r="SZY24" s="1091"/>
      <c r="SZZ24" s="1055"/>
      <c r="TAA24" s="1091"/>
      <c r="TAB24" s="1091"/>
      <c r="TAC24" s="1091"/>
      <c r="TAD24" s="1091"/>
      <c r="TAE24" s="1091"/>
      <c r="TAF24" s="1091"/>
      <c r="TAG24" s="1055"/>
      <c r="TAH24" s="1091"/>
      <c r="TAI24" s="1091"/>
      <c r="TAJ24" s="1091"/>
      <c r="TAK24" s="1091"/>
      <c r="TAL24" s="1091"/>
      <c r="TAM24" s="1091"/>
      <c r="TAN24" s="1055"/>
      <c r="TAO24" s="1091"/>
      <c r="TAP24" s="1091"/>
      <c r="TAQ24" s="1091"/>
      <c r="TAR24" s="1091"/>
      <c r="TAS24" s="1091"/>
      <c r="TAT24" s="1091"/>
      <c r="TAU24" s="1055"/>
      <c r="TAV24" s="1091"/>
      <c r="TAW24" s="1091"/>
      <c r="TAX24" s="1091"/>
      <c r="TAY24" s="1091"/>
      <c r="TAZ24" s="1091"/>
      <c r="TBA24" s="1091"/>
      <c r="TBB24" s="1055"/>
      <c r="TBC24" s="1091"/>
      <c r="TBD24" s="1091"/>
      <c r="TBE24" s="1091"/>
      <c r="TBF24" s="1091"/>
      <c r="TBG24" s="1091"/>
      <c r="TBH24" s="1091"/>
      <c r="TBI24" s="1055"/>
      <c r="TBJ24" s="1091"/>
      <c r="TBK24" s="1091"/>
      <c r="TBL24" s="1091"/>
      <c r="TBM24" s="1091"/>
      <c r="TBN24" s="1091"/>
      <c r="TBO24" s="1091"/>
      <c r="TBP24" s="1055"/>
      <c r="TBQ24" s="1091"/>
      <c r="TBR24" s="1091"/>
      <c r="TBS24" s="1091"/>
      <c r="TBT24" s="1091"/>
      <c r="TBU24" s="1091"/>
      <c r="TBV24" s="1091"/>
      <c r="TBW24" s="1055"/>
      <c r="TBX24" s="1091"/>
      <c r="TBY24" s="1091"/>
      <c r="TBZ24" s="1091"/>
      <c r="TCA24" s="1091"/>
      <c r="TCB24" s="1091"/>
      <c r="TCC24" s="1091"/>
      <c r="TCD24" s="1055"/>
      <c r="TCE24" s="1091"/>
      <c r="TCF24" s="1091"/>
      <c r="TCG24" s="1091"/>
      <c r="TCH24" s="1091"/>
      <c r="TCI24" s="1091"/>
      <c r="TCJ24" s="1091"/>
      <c r="TCK24" s="1055"/>
      <c r="TCL24" s="1091"/>
      <c r="TCM24" s="1091"/>
      <c r="TCN24" s="1091"/>
      <c r="TCO24" s="1091"/>
      <c r="TCP24" s="1091"/>
      <c r="TCQ24" s="1091"/>
      <c r="TCR24" s="1055"/>
      <c r="TCS24" s="1091"/>
      <c r="TCT24" s="1091"/>
      <c r="TCU24" s="1091"/>
      <c r="TCV24" s="1091"/>
      <c r="TCW24" s="1091"/>
      <c r="TCX24" s="1091"/>
      <c r="TCY24" s="1055"/>
      <c r="TCZ24" s="1091"/>
      <c r="TDA24" s="1091"/>
      <c r="TDB24" s="1091"/>
      <c r="TDC24" s="1091"/>
      <c r="TDD24" s="1091"/>
      <c r="TDE24" s="1091"/>
      <c r="TDF24" s="1055"/>
      <c r="TDG24" s="1091"/>
      <c r="TDH24" s="1091"/>
      <c r="TDI24" s="1091"/>
      <c r="TDJ24" s="1091"/>
      <c r="TDK24" s="1091"/>
      <c r="TDL24" s="1091"/>
      <c r="TDM24" s="1055"/>
      <c r="TDN24" s="1091"/>
      <c r="TDO24" s="1091"/>
      <c r="TDP24" s="1091"/>
      <c r="TDQ24" s="1091"/>
      <c r="TDR24" s="1091"/>
      <c r="TDS24" s="1091"/>
      <c r="TDT24" s="1055"/>
      <c r="TDU24" s="1091"/>
      <c r="TDV24" s="1091"/>
      <c r="TDW24" s="1091"/>
      <c r="TDX24" s="1091"/>
      <c r="TDY24" s="1091"/>
      <c r="TDZ24" s="1091"/>
      <c r="TEA24" s="1055"/>
      <c r="TEB24" s="1091"/>
      <c r="TEC24" s="1091"/>
      <c r="TED24" s="1091"/>
      <c r="TEE24" s="1091"/>
      <c r="TEF24" s="1091"/>
      <c r="TEG24" s="1091"/>
      <c r="TEH24" s="1055"/>
      <c r="TEI24" s="1091"/>
      <c r="TEJ24" s="1091"/>
      <c r="TEK24" s="1091"/>
      <c r="TEL24" s="1091"/>
      <c r="TEM24" s="1091"/>
      <c r="TEN24" s="1091"/>
      <c r="TEO24" s="1055"/>
      <c r="TEP24" s="1091"/>
      <c r="TEQ24" s="1091"/>
      <c r="TER24" s="1091"/>
      <c r="TES24" s="1091"/>
      <c r="TET24" s="1091"/>
      <c r="TEU24" s="1091"/>
      <c r="TEV24" s="1055"/>
      <c r="TEW24" s="1091"/>
      <c r="TEX24" s="1091"/>
      <c r="TEY24" s="1091"/>
      <c r="TEZ24" s="1091"/>
      <c r="TFA24" s="1091"/>
      <c r="TFB24" s="1091"/>
      <c r="TFC24" s="1055"/>
      <c r="TFD24" s="1091"/>
      <c r="TFE24" s="1091"/>
      <c r="TFF24" s="1091"/>
      <c r="TFG24" s="1091"/>
      <c r="TFH24" s="1091"/>
      <c r="TFI24" s="1091"/>
      <c r="TFJ24" s="1055"/>
      <c r="TFK24" s="1091"/>
      <c r="TFL24" s="1091"/>
      <c r="TFM24" s="1091"/>
      <c r="TFN24" s="1091"/>
      <c r="TFO24" s="1091"/>
      <c r="TFP24" s="1091"/>
      <c r="TFQ24" s="1055"/>
      <c r="TFR24" s="1091"/>
      <c r="TFS24" s="1091"/>
      <c r="TFT24" s="1091"/>
      <c r="TFU24" s="1091"/>
      <c r="TFV24" s="1091"/>
      <c r="TFW24" s="1091"/>
      <c r="TFX24" s="1055"/>
      <c r="TFY24" s="1091"/>
      <c r="TFZ24" s="1091"/>
      <c r="TGA24" s="1091"/>
      <c r="TGB24" s="1091"/>
      <c r="TGC24" s="1091"/>
      <c r="TGD24" s="1091"/>
      <c r="TGE24" s="1055"/>
      <c r="TGF24" s="1091"/>
      <c r="TGG24" s="1091"/>
      <c r="TGH24" s="1091"/>
      <c r="TGI24" s="1091"/>
      <c r="TGJ24" s="1091"/>
      <c r="TGK24" s="1091"/>
      <c r="TGL24" s="1055"/>
      <c r="TGM24" s="1091"/>
      <c r="TGN24" s="1091"/>
      <c r="TGO24" s="1091"/>
      <c r="TGP24" s="1091"/>
      <c r="TGQ24" s="1091"/>
      <c r="TGR24" s="1091"/>
      <c r="TGS24" s="1055"/>
      <c r="TGT24" s="1091"/>
      <c r="TGU24" s="1091"/>
      <c r="TGV24" s="1091"/>
      <c r="TGW24" s="1091"/>
      <c r="TGX24" s="1091"/>
      <c r="TGY24" s="1091"/>
      <c r="TGZ24" s="1055"/>
      <c r="THA24" s="1091"/>
      <c r="THB24" s="1091"/>
      <c r="THC24" s="1091"/>
      <c r="THD24" s="1091"/>
      <c r="THE24" s="1091"/>
      <c r="THF24" s="1091"/>
      <c r="THG24" s="1055"/>
      <c r="THH24" s="1091"/>
      <c r="THI24" s="1091"/>
      <c r="THJ24" s="1091"/>
      <c r="THK24" s="1091"/>
      <c r="THL24" s="1091"/>
      <c r="THM24" s="1091"/>
      <c r="THN24" s="1055"/>
      <c r="THO24" s="1091"/>
      <c r="THP24" s="1091"/>
      <c r="THQ24" s="1091"/>
      <c r="THR24" s="1091"/>
      <c r="THS24" s="1091"/>
      <c r="THT24" s="1091"/>
      <c r="THU24" s="1055"/>
      <c r="THV24" s="1091"/>
      <c r="THW24" s="1091"/>
      <c r="THX24" s="1091"/>
      <c r="THY24" s="1091"/>
      <c r="THZ24" s="1091"/>
      <c r="TIA24" s="1091"/>
      <c r="TIB24" s="1055"/>
      <c r="TIC24" s="1091"/>
      <c r="TID24" s="1091"/>
      <c r="TIE24" s="1091"/>
      <c r="TIF24" s="1091"/>
      <c r="TIG24" s="1091"/>
      <c r="TIH24" s="1091"/>
      <c r="TII24" s="1055"/>
      <c r="TIJ24" s="1091"/>
      <c r="TIK24" s="1091"/>
      <c r="TIL24" s="1091"/>
      <c r="TIM24" s="1091"/>
      <c r="TIN24" s="1091"/>
      <c r="TIO24" s="1091"/>
      <c r="TIP24" s="1055"/>
      <c r="TIQ24" s="1091"/>
      <c r="TIR24" s="1091"/>
      <c r="TIS24" s="1091"/>
      <c r="TIT24" s="1091"/>
      <c r="TIU24" s="1091"/>
      <c r="TIV24" s="1091"/>
      <c r="TIW24" s="1055"/>
      <c r="TIX24" s="1091"/>
      <c r="TIY24" s="1091"/>
      <c r="TIZ24" s="1091"/>
      <c r="TJA24" s="1091"/>
      <c r="TJB24" s="1091"/>
      <c r="TJC24" s="1091"/>
      <c r="TJD24" s="1055"/>
      <c r="TJE24" s="1091"/>
      <c r="TJF24" s="1091"/>
      <c r="TJG24" s="1091"/>
      <c r="TJH24" s="1091"/>
      <c r="TJI24" s="1091"/>
      <c r="TJJ24" s="1091"/>
      <c r="TJK24" s="1055"/>
      <c r="TJL24" s="1091"/>
      <c r="TJM24" s="1091"/>
      <c r="TJN24" s="1091"/>
      <c r="TJO24" s="1091"/>
      <c r="TJP24" s="1091"/>
      <c r="TJQ24" s="1091"/>
      <c r="TJR24" s="1055"/>
      <c r="TJS24" s="1091"/>
      <c r="TJT24" s="1091"/>
      <c r="TJU24" s="1091"/>
      <c r="TJV24" s="1091"/>
      <c r="TJW24" s="1091"/>
      <c r="TJX24" s="1091"/>
      <c r="TJY24" s="1055"/>
      <c r="TJZ24" s="1091"/>
      <c r="TKA24" s="1091"/>
      <c r="TKB24" s="1091"/>
      <c r="TKC24" s="1091"/>
      <c r="TKD24" s="1091"/>
      <c r="TKE24" s="1091"/>
      <c r="TKF24" s="1055"/>
      <c r="TKG24" s="1091"/>
      <c r="TKH24" s="1091"/>
      <c r="TKI24" s="1091"/>
      <c r="TKJ24" s="1091"/>
      <c r="TKK24" s="1091"/>
      <c r="TKL24" s="1091"/>
      <c r="TKM24" s="1055"/>
      <c r="TKN24" s="1091"/>
      <c r="TKO24" s="1091"/>
      <c r="TKP24" s="1091"/>
      <c r="TKQ24" s="1091"/>
      <c r="TKR24" s="1091"/>
      <c r="TKS24" s="1091"/>
      <c r="TKT24" s="1055"/>
      <c r="TKU24" s="1091"/>
      <c r="TKV24" s="1091"/>
      <c r="TKW24" s="1091"/>
      <c r="TKX24" s="1091"/>
      <c r="TKY24" s="1091"/>
      <c r="TKZ24" s="1091"/>
      <c r="TLA24" s="1055"/>
      <c r="TLB24" s="1091"/>
      <c r="TLC24" s="1091"/>
      <c r="TLD24" s="1091"/>
      <c r="TLE24" s="1091"/>
      <c r="TLF24" s="1091"/>
      <c r="TLG24" s="1091"/>
      <c r="TLH24" s="1055"/>
      <c r="TLI24" s="1091"/>
      <c r="TLJ24" s="1091"/>
      <c r="TLK24" s="1091"/>
      <c r="TLL24" s="1091"/>
      <c r="TLM24" s="1091"/>
      <c r="TLN24" s="1091"/>
      <c r="TLO24" s="1055"/>
      <c r="TLP24" s="1091"/>
      <c r="TLQ24" s="1091"/>
      <c r="TLR24" s="1091"/>
      <c r="TLS24" s="1091"/>
      <c r="TLT24" s="1091"/>
      <c r="TLU24" s="1091"/>
      <c r="TLV24" s="1055"/>
      <c r="TLW24" s="1091"/>
      <c r="TLX24" s="1091"/>
      <c r="TLY24" s="1091"/>
      <c r="TLZ24" s="1091"/>
      <c r="TMA24" s="1091"/>
      <c r="TMB24" s="1091"/>
      <c r="TMC24" s="1055"/>
      <c r="TMD24" s="1091"/>
      <c r="TME24" s="1091"/>
      <c r="TMF24" s="1091"/>
      <c r="TMG24" s="1091"/>
      <c r="TMH24" s="1091"/>
      <c r="TMI24" s="1091"/>
      <c r="TMJ24" s="1055"/>
      <c r="TMK24" s="1091"/>
      <c r="TML24" s="1091"/>
      <c r="TMM24" s="1091"/>
      <c r="TMN24" s="1091"/>
      <c r="TMO24" s="1091"/>
      <c r="TMP24" s="1091"/>
      <c r="TMQ24" s="1055"/>
      <c r="TMR24" s="1091"/>
      <c r="TMS24" s="1091"/>
      <c r="TMT24" s="1091"/>
      <c r="TMU24" s="1091"/>
      <c r="TMV24" s="1091"/>
      <c r="TMW24" s="1091"/>
      <c r="TMX24" s="1055"/>
      <c r="TMY24" s="1091"/>
      <c r="TMZ24" s="1091"/>
      <c r="TNA24" s="1091"/>
      <c r="TNB24" s="1091"/>
      <c r="TNC24" s="1091"/>
      <c r="TND24" s="1091"/>
      <c r="TNE24" s="1055"/>
      <c r="TNF24" s="1091"/>
      <c r="TNG24" s="1091"/>
      <c r="TNH24" s="1091"/>
      <c r="TNI24" s="1091"/>
      <c r="TNJ24" s="1091"/>
      <c r="TNK24" s="1091"/>
      <c r="TNL24" s="1055"/>
      <c r="TNM24" s="1091"/>
      <c r="TNN24" s="1091"/>
      <c r="TNO24" s="1091"/>
      <c r="TNP24" s="1091"/>
      <c r="TNQ24" s="1091"/>
      <c r="TNR24" s="1091"/>
      <c r="TNS24" s="1055"/>
      <c r="TNT24" s="1091"/>
      <c r="TNU24" s="1091"/>
      <c r="TNV24" s="1091"/>
      <c r="TNW24" s="1091"/>
      <c r="TNX24" s="1091"/>
      <c r="TNY24" s="1091"/>
      <c r="TNZ24" s="1055"/>
      <c r="TOA24" s="1091"/>
      <c r="TOB24" s="1091"/>
      <c r="TOC24" s="1091"/>
      <c r="TOD24" s="1091"/>
      <c r="TOE24" s="1091"/>
      <c r="TOF24" s="1091"/>
      <c r="TOG24" s="1055"/>
      <c r="TOH24" s="1091"/>
      <c r="TOI24" s="1091"/>
      <c r="TOJ24" s="1091"/>
      <c r="TOK24" s="1091"/>
      <c r="TOL24" s="1091"/>
      <c r="TOM24" s="1091"/>
      <c r="TON24" s="1055"/>
      <c r="TOO24" s="1091"/>
      <c r="TOP24" s="1091"/>
      <c r="TOQ24" s="1091"/>
      <c r="TOR24" s="1091"/>
      <c r="TOS24" s="1091"/>
      <c r="TOT24" s="1091"/>
      <c r="TOU24" s="1055"/>
      <c r="TOV24" s="1091"/>
      <c r="TOW24" s="1091"/>
      <c r="TOX24" s="1091"/>
      <c r="TOY24" s="1091"/>
      <c r="TOZ24" s="1091"/>
      <c r="TPA24" s="1091"/>
      <c r="TPB24" s="1055"/>
      <c r="TPC24" s="1091"/>
      <c r="TPD24" s="1091"/>
      <c r="TPE24" s="1091"/>
      <c r="TPF24" s="1091"/>
      <c r="TPG24" s="1091"/>
      <c r="TPH24" s="1091"/>
      <c r="TPI24" s="1055"/>
      <c r="TPJ24" s="1091"/>
      <c r="TPK24" s="1091"/>
      <c r="TPL24" s="1091"/>
      <c r="TPM24" s="1091"/>
      <c r="TPN24" s="1091"/>
      <c r="TPO24" s="1091"/>
      <c r="TPP24" s="1055"/>
      <c r="TPQ24" s="1091"/>
      <c r="TPR24" s="1091"/>
      <c r="TPS24" s="1091"/>
      <c r="TPT24" s="1091"/>
      <c r="TPU24" s="1091"/>
      <c r="TPV24" s="1091"/>
      <c r="TPW24" s="1055"/>
      <c r="TPX24" s="1091"/>
      <c r="TPY24" s="1091"/>
      <c r="TPZ24" s="1091"/>
      <c r="TQA24" s="1091"/>
      <c r="TQB24" s="1091"/>
      <c r="TQC24" s="1091"/>
      <c r="TQD24" s="1055"/>
      <c r="TQE24" s="1091"/>
      <c r="TQF24" s="1091"/>
      <c r="TQG24" s="1091"/>
      <c r="TQH24" s="1091"/>
      <c r="TQI24" s="1091"/>
      <c r="TQJ24" s="1091"/>
      <c r="TQK24" s="1055"/>
      <c r="TQL24" s="1091"/>
      <c r="TQM24" s="1091"/>
      <c r="TQN24" s="1091"/>
      <c r="TQO24" s="1091"/>
      <c r="TQP24" s="1091"/>
      <c r="TQQ24" s="1091"/>
      <c r="TQR24" s="1055"/>
      <c r="TQS24" s="1091"/>
      <c r="TQT24" s="1091"/>
      <c r="TQU24" s="1091"/>
      <c r="TQV24" s="1091"/>
      <c r="TQW24" s="1091"/>
      <c r="TQX24" s="1091"/>
      <c r="TQY24" s="1055"/>
      <c r="TQZ24" s="1091"/>
      <c r="TRA24" s="1091"/>
      <c r="TRB24" s="1091"/>
      <c r="TRC24" s="1091"/>
      <c r="TRD24" s="1091"/>
      <c r="TRE24" s="1091"/>
      <c r="TRF24" s="1055"/>
      <c r="TRG24" s="1091"/>
      <c r="TRH24" s="1091"/>
      <c r="TRI24" s="1091"/>
      <c r="TRJ24" s="1091"/>
      <c r="TRK24" s="1091"/>
      <c r="TRL24" s="1091"/>
      <c r="TRM24" s="1055"/>
      <c r="TRN24" s="1091"/>
      <c r="TRO24" s="1091"/>
      <c r="TRP24" s="1091"/>
      <c r="TRQ24" s="1091"/>
      <c r="TRR24" s="1091"/>
      <c r="TRS24" s="1091"/>
      <c r="TRT24" s="1055"/>
      <c r="TRU24" s="1091"/>
      <c r="TRV24" s="1091"/>
      <c r="TRW24" s="1091"/>
      <c r="TRX24" s="1091"/>
      <c r="TRY24" s="1091"/>
      <c r="TRZ24" s="1091"/>
      <c r="TSA24" s="1055"/>
      <c r="TSB24" s="1091"/>
      <c r="TSC24" s="1091"/>
      <c r="TSD24" s="1091"/>
      <c r="TSE24" s="1091"/>
      <c r="TSF24" s="1091"/>
      <c r="TSG24" s="1091"/>
      <c r="TSH24" s="1055"/>
      <c r="TSI24" s="1091"/>
      <c r="TSJ24" s="1091"/>
      <c r="TSK24" s="1091"/>
      <c r="TSL24" s="1091"/>
      <c r="TSM24" s="1091"/>
      <c r="TSN24" s="1091"/>
      <c r="TSO24" s="1055"/>
      <c r="TSP24" s="1091"/>
      <c r="TSQ24" s="1091"/>
      <c r="TSR24" s="1091"/>
      <c r="TSS24" s="1091"/>
      <c r="TST24" s="1091"/>
      <c r="TSU24" s="1091"/>
      <c r="TSV24" s="1055"/>
      <c r="TSW24" s="1091"/>
      <c r="TSX24" s="1091"/>
      <c r="TSY24" s="1091"/>
      <c r="TSZ24" s="1091"/>
      <c r="TTA24" s="1091"/>
      <c r="TTB24" s="1091"/>
      <c r="TTC24" s="1055"/>
      <c r="TTD24" s="1091"/>
      <c r="TTE24" s="1091"/>
      <c r="TTF24" s="1091"/>
      <c r="TTG24" s="1091"/>
      <c r="TTH24" s="1091"/>
      <c r="TTI24" s="1091"/>
      <c r="TTJ24" s="1055"/>
      <c r="TTK24" s="1091"/>
      <c r="TTL24" s="1091"/>
      <c r="TTM24" s="1091"/>
      <c r="TTN24" s="1091"/>
      <c r="TTO24" s="1091"/>
      <c r="TTP24" s="1091"/>
      <c r="TTQ24" s="1055"/>
      <c r="TTR24" s="1091"/>
      <c r="TTS24" s="1091"/>
      <c r="TTT24" s="1091"/>
      <c r="TTU24" s="1091"/>
      <c r="TTV24" s="1091"/>
      <c r="TTW24" s="1091"/>
      <c r="TTX24" s="1055"/>
      <c r="TTY24" s="1091"/>
      <c r="TTZ24" s="1091"/>
      <c r="TUA24" s="1091"/>
      <c r="TUB24" s="1091"/>
      <c r="TUC24" s="1091"/>
      <c r="TUD24" s="1091"/>
      <c r="TUE24" s="1055"/>
      <c r="TUF24" s="1091"/>
      <c r="TUG24" s="1091"/>
      <c r="TUH24" s="1091"/>
      <c r="TUI24" s="1091"/>
      <c r="TUJ24" s="1091"/>
      <c r="TUK24" s="1091"/>
      <c r="TUL24" s="1055"/>
      <c r="TUM24" s="1091"/>
      <c r="TUN24" s="1091"/>
      <c r="TUO24" s="1091"/>
      <c r="TUP24" s="1091"/>
      <c r="TUQ24" s="1091"/>
      <c r="TUR24" s="1091"/>
      <c r="TUS24" s="1055"/>
      <c r="TUT24" s="1091"/>
      <c r="TUU24" s="1091"/>
      <c r="TUV24" s="1091"/>
      <c r="TUW24" s="1091"/>
      <c r="TUX24" s="1091"/>
      <c r="TUY24" s="1091"/>
      <c r="TUZ24" s="1055"/>
      <c r="TVA24" s="1091"/>
      <c r="TVB24" s="1091"/>
      <c r="TVC24" s="1091"/>
      <c r="TVD24" s="1091"/>
      <c r="TVE24" s="1091"/>
      <c r="TVF24" s="1091"/>
      <c r="TVG24" s="1055"/>
      <c r="TVH24" s="1091"/>
      <c r="TVI24" s="1091"/>
      <c r="TVJ24" s="1091"/>
      <c r="TVK24" s="1091"/>
      <c r="TVL24" s="1091"/>
      <c r="TVM24" s="1091"/>
      <c r="TVN24" s="1055"/>
      <c r="TVO24" s="1091"/>
      <c r="TVP24" s="1091"/>
      <c r="TVQ24" s="1091"/>
      <c r="TVR24" s="1091"/>
      <c r="TVS24" s="1091"/>
      <c r="TVT24" s="1091"/>
      <c r="TVU24" s="1055"/>
      <c r="TVV24" s="1091"/>
      <c r="TVW24" s="1091"/>
      <c r="TVX24" s="1091"/>
      <c r="TVY24" s="1091"/>
      <c r="TVZ24" s="1091"/>
      <c r="TWA24" s="1091"/>
      <c r="TWB24" s="1055"/>
      <c r="TWC24" s="1091"/>
      <c r="TWD24" s="1091"/>
      <c r="TWE24" s="1091"/>
      <c r="TWF24" s="1091"/>
      <c r="TWG24" s="1091"/>
      <c r="TWH24" s="1091"/>
      <c r="TWI24" s="1055"/>
      <c r="TWJ24" s="1091"/>
      <c r="TWK24" s="1091"/>
      <c r="TWL24" s="1091"/>
      <c r="TWM24" s="1091"/>
      <c r="TWN24" s="1091"/>
      <c r="TWO24" s="1091"/>
      <c r="TWP24" s="1055"/>
      <c r="TWQ24" s="1091"/>
      <c r="TWR24" s="1091"/>
      <c r="TWS24" s="1091"/>
      <c r="TWT24" s="1091"/>
      <c r="TWU24" s="1091"/>
      <c r="TWV24" s="1091"/>
      <c r="TWW24" s="1055"/>
      <c r="TWX24" s="1091"/>
      <c r="TWY24" s="1091"/>
      <c r="TWZ24" s="1091"/>
      <c r="TXA24" s="1091"/>
      <c r="TXB24" s="1091"/>
      <c r="TXC24" s="1091"/>
      <c r="TXD24" s="1055"/>
      <c r="TXE24" s="1091"/>
      <c r="TXF24" s="1091"/>
      <c r="TXG24" s="1091"/>
      <c r="TXH24" s="1091"/>
      <c r="TXI24" s="1091"/>
      <c r="TXJ24" s="1091"/>
      <c r="TXK24" s="1055"/>
      <c r="TXL24" s="1091"/>
      <c r="TXM24" s="1091"/>
      <c r="TXN24" s="1091"/>
      <c r="TXO24" s="1091"/>
      <c r="TXP24" s="1091"/>
      <c r="TXQ24" s="1091"/>
      <c r="TXR24" s="1055"/>
      <c r="TXS24" s="1091"/>
      <c r="TXT24" s="1091"/>
      <c r="TXU24" s="1091"/>
      <c r="TXV24" s="1091"/>
      <c r="TXW24" s="1091"/>
      <c r="TXX24" s="1091"/>
      <c r="TXY24" s="1055"/>
      <c r="TXZ24" s="1091"/>
      <c r="TYA24" s="1091"/>
      <c r="TYB24" s="1091"/>
      <c r="TYC24" s="1091"/>
      <c r="TYD24" s="1091"/>
      <c r="TYE24" s="1091"/>
      <c r="TYF24" s="1055"/>
      <c r="TYG24" s="1091"/>
      <c r="TYH24" s="1091"/>
      <c r="TYI24" s="1091"/>
      <c r="TYJ24" s="1091"/>
      <c r="TYK24" s="1091"/>
      <c r="TYL24" s="1091"/>
      <c r="TYM24" s="1055"/>
      <c r="TYN24" s="1091"/>
      <c r="TYO24" s="1091"/>
      <c r="TYP24" s="1091"/>
      <c r="TYQ24" s="1091"/>
      <c r="TYR24" s="1091"/>
      <c r="TYS24" s="1091"/>
      <c r="TYT24" s="1055"/>
      <c r="TYU24" s="1091"/>
      <c r="TYV24" s="1091"/>
      <c r="TYW24" s="1091"/>
      <c r="TYX24" s="1091"/>
      <c r="TYY24" s="1091"/>
      <c r="TYZ24" s="1091"/>
      <c r="TZA24" s="1055"/>
      <c r="TZB24" s="1091"/>
      <c r="TZC24" s="1091"/>
      <c r="TZD24" s="1091"/>
      <c r="TZE24" s="1091"/>
      <c r="TZF24" s="1091"/>
      <c r="TZG24" s="1091"/>
      <c r="TZH24" s="1055"/>
      <c r="TZI24" s="1091"/>
      <c r="TZJ24" s="1091"/>
      <c r="TZK24" s="1091"/>
      <c r="TZL24" s="1091"/>
      <c r="TZM24" s="1091"/>
      <c r="TZN24" s="1091"/>
      <c r="TZO24" s="1055"/>
      <c r="TZP24" s="1091"/>
      <c r="TZQ24" s="1091"/>
      <c r="TZR24" s="1091"/>
      <c r="TZS24" s="1091"/>
      <c r="TZT24" s="1091"/>
      <c r="TZU24" s="1091"/>
      <c r="TZV24" s="1055"/>
      <c r="TZW24" s="1091"/>
      <c r="TZX24" s="1091"/>
      <c r="TZY24" s="1091"/>
      <c r="TZZ24" s="1091"/>
      <c r="UAA24" s="1091"/>
      <c r="UAB24" s="1091"/>
      <c r="UAC24" s="1055"/>
      <c r="UAD24" s="1091"/>
      <c r="UAE24" s="1091"/>
      <c r="UAF24" s="1091"/>
      <c r="UAG24" s="1091"/>
      <c r="UAH24" s="1091"/>
      <c r="UAI24" s="1091"/>
      <c r="UAJ24" s="1055"/>
      <c r="UAK24" s="1091"/>
      <c r="UAL24" s="1091"/>
      <c r="UAM24" s="1091"/>
      <c r="UAN24" s="1091"/>
      <c r="UAO24" s="1091"/>
      <c r="UAP24" s="1091"/>
      <c r="UAQ24" s="1055"/>
      <c r="UAR24" s="1091"/>
      <c r="UAS24" s="1091"/>
      <c r="UAT24" s="1091"/>
      <c r="UAU24" s="1091"/>
      <c r="UAV24" s="1091"/>
      <c r="UAW24" s="1091"/>
      <c r="UAX24" s="1055"/>
      <c r="UAY24" s="1091"/>
      <c r="UAZ24" s="1091"/>
      <c r="UBA24" s="1091"/>
      <c r="UBB24" s="1091"/>
      <c r="UBC24" s="1091"/>
      <c r="UBD24" s="1091"/>
      <c r="UBE24" s="1055"/>
      <c r="UBF24" s="1091"/>
      <c r="UBG24" s="1091"/>
      <c r="UBH24" s="1091"/>
      <c r="UBI24" s="1091"/>
      <c r="UBJ24" s="1091"/>
      <c r="UBK24" s="1091"/>
      <c r="UBL24" s="1055"/>
      <c r="UBM24" s="1091"/>
      <c r="UBN24" s="1091"/>
      <c r="UBO24" s="1091"/>
      <c r="UBP24" s="1091"/>
      <c r="UBQ24" s="1091"/>
      <c r="UBR24" s="1091"/>
      <c r="UBS24" s="1055"/>
      <c r="UBT24" s="1091"/>
      <c r="UBU24" s="1091"/>
      <c r="UBV24" s="1091"/>
      <c r="UBW24" s="1091"/>
      <c r="UBX24" s="1091"/>
      <c r="UBY24" s="1091"/>
      <c r="UBZ24" s="1055"/>
      <c r="UCA24" s="1091"/>
      <c r="UCB24" s="1091"/>
      <c r="UCC24" s="1091"/>
      <c r="UCD24" s="1091"/>
      <c r="UCE24" s="1091"/>
      <c r="UCF24" s="1091"/>
      <c r="UCG24" s="1055"/>
      <c r="UCH24" s="1091"/>
      <c r="UCI24" s="1091"/>
      <c r="UCJ24" s="1091"/>
      <c r="UCK24" s="1091"/>
      <c r="UCL24" s="1091"/>
      <c r="UCM24" s="1091"/>
      <c r="UCN24" s="1055"/>
      <c r="UCO24" s="1091"/>
      <c r="UCP24" s="1091"/>
      <c r="UCQ24" s="1091"/>
      <c r="UCR24" s="1091"/>
      <c r="UCS24" s="1091"/>
      <c r="UCT24" s="1091"/>
      <c r="UCU24" s="1055"/>
      <c r="UCV24" s="1091"/>
      <c r="UCW24" s="1091"/>
      <c r="UCX24" s="1091"/>
      <c r="UCY24" s="1091"/>
      <c r="UCZ24" s="1091"/>
      <c r="UDA24" s="1091"/>
      <c r="UDB24" s="1055"/>
      <c r="UDC24" s="1091"/>
      <c r="UDD24" s="1091"/>
      <c r="UDE24" s="1091"/>
      <c r="UDF24" s="1091"/>
      <c r="UDG24" s="1091"/>
      <c r="UDH24" s="1091"/>
      <c r="UDI24" s="1055"/>
      <c r="UDJ24" s="1091"/>
      <c r="UDK24" s="1091"/>
      <c r="UDL24" s="1091"/>
      <c r="UDM24" s="1091"/>
      <c r="UDN24" s="1091"/>
      <c r="UDO24" s="1091"/>
      <c r="UDP24" s="1055"/>
      <c r="UDQ24" s="1091"/>
      <c r="UDR24" s="1091"/>
      <c r="UDS24" s="1091"/>
      <c r="UDT24" s="1091"/>
      <c r="UDU24" s="1091"/>
      <c r="UDV24" s="1091"/>
      <c r="UDW24" s="1055"/>
      <c r="UDX24" s="1091"/>
      <c r="UDY24" s="1091"/>
      <c r="UDZ24" s="1091"/>
      <c r="UEA24" s="1091"/>
      <c r="UEB24" s="1091"/>
      <c r="UEC24" s="1091"/>
      <c r="UED24" s="1055"/>
      <c r="UEE24" s="1091"/>
      <c r="UEF24" s="1091"/>
      <c r="UEG24" s="1091"/>
      <c r="UEH24" s="1091"/>
      <c r="UEI24" s="1091"/>
      <c r="UEJ24" s="1091"/>
      <c r="UEK24" s="1055"/>
      <c r="UEL24" s="1091"/>
      <c r="UEM24" s="1091"/>
      <c r="UEN24" s="1091"/>
      <c r="UEO24" s="1091"/>
      <c r="UEP24" s="1091"/>
      <c r="UEQ24" s="1091"/>
      <c r="UER24" s="1055"/>
      <c r="UES24" s="1091"/>
      <c r="UET24" s="1091"/>
      <c r="UEU24" s="1091"/>
      <c r="UEV24" s="1091"/>
      <c r="UEW24" s="1091"/>
      <c r="UEX24" s="1091"/>
      <c r="UEY24" s="1055"/>
      <c r="UEZ24" s="1091"/>
      <c r="UFA24" s="1091"/>
      <c r="UFB24" s="1091"/>
      <c r="UFC24" s="1091"/>
      <c r="UFD24" s="1091"/>
      <c r="UFE24" s="1091"/>
      <c r="UFF24" s="1055"/>
      <c r="UFG24" s="1091"/>
      <c r="UFH24" s="1091"/>
      <c r="UFI24" s="1091"/>
      <c r="UFJ24" s="1091"/>
      <c r="UFK24" s="1091"/>
      <c r="UFL24" s="1091"/>
      <c r="UFM24" s="1055"/>
      <c r="UFN24" s="1091"/>
      <c r="UFO24" s="1091"/>
      <c r="UFP24" s="1091"/>
      <c r="UFQ24" s="1091"/>
      <c r="UFR24" s="1091"/>
      <c r="UFS24" s="1091"/>
      <c r="UFT24" s="1055"/>
      <c r="UFU24" s="1091"/>
      <c r="UFV24" s="1091"/>
      <c r="UFW24" s="1091"/>
      <c r="UFX24" s="1091"/>
      <c r="UFY24" s="1091"/>
      <c r="UFZ24" s="1091"/>
      <c r="UGA24" s="1055"/>
      <c r="UGB24" s="1091"/>
      <c r="UGC24" s="1091"/>
      <c r="UGD24" s="1091"/>
      <c r="UGE24" s="1091"/>
      <c r="UGF24" s="1091"/>
      <c r="UGG24" s="1091"/>
      <c r="UGH24" s="1055"/>
      <c r="UGI24" s="1091"/>
      <c r="UGJ24" s="1091"/>
      <c r="UGK24" s="1091"/>
      <c r="UGL24" s="1091"/>
      <c r="UGM24" s="1091"/>
      <c r="UGN24" s="1091"/>
      <c r="UGO24" s="1055"/>
      <c r="UGP24" s="1091"/>
      <c r="UGQ24" s="1091"/>
      <c r="UGR24" s="1091"/>
      <c r="UGS24" s="1091"/>
      <c r="UGT24" s="1091"/>
      <c r="UGU24" s="1091"/>
      <c r="UGV24" s="1055"/>
      <c r="UGW24" s="1091"/>
      <c r="UGX24" s="1091"/>
      <c r="UGY24" s="1091"/>
      <c r="UGZ24" s="1091"/>
      <c r="UHA24" s="1091"/>
      <c r="UHB24" s="1091"/>
      <c r="UHC24" s="1055"/>
      <c r="UHD24" s="1091"/>
      <c r="UHE24" s="1091"/>
      <c r="UHF24" s="1091"/>
      <c r="UHG24" s="1091"/>
      <c r="UHH24" s="1091"/>
      <c r="UHI24" s="1091"/>
      <c r="UHJ24" s="1055"/>
      <c r="UHK24" s="1091"/>
      <c r="UHL24" s="1091"/>
      <c r="UHM24" s="1091"/>
      <c r="UHN24" s="1091"/>
      <c r="UHO24" s="1091"/>
      <c r="UHP24" s="1091"/>
      <c r="UHQ24" s="1055"/>
      <c r="UHR24" s="1091"/>
      <c r="UHS24" s="1091"/>
      <c r="UHT24" s="1091"/>
      <c r="UHU24" s="1091"/>
      <c r="UHV24" s="1091"/>
      <c r="UHW24" s="1091"/>
      <c r="UHX24" s="1055"/>
      <c r="UHY24" s="1091"/>
      <c r="UHZ24" s="1091"/>
      <c r="UIA24" s="1091"/>
      <c r="UIB24" s="1091"/>
      <c r="UIC24" s="1091"/>
      <c r="UID24" s="1091"/>
      <c r="UIE24" s="1055"/>
      <c r="UIF24" s="1091"/>
      <c r="UIG24" s="1091"/>
      <c r="UIH24" s="1091"/>
      <c r="UII24" s="1091"/>
      <c r="UIJ24" s="1091"/>
      <c r="UIK24" s="1091"/>
      <c r="UIL24" s="1055"/>
      <c r="UIM24" s="1091"/>
      <c r="UIN24" s="1091"/>
      <c r="UIO24" s="1091"/>
      <c r="UIP24" s="1091"/>
      <c r="UIQ24" s="1091"/>
      <c r="UIR24" s="1091"/>
      <c r="UIS24" s="1055"/>
      <c r="UIT24" s="1091"/>
      <c r="UIU24" s="1091"/>
      <c r="UIV24" s="1091"/>
      <c r="UIW24" s="1091"/>
      <c r="UIX24" s="1091"/>
      <c r="UIY24" s="1091"/>
      <c r="UIZ24" s="1055"/>
      <c r="UJA24" s="1091"/>
      <c r="UJB24" s="1091"/>
      <c r="UJC24" s="1091"/>
      <c r="UJD24" s="1091"/>
      <c r="UJE24" s="1091"/>
      <c r="UJF24" s="1091"/>
      <c r="UJG24" s="1055"/>
      <c r="UJH24" s="1091"/>
      <c r="UJI24" s="1091"/>
      <c r="UJJ24" s="1091"/>
      <c r="UJK24" s="1091"/>
      <c r="UJL24" s="1091"/>
      <c r="UJM24" s="1091"/>
      <c r="UJN24" s="1055"/>
      <c r="UJO24" s="1091"/>
      <c r="UJP24" s="1091"/>
      <c r="UJQ24" s="1091"/>
      <c r="UJR24" s="1091"/>
      <c r="UJS24" s="1091"/>
      <c r="UJT24" s="1091"/>
      <c r="UJU24" s="1055"/>
      <c r="UJV24" s="1091"/>
      <c r="UJW24" s="1091"/>
      <c r="UJX24" s="1091"/>
      <c r="UJY24" s="1091"/>
      <c r="UJZ24" s="1091"/>
      <c r="UKA24" s="1091"/>
      <c r="UKB24" s="1055"/>
      <c r="UKC24" s="1091"/>
      <c r="UKD24" s="1091"/>
      <c r="UKE24" s="1091"/>
      <c r="UKF24" s="1091"/>
      <c r="UKG24" s="1091"/>
      <c r="UKH24" s="1091"/>
      <c r="UKI24" s="1055"/>
      <c r="UKJ24" s="1091"/>
      <c r="UKK24" s="1091"/>
      <c r="UKL24" s="1091"/>
      <c r="UKM24" s="1091"/>
      <c r="UKN24" s="1091"/>
      <c r="UKO24" s="1091"/>
      <c r="UKP24" s="1055"/>
      <c r="UKQ24" s="1091"/>
      <c r="UKR24" s="1091"/>
      <c r="UKS24" s="1091"/>
      <c r="UKT24" s="1091"/>
      <c r="UKU24" s="1091"/>
      <c r="UKV24" s="1091"/>
      <c r="UKW24" s="1055"/>
      <c r="UKX24" s="1091"/>
      <c r="UKY24" s="1091"/>
      <c r="UKZ24" s="1091"/>
      <c r="ULA24" s="1091"/>
      <c r="ULB24" s="1091"/>
      <c r="ULC24" s="1091"/>
      <c r="ULD24" s="1055"/>
      <c r="ULE24" s="1091"/>
      <c r="ULF24" s="1091"/>
      <c r="ULG24" s="1091"/>
      <c r="ULH24" s="1091"/>
      <c r="ULI24" s="1091"/>
      <c r="ULJ24" s="1091"/>
      <c r="ULK24" s="1055"/>
      <c r="ULL24" s="1091"/>
      <c r="ULM24" s="1091"/>
      <c r="ULN24" s="1091"/>
      <c r="ULO24" s="1091"/>
      <c r="ULP24" s="1091"/>
      <c r="ULQ24" s="1091"/>
      <c r="ULR24" s="1055"/>
      <c r="ULS24" s="1091"/>
      <c r="ULT24" s="1091"/>
      <c r="ULU24" s="1091"/>
      <c r="ULV24" s="1091"/>
      <c r="ULW24" s="1091"/>
      <c r="ULX24" s="1091"/>
      <c r="ULY24" s="1055"/>
      <c r="ULZ24" s="1091"/>
      <c r="UMA24" s="1091"/>
      <c r="UMB24" s="1091"/>
      <c r="UMC24" s="1091"/>
      <c r="UMD24" s="1091"/>
      <c r="UME24" s="1091"/>
      <c r="UMF24" s="1055"/>
      <c r="UMG24" s="1091"/>
      <c r="UMH24" s="1091"/>
      <c r="UMI24" s="1091"/>
      <c r="UMJ24" s="1091"/>
      <c r="UMK24" s="1091"/>
      <c r="UML24" s="1091"/>
      <c r="UMM24" s="1055"/>
      <c r="UMN24" s="1091"/>
      <c r="UMO24" s="1091"/>
      <c r="UMP24" s="1091"/>
      <c r="UMQ24" s="1091"/>
      <c r="UMR24" s="1091"/>
      <c r="UMS24" s="1091"/>
      <c r="UMT24" s="1055"/>
      <c r="UMU24" s="1091"/>
      <c r="UMV24" s="1091"/>
      <c r="UMW24" s="1091"/>
      <c r="UMX24" s="1091"/>
      <c r="UMY24" s="1091"/>
      <c r="UMZ24" s="1091"/>
      <c r="UNA24" s="1055"/>
      <c r="UNB24" s="1091"/>
      <c r="UNC24" s="1091"/>
      <c r="UND24" s="1091"/>
      <c r="UNE24" s="1091"/>
      <c r="UNF24" s="1091"/>
      <c r="UNG24" s="1091"/>
      <c r="UNH24" s="1055"/>
      <c r="UNI24" s="1091"/>
      <c r="UNJ24" s="1091"/>
      <c r="UNK24" s="1091"/>
      <c r="UNL24" s="1091"/>
      <c r="UNM24" s="1091"/>
      <c r="UNN24" s="1091"/>
      <c r="UNO24" s="1055"/>
      <c r="UNP24" s="1091"/>
      <c r="UNQ24" s="1091"/>
      <c r="UNR24" s="1091"/>
      <c r="UNS24" s="1091"/>
      <c r="UNT24" s="1091"/>
      <c r="UNU24" s="1091"/>
      <c r="UNV24" s="1055"/>
      <c r="UNW24" s="1091"/>
      <c r="UNX24" s="1091"/>
      <c r="UNY24" s="1091"/>
      <c r="UNZ24" s="1091"/>
      <c r="UOA24" s="1091"/>
      <c r="UOB24" s="1091"/>
      <c r="UOC24" s="1055"/>
      <c r="UOD24" s="1091"/>
      <c r="UOE24" s="1091"/>
      <c r="UOF24" s="1091"/>
      <c r="UOG24" s="1091"/>
      <c r="UOH24" s="1091"/>
      <c r="UOI24" s="1091"/>
      <c r="UOJ24" s="1055"/>
      <c r="UOK24" s="1091"/>
      <c r="UOL24" s="1091"/>
      <c r="UOM24" s="1091"/>
      <c r="UON24" s="1091"/>
      <c r="UOO24" s="1091"/>
      <c r="UOP24" s="1091"/>
      <c r="UOQ24" s="1055"/>
      <c r="UOR24" s="1091"/>
      <c r="UOS24" s="1091"/>
      <c r="UOT24" s="1091"/>
      <c r="UOU24" s="1091"/>
      <c r="UOV24" s="1091"/>
      <c r="UOW24" s="1091"/>
      <c r="UOX24" s="1055"/>
      <c r="UOY24" s="1091"/>
      <c r="UOZ24" s="1091"/>
      <c r="UPA24" s="1091"/>
      <c r="UPB24" s="1091"/>
      <c r="UPC24" s="1091"/>
      <c r="UPD24" s="1091"/>
      <c r="UPE24" s="1055"/>
      <c r="UPF24" s="1091"/>
      <c r="UPG24" s="1091"/>
      <c r="UPH24" s="1091"/>
      <c r="UPI24" s="1091"/>
      <c r="UPJ24" s="1091"/>
      <c r="UPK24" s="1091"/>
      <c r="UPL24" s="1055"/>
      <c r="UPM24" s="1091"/>
      <c r="UPN24" s="1091"/>
      <c r="UPO24" s="1091"/>
      <c r="UPP24" s="1091"/>
      <c r="UPQ24" s="1091"/>
      <c r="UPR24" s="1091"/>
      <c r="UPS24" s="1055"/>
      <c r="UPT24" s="1091"/>
      <c r="UPU24" s="1091"/>
      <c r="UPV24" s="1091"/>
      <c r="UPW24" s="1091"/>
      <c r="UPX24" s="1091"/>
      <c r="UPY24" s="1091"/>
      <c r="UPZ24" s="1055"/>
      <c r="UQA24" s="1091"/>
      <c r="UQB24" s="1091"/>
      <c r="UQC24" s="1091"/>
      <c r="UQD24" s="1091"/>
      <c r="UQE24" s="1091"/>
      <c r="UQF24" s="1091"/>
      <c r="UQG24" s="1055"/>
      <c r="UQH24" s="1091"/>
      <c r="UQI24" s="1091"/>
      <c r="UQJ24" s="1091"/>
      <c r="UQK24" s="1091"/>
      <c r="UQL24" s="1091"/>
      <c r="UQM24" s="1091"/>
      <c r="UQN24" s="1055"/>
      <c r="UQO24" s="1091"/>
      <c r="UQP24" s="1091"/>
      <c r="UQQ24" s="1091"/>
      <c r="UQR24" s="1091"/>
      <c r="UQS24" s="1091"/>
      <c r="UQT24" s="1091"/>
      <c r="UQU24" s="1055"/>
      <c r="UQV24" s="1091"/>
      <c r="UQW24" s="1091"/>
      <c r="UQX24" s="1091"/>
      <c r="UQY24" s="1091"/>
      <c r="UQZ24" s="1091"/>
      <c r="URA24" s="1091"/>
      <c r="URB24" s="1055"/>
      <c r="URC24" s="1091"/>
      <c r="URD24" s="1091"/>
      <c r="URE24" s="1091"/>
      <c r="URF24" s="1091"/>
      <c r="URG24" s="1091"/>
      <c r="URH24" s="1091"/>
      <c r="URI24" s="1055"/>
      <c r="URJ24" s="1091"/>
      <c r="URK24" s="1091"/>
      <c r="URL24" s="1091"/>
      <c r="URM24" s="1091"/>
      <c r="URN24" s="1091"/>
      <c r="URO24" s="1091"/>
      <c r="URP24" s="1055"/>
      <c r="URQ24" s="1091"/>
      <c r="URR24" s="1091"/>
      <c r="URS24" s="1091"/>
      <c r="URT24" s="1091"/>
      <c r="URU24" s="1091"/>
      <c r="URV24" s="1091"/>
      <c r="URW24" s="1055"/>
      <c r="URX24" s="1091"/>
      <c r="URY24" s="1091"/>
      <c r="URZ24" s="1091"/>
      <c r="USA24" s="1091"/>
      <c r="USB24" s="1091"/>
      <c r="USC24" s="1091"/>
      <c r="USD24" s="1055"/>
      <c r="USE24" s="1091"/>
      <c r="USF24" s="1091"/>
      <c r="USG24" s="1091"/>
      <c r="USH24" s="1091"/>
      <c r="USI24" s="1091"/>
      <c r="USJ24" s="1091"/>
      <c r="USK24" s="1055"/>
      <c r="USL24" s="1091"/>
      <c r="USM24" s="1091"/>
      <c r="USN24" s="1091"/>
      <c r="USO24" s="1091"/>
      <c r="USP24" s="1091"/>
      <c r="USQ24" s="1091"/>
      <c r="USR24" s="1055"/>
      <c r="USS24" s="1091"/>
      <c r="UST24" s="1091"/>
      <c r="USU24" s="1091"/>
      <c r="USV24" s="1091"/>
      <c r="USW24" s="1091"/>
      <c r="USX24" s="1091"/>
      <c r="USY24" s="1055"/>
      <c r="USZ24" s="1091"/>
      <c r="UTA24" s="1091"/>
      <c r="UTB24" s="1091"/>
      <c r="UTC24" s="1091"/>
      <c r="UTD24" s="1091"/>
      <c r="UTE24" s="1091"/>
      <c r="UTF24" s="1055"/>
      <c r="UTG24" s="1091"/>
      <c r="UTH24" s="1091"/>
      <c r="UTI24" s="1091"/>
      <c r="UTJ24" s="1091"/>
      <c r="UTK24" s="1091"/>
      <c r="UTL24" s="1091"/>
      <c r="UTM24" s="1055"/>
      <c r="UTN24" s="1091"/>
      <c r="UTO24" s="1091"/>
      <c r="UTP24" s="1091"/>
      <c r="UTQ24" s="1091"/>
      <c r="UTR24" s="1091"/>
      <c r="UTS24" s="1091"/>
      <c r="UTT24" s="1055"/>
      <c r="UTU24" s="1091"/>
      <c r="UTV24" s="1091"/>
      <c r="UTW24" s="1091"/>
      <c r="UTX24" s="1091"/>
      <c r="UTY24" s="1091"/>
      <c r="UTZ24" s="1091"/>
      <c r="UUA24" s="1055"/>
      <c r="UUB24" s="1091"/>
      <c r="UUC24" s="1091"/>
      <c r="UUD24" s="1091"/>
      <c r="UUE24" s="1091"/>
      <c r="UUF24" s="1091"/>
      <c r="UUG24" s="1091"/>
      <c r="UUH24" s="1055"/>
      <c r="UUI24" s="1091"/>
      <c r="UUJ24" s="1091"/>
      <c r="UUK24" s="1091"/>
      <c r="UUL24" s="1091"/>
      <c r="UUM24" s="1091"/>
      <c r="UUN24" s="1091"/>
      <c r="UUO24" s="1055"/>
      <c r="UUP24" s="1091"/>
      <c r="UUQ24" s="1091"/>
      <c r="UUR24" s="1091"/>
      <c r="UUS24" s="1091"/>
      <c r="UUT24" s="1091"/>
      <c r="UUU24" s="1091"/>
      <c r="UUV24" s="1055"/>
      <c r="UUW24" s="1091"/>
      <c r="UUX24" s="1091"/>
      <c r="UUY24" s="1091"/>
      <c r="UUZ24" s="1091"/>
      <c r="UVA24" s="1091"/>
      <c r="UVB24" s="1091"/>
      <c r="UVC24" s="1055"/>
      <c r="UVD24" s="1091"/>
      <c r="UVE24" s="1091"/>
      <c r="UVF24" s="1091"/>
      <c r="UVG24" s="1091"/>
      <c r="UVH24" s="1091"/>
      <c r="UVI24" s="1091"/>
      <c r="UVJ24" s="1055"/>
      <c r="UVK24" s="1091"/>
      <c r="UVL24" s="1091"/>
      <c r="UVM24" s="1091"/>
      <c r="UVN24" s="1091"/>
      <c r="UVO24" s="1091"/>
      <c r="UVP24" s="1091"/>
      <c r="UVQ24" s="1055"/>
      <c r="UVR24" s="1091"/>
      <c r="UVS24" s="1091"/>
      <c r="UVT24" s="1091"/>
      <c r="UVU24" s="1091"/>
      <c r="UVV24" s="1091"/>
      <c r="UVW24" s="1091"/>
      <c r="UVX24" s="1055"/>
      <c r="UVY24" s="1091"/>
      <c r="UVZ24" s="1091"/>
      <c r="UWA24" s="1091"/>
      <c r="UWB24" s="1091"/>
      <c r="UWC24" s="1091"/>
      <c r="UWD24" s="1091"/>
      <c r="UWE24" s="1055"/>
      <c r="UWF24" s="1091"/>
      <c r="UWG24" s="1091"/>
      <c r="UWH24" s="1091"/>
      <c r="UWI24" s="1091"/>
      <c r="UWJ24" s="1091"/>
      <c r="UWK24" s="1091"/>
      <c r="UWL24" s="1055"/>
      <c r="UWM24" s="1091"/>
      <c r="UWN24" s="1091"/>
      <c r="UWO24" s="1091"/>
      <c r="UWP24" s="1091"/>
      <c r="UWQ24" s="1091"/>
      <c r="UWR24" s="1091"/>
      <c r="UWS24" s="1055"/>
      <c r="UWT24" s="1091"/>
      <c r="UWU24" s="1091"/>
      <c r="UWV24" s="1091"/>
      <c r="UWW24" s="1091"/>
      <c r="UWX24" s="1091"/>
      <c r="UWY24" s="1091"/>
      <c r="UWZ24" s="1055"/>
      <c r="UXA24" s="1091"/>
      <c r="UXB24" s="1091"/>
      <c r="UXC24" s="1091"/>
      <c r="UXD24" s="1091"/>
      <c r="UXE24" s="1091"/>
      <c r="UXF24" s="1091"/>
      <c r="UXG24" s="1055"/>
      <c r="UXH24" s="1091"/>
      <c r="UXI24" s="1091"/>
      <c r="UXJ24" s="1091"/>
      <c r="UXK24" s="1091"/>
      <c r="UXL24" s="1091"/>
      <c r="UXM24" s="1091"/>
      <c r="UXN24" s="1055"/>
      <c r="UXO24" s="1091"/>
      <c r="UXP24" s="1091"/>
      <c r="UXQ24" s="1091"/>
      <c r="UXR24" s="1091"/>
      <c r="UXS24" s="1091"/>
      <c r="UXT24" s="1091"/>
      <c r="UXU24" s="1055"/>
      <c r="UXV24" s="1091"/>
      <c r="UXW24" s="1091"/>
      <c r="UXX24" s="1091"/>
      <c r="UXY24" s="1091"/>
      <c r="UXZ24" s="1091"/>
      <c r="UYA24" s="1091"/>
      <c r="UYB24" s="1055"/>
      <c r="UYC24" s="1091"/>
      <c r="UYD24" s="1091"/>
      <c r="UYE24" s="1091"/>
      <c r="UYF24" s="1091"/>
      <c r="UYG24" s="1091"/>
      <c r="UYH24" s="1091"/>
      <c r="UYI24" s="1055"/>
      <c r="UYJ24" s="1091"/>
      <c r="UYK24" s="1091"/>
      <c r="UYL24" s="1091"/>
      <c r="UYM24" s="1091"/>
      <c r="UYN24" s="1091"/>
      <c r="UYO24" s="1091"/>
      <c r="UYP24" s="1055"/>
      <c r="UYQ24" s="1091"/>
      <c r="UYR24" s="1091"/>
      <c r="UYS24" s="1091"/>
      <c r="UYT24" s="1091"/>
      <c r="UYU24" s="1091"/>
      <c r="UYV24" s="1091"/>
      <c r="UYW24" s="1055"/>
      <c r="UYX24" s="1091"/>
      <c r="UYY24" s="1091"/>
      <c r="UYZ24" s="1091"/>
      <c r="UZA24" s="1091"/>
      <c r="UZB24" s="1091"/>
      <c r="UZC24" s="1091"/>
      <c r="UZD24" s="1055"/>
      <c r="UZE24" s="1091"/>
      <c r="UZF24" s="1091"/>
      <c r="UZG24" s="1091"/>
      <c r="UZH24" s="1091"/>
      <c r="UZI24" s="1091"/>
      <c r="UZJ24" s="1091"/>
      <c r="UZK24" s="1055"/>
      <c r="UZL24" s="1091"/>
      <c r="UZM24" s="1091"/>
      <c r="UZN24" s="1091"/>
      <c r="UZO24" s="1091"/>
      <c r="UZP24" s="1091"/>
      <c r="UZQ24" s="1091"/>
      <c r="UZR24" s="1055"/>
      <c r="UZS24" s="1091"/>
      <c r="UZT24" s="1091"/>
      <c r="UZU24" s="1091"/>
      <c r="UZV24" s="1091"/>
      <c r="UZW24" s="1091"/>
      <c r="UZX24" s="1091"/>
      <c r="UZY24" s="1055"/>
      <c r="UZZ24" s="1091"/>
      <c r="VAA24" s="1091"/>
      <c r="VAB24" s="1091"/>
      <c r="VAC24" s="1091"/>
      <c r="VAD24" s="1091"/>
      <c r="VAE24" s="1091"/>
      <c r="VAF24" s="1055"/>
      <c r="VAG24" s="1091"/>
      <c r="VAH24" s="1091"/>
      <c r="VAI24" s="1091"/>
      <c r="VAJ24" s="1091"/>
      <c r="VAK24" s="1091"/>
      <c r="VAL24" s="1091"/>
      <c r="VAM24" s="1055"/>
      <c r="VAN24" s="1091"/>
      <c r="VAO24" s="1091"/>
      <c r="VAP24" s="1091"/>
      <c r="VAQ24" s="1091"/>
      <c r="VAR24" s="1091"/>
      <c r="VAS24" s="1091"/>
      <c r="VAT24" s="1055"/>
      <c r="VAU24" s="1091"/>
      <c r="VAV24" s="1091"/>
      <c r="VAW24" s="1091"/>
      <c r="VAX24" s="1091"/>
      <c r="VAY24" s="1091"/>
      <c r="VAZ24" s="1091"/>
      <c r="VBA24" s="1055"/>
      <c r="VBB24" s="1091"/>
      <c r="VBC24" s="1091"/>
      <c r="VBD24" s="1091"/>
      <c r="VBE24" s="1091"/>
      <c r="VBF24" s="1091"/>
      <c r="VBG24" s="1091"/>
      <c r="VBH24" s="1055"/>
      <c r="VBI24" s="1091"/>
      <c r="VBJ24" s="1091"/>
      <c r="VBK24" s="1091"/>
      <c r="VBL24" s="1091"/>
      <c r="VBM24" s="1091"/>
      <c r="VBN24" s="1091"/>
      <c r="VBO24" s="1055"/>
      <c r="VBP24" s="1091"/>
      <c r="VBQ24" s="1091"/>
      <c r="VBR24" s="1091"/>
      <c r="VBS24" s="1091"/>
      <c r="VBT24" s="1091"/>
      <c r="VBU24" s="1091"/>
      <c r="VBV24" s="1055"/>
      <c r="VBW24" s="1091"/>
      <c r="VBX24" s="1091"/>
      <c r="VBY24" s="1091"/>
      <c r="VBZ24" s="1091"/>
      <c r="VCA24" s="1091"/>
      <c r="VCB24" s="1091"/>
      <c r="VCC24" s="1055"/>
      <c r="VCD24" s="1091"/>
      <c r="VCE24" s="1091"/>
      <c r="VCF24" s="1091"/>
      <c r="VCG24" s="1091"/>
      <c r="VCH24" s="1091"/>
      <c r="VCI24" s="1091"/>
      <c r="VCJ24" s="1055"/>
      <c r="VCK24" s="1091"/>
      <c r="VCL24" s="1091"/>
      <c r="VCM24" s="1091"/>
      <c r="VCN24" s="1091"/>
      <c r="VCO24" s="1091"/>
      <c r="VCP24" s="1091"/>
      <c r="VCQ24" s="1055"/>
      <c r="VCR24" s="1091"/>
      <c r="VCS24" s="1091"/>
      <c r="VCT24" s="1091"/>
      <c r="VCU24" s="1091"/>
      <c r="VCV24" s="1091"/>
      <c r="VCW24" s="1091"/>
      <c r="VCX24" s="1055"/>
      <c r="VCY24" s="1091"/>
      <c r="VCZ24" s="1091"/>
      <c r="VDA24" s="1091"/>
      <c r="VDB24" s="1091"/>
      <c r="VDC24" s="1091"/>
      <c r="VDD24" s="1091"/>
      <c r="VDE24" s="1055"/>
      <c r="VDF24" s="1091"/>
      <c r="VDG24" s="1091"/>
      <c r="VDH24" s="1091"/>
      <c r="VDI24" s="1091"/>
      <c r="VDJ24" s="1091"/>
      <c r="VDK24" s="1091"/>
      <c r="VDL24" s="1055"/>
      <c r="VDM24" s="1091"/>
      <c r="VDN24" s="1091"/>
      <c r="VDO24" s="1091"/>
      <c r="VDP24" s="1091"/>
      <c r="VDQ24" s="1091"/>
      <c r="VDR24" s="1091"/>
      <c r="VDS24" s="1055"/>
      <c r="VDT24" s="1091"/>
      <c r="VDU24" s="1091"/>
      <c r="VDV24" s="1091"/>
      <c r="VDW24" s="1091"/>
      <c r="VDX24" s="1091"/>
      <c r="VDY24" s="1091"/>
      <c r="VDZ24" s="1055"/>
      <c r="VEA24" s="1091"/>
      <c r="VEB24" s="1091"/>
      <c r="VEC24" s="1091"/>
      <c r="VED24" s="1091"/>
      <c r="VEE24" s="1091"/>
      <c r="VEF24" s="1091"/>
      <c r="VEG24" s="1055"/>
      <c r="VEH24" s="1091"/>
      <c r="VEI24" s="1091"/>
      <c r="VEJ24" s="1091"/>
      <c r="VEK24" s="1091"/>
      <c r="VEL24" s="1091"/>
      <c r="VEM24" s="1091"/>
      <c r="VEN24" s="1055"/>
      <c r="VEO24" s="1091"/>
      <c r="VEP24" s="1091"/>
      <c r="VEQ24" s="1091"/>
      <c r="VER24" s="1091"/>
      <c r="VES24" s="1091"/>
      <c r="VET24" s="1091"/>
      <c r="VEU24" s="1055"/>
      <c r="VEV24" s="1091"/>
      <c r="VEW24" s="1091"/>
      <c r="VEX24" s="1091"/>
      <c r="VEY24" s="1091"/>
      <c r="VEZ24" s="1091"/>
      <c r="VFA24" s="1091"/>
      <c r="VFB24" s="1055"/>
      <c r="VFC24" s="1091"/>
      <c r="VFD24" s="1091"/>
      <c r="VFE24" s="1091"/>
      <c r="VFF24" s="1091"/>
      <c r="VFG24" s="1091"/>
      <c r="VFH24" s="1091"/>
      <c r="VFI24" s="1055"/>
      <c r="VFJ24" s="1091"/>
      <c r="VFK24" s="1091"/>
      <c r="VFL24" s="1091"/>
      <c r="VFM24" s="1091"/>
      <c r="VFN24" s="1091"/>
      <c r="VFO24" s="1091"/>
      <c r="VFP24" s="1055"/>
      <c r="VFQ24" s="1091"/>
      <c r="VFR24" s="1091"/>
      <c r="VFS24" s="1091"/>
      <c r="VFT24" s="1091"/>
      <c r="VFU24" s="1091"/>
      <c r="VFV24" s="1091"/>
      <c r="VFW24" s="1055"/>
      <c r="VFX24" s="1091"/>
      <c r="VFY24" s="1091"/>
      <c r="VFZ24" s="1091"/>
      <c r="VGA24" s="1091"/>
      <c r="VGB24" s="1091"/>
      <c r="VGC24" s="1091"/>
      <c r="VGD24" s="1055"/>
      <c r="VGE24" s="1091"/>
      <c r="VGF24" s="1091"/>
      <c r="VGG24" s="1091"/>
      <c r="VGH24" s="1091"/>
      <c r="VGI24" s="1091"/>
      <c r="VGJ24" s="1091"/>
      <c r="VGK24" s="1055"/>
      <c r="VGL24" s="1091"/>
      <c r="VGM24" s="1091"/>
      <c r="VGN24" s="1091"/>
      <c r="VGO24" s="1091"/>
      <c r="VGP24" s="1091"/>
      <c r="VGQ24" s="1091"/>
      <c r="VGR24" s="1055"/>
      <c r="VGS24" s="1091"/>
      <c r="VGT24" s="1091"/>
      <c r="VGU24" s="1091"/>
      <c r="VGV24" s="1091"/>
      <c r="VGW24" s="1091"/>
      <c r="VGX24" s="1091"/>
      <c r="VGY24" s="1055"/>
      <c r="VGZ24" s="1091"/>
      <c r="VHA24" s="1091"/>
      <c r="VHB24" s="1091"/>
      <c r="VHC24" s="1091"/>
      <c r="VHD24" s="1091"/>
      <c r="VHE24" s="1091"/>
      <c r="VHF24" s="1055"/>
      <c r="VHG24" s="1091"/>
      <c r="VHH24" s="1091"/>
      <c r="VHI24" s="1091"/>
      <c r="VHJ24" s="1091"/>
      <c r="VHK24" s="1091"/>
      <c r="VHL24" s="1091"/>
      <c r="VHM24" s="1055"/>
      <c r="VHN24" s="1091"/>
      <c r="VHO24" s="1091"/>
      <c r="VHP24" s="1091"/>
      <c r="VHQ24" s="1091"/>
      <c r="VHR24" s="1091"/>
      <c r="VHS24" s="1091"/>
      <c r="VHT24" s="1055"/>
      <c r="VHU24" s="1091"/>
      <c r="VHV24" s="1091"/>
      <c r="VHW24" s="1091"/>
      <c r="VHX24" s="1091"/>
      <c r="VHY24" s="1091"/>
      <c r="VHZ24" s="1091"/>
      <c r="VIA24" s="1055"/>
      <c r="VIB24" s="1091"/>
      <c r="VIC24" s="1091"/>
      <c r="VID24" s="1091"/>
      <c r="VIE24" s="1091"/>
      <c r="VIF24" s="1091"/>
      <c r="VIG24" s="1091"/>
      <c r="VIH24" s="1055"/>
      <c r="VII24" s="1091"/>
      <c r="VIJ24" s="1091"/>
      <c r="VIK24" s="1091"/>
      <c r="VIL24" s="1091"/>
      <c r="VIM24" s="1091"/>
      <c r="VIN24" s="1091"/>
      <c r="VIO24" s="1055"/>
      <c r="VIP24" s="1091"/>
      <c r="VIQ24" s="1091"/>
      <c r="VIR24" s="1091"/>
      <c r="VIS24" s="1091"/>
      <c r="VIT24" s="1091"/>
      <c r="VIU24" s="1091"/>
      <c r="VIV24" s="1055"/>
      <c r="VIW24" s="1091"/>
      <c r="VIX24" s="1091"/>
      <c r="VIY24" s="1091"/>
      <c r="VIZ24" s="1091"/>
      <c r="VJA24" s="1091"/>
      <c r="VJB24" s="1091"/>
      <c r="VJC24" s="1055"/>
      <c r="VJD24" s="1091"/>
      <c r="VJE24" s="1091"/>
      <c r="VJF24" s="1091"/>
      <c r="VJG24" s="1091"/>
      <c r="VJH24" s="1091"/>
      <c r="VJI24" s="1091"/>
      <c r="VJJ24" s="1055"/>
      <c r="VJK24" s="1091"/>
      <c r="VJL24" s="1091"/>
      <c r="VJM24" s="1091"/>
      <c r="VJN24" s="1091"/>
      <c r="VJO24" s="1091"/>
      <c r="VJP24" s="1091"/>
      <c r="VJQ24" s="1055"/>
      <c r="VJR24" s="1091"/>
      <c r="VJS24" s="1091"/>
      <c r="VJT24" s="1091"/>
      <c r="VJU24" s="1091"/>
      <c r="VJV24" s="1091"/>
      <c r="VJW24" s="1091"/>
      <c r="VJX24" s="1055"/>
      <c r="VJY24" s="1091"/>
      <c r="VJZ24" s="1091"/>
      <c r="VKA24" s="1091"/>
      <c r="VKB24" s="1091"/>
      <c r="VKC24" s="1091"/>
      <c r="VKD24" s="1091"/>
      <c r="VKE24" s="1055"/>
      <c r="VKF24" s="1091"/>
      <c r="VKG24" s="1091"/>
      <c r="VKH24" s="1091"/>
      <c r="VKI24" s="1091"/>
      <c r="VKJ24" s="1091"/>
      <c r="VKK24" s="1091"/>
      <c r="VKL24" s="1055"/>
      <c r="VKM24" s="1091"/>
      <c r="VKN24" s="1091"/>
      <c r="VKO24" s="1091"/>
      <c r="VKP24" s="1091"/>
      <c r="VKQ24" s="1091"/>
      <c r="VKR24" s="1091"/>
      <c r="VKS24" s="1055"/>
      <c r="VKT24" s="1091"/>
      <c r="VKU24" s="1091"/>
      <c r="VKV24" s="1091"/>
      <c r="VKW24" s="1091"/>
      <c r="VKX24" s="1091"/>
      <c r="VKY24" s="1091"/>
      <c r="VKZ24" s="1055"/>
      <c r="VLA24" s="1091"/>
      <c r="VLB24" s="1091"/>
      <c r="VLC24" s="1091"/>
      <c r="VLD24" s="1091"/>
      <c r="VLE24" s="1091"/>
      <c r="VLF24" s="1091"/>
      <c r="VLG24" s="1055"/>
      <c r="VLH24" s="1091"/>
      <c r="VLI24" s="1091"/>
      <c r="VLJ24" s="1091"/>
      <c r="VLK24" s="1091"/>
      <c r="VLL24" s="1091"/>
      <c r="VLM24" s="1091"/>
      <c r="VLN24" s="1055"/>
      <c r="VLO24" s="1091"/>
      <c r="VLP24" s="1091"/>
      <c r="VLQ24" s="1091"/>
      <c r="VLR24" s="1091"/>
      <c r="VLS24" s="1091"/>
      <c r="VLT24" s="1091"/>
      <c r="VLU24" s="1055"/>
      <c r="VLV24" s="1091"/>
      <c r="VLW24" s="1091"/>
      <c r="VLX24" s="1091"/>
      <c r="VLY24" s="1091"/>
      <c r="VLZ24" s="1091"/>
      <c r="VMA24" s="1091"/>
      <c r="VMB24" s="1055"/>
      <c r="VMC24" s="1091"/>
      <c r="VMD24" s="1091"/>
      <c r="VME24" s="1091"/>
      <c r="VMF24" s="1091"/>
      <c r="VMG24" s="1091"/>
      <c r="VMH24" s="1091"/>
      <c r="VMI24" s="1055"/>
      <c r="VMJ24" s="1091"/>
      <c r="VMK24" s="1091"/>
      <c r="VML24" s="1091"/>
      <c r="VMM24" s="1091"/>
      <c r="VMN24" s="1091"/>
      <c r="VMO24" s="1091"/>
      <c r="VMP24" s="1055"/>
      <c r="VMQ24" s="1091"/>
      <c r="VMR24" s="1091"/>
      <c r="VMS24" s="1091"/>
      <c r="VMT24" s="1091"/>
      <c r="VMU24" s="1091"/>
      <c r="VMV24" s="1091"/>
      <c r="VMW24" s="1055"/>
      <c r="VMX24" s="1091"/>
      <c r="VMY24" s="1091"/>
      <c r="VMZ24" s="1091"/>
      <c r="VNA24" s="1091"/>
      <c r="VNB24" s="1091"/>
      <c r="VNC24" s="1091"/>
      <c r="VND24" s="1055"/>
      <c r="VNE24" s="1091"/>
      <c r="VNF24" s="1091"/>
      <c r="VNG24" s="1091"/>
      <c r="VNH24" s="1091"/>
      <c r="VNI24" s="1091"/>
      <c r="VNJ24" s="1091"/>
      <c r="VNK24" s="1055"/>
      <c r="VNL24" s="1091"/>
      <c r="VNM24" s="1091"/>
      <c r="VNN24" s="1091"/>
      <c r="VNO24" s="1091"/>
      <c r="VNP24" s="1091"/>
      <c r="VNQ24" s="1091"/>
      <c r="VNR24" s="1055"/>
      <c r="VNS24" s="1091"/>
      <c r="VNT24" s="1091"/>
      <c r="VNU24" s="1091"/>
      <c r="VNV24" s="1091"/>
      <c r="VNW24" s="1091"/>
      <c r="VNX24" s="1091"/>
      <c r="VNY24" s="1055"/>
      <c r="VNZ24" s="1091"/>
      <c r="VOA24" s="1091"/>
      <c r="VOB24" s="1091"/>
      <c r="VOC24" s="1091"/>
      <c r="VOD24" s="1091"/>
      <c r="VOE24" s="1091"/>
      <c r="VOF24" s="1055"/>
      <c r="VOG24" s="1091"/>
      <c r="VOH24" s="1091"/>
      <c r="VOI24" s="1091"/>
      <c r="VOJ24" s="1091"/>
      <c r="VOK24" s="1091"/>
      <c r="VOL24" s="1091"/>
      <c r="VOM24" s="1055"/>
      <c r="VON24" s="1091"/>
      <c r="VOO24" s="1091"/>
      <c r="VOP24" s="1091"/>
      <c r="VOQ24" s="1091"/>
      <c r="VOR24" s="1091"/>
      <c r="VOS24" s="1091"/>
      <c r="VOT24" s="1055"/>
      <c r="VOU24" s="1091"/>
      <c r="VOV24" s="1091"/>
      <c r="VOW24" s="1091"/>
      <c r="VOX24" s="1091"/>
      <c r="VOY24" s="1091"/>
      <c r="VOZ24" s="1091"/>
      <c r="VPA24" s="1055"/>
      <c r="VPB24" s="1091"/>
      <c r="VPC24" s="1091"/>
      <c r="VPD24" s="1091"/>
      <c r="VPE24" s="1091"/>
      <c r="VPF24" s="1091"/>
      <c r="VPG24" s="1091"/>
      <c r="VPH24" s="1055"/>
      <c r="VPI24" s="1091"/>
      <c r="VPJ24" s="1091"/>
      <c r="VPK24" s="1091"/>
      <c r="VPL24" s="1091"/>
      <c r="VPM24" s="1091"/>
      <c r="VPN24" s="1091"/>
      <c r="VPO24" s="1055"/>
      <c r="VPP24" s="1091"/>
      <c r="VPQ24" s="1091"/>
      <c r="VPR24" s="1091"/>
      <c r="VPS24" s="1091"/>
      <c r="VPT24" s="1091"/>
      <c r="VPU24" s="1091"/>
      <c r="VPV24" s="1055"/>
      <c r="VPW24" s="1091"/>
      <c r="VPX24" s="1091"/>
      <c r="VPY24" s="1091"/>
      <c r="VPZ24" s="1091"/>
      <c r="VQA24" s="1091"/>
      <c r="VQB24" s="1091"/>
      <c r="VQC24" s="1055"/>
      <c r="VQD24" s="1091"/>
      <c r="VQE24" s="1091"/>
      <c r="VQF24" s="1091"/>
      <c r="VQG24" s="1091"/>
      <c r="VQH24" s="1091"/>
      <c r="VQI24" s="1091"/>
      <c r="VQJ24" s="1055"/>
      <c r="VQK24" s="1091"/>
      <c r="VQL24" s="1091"/>
      <c r="VQM24" s="1091"/>
      <c r="VQN24" s="1091"/>
      <c r="VQO24" s="1091"/>
      <c r="VQP24" s="1091"/>
      <c r="VQQ24" s="1055"/>
      <c r="VQR24" s="1091"/>
      <c r="VQS24" s="1091"/>
      <c r="VQT24" s="1091"/>
      <c r="VQU24" s="1091"/>
      <c r="VQV24" s="1091"/>
      <c r="VQW24" s="1091"/>
      <c r="VQX24" s="1055"/>
      <c r="VQY24" s="1091"/>
      <c r="VQZ24" s="1091"/>
      <c r="VRA24" s="1091"/>
      <c r="VRB24" s="1091"/>
      <c r="VRC24" s="1091"/>
      <c r="VRD24" s="1091"/>
      <c r="VRE24" s="1055"/>
      <c r="VRF24" s="1091"/>
      <c r="VRG24" s="1091"/>
      <c r="VRH24" s="1091"/>
      <c r="VRI24" s="1091"/>
      <c r="VRJ24" s="1091"/>
      <c r="VRK24" s="1091"/>
      <c r="VRL24" s="1055"/>
      <c r="VRM24" s="1091"/>
      <c r="VRN24" s="1091"/>
      <c r="VRO24" s="1091"/>
      <c r="VRP24" s="1091"/>
      <c r="VRQ24" s="1091"/>
      <c r="VRR24" s="1091"/>
      <c r="VRS24" s="1055"/>
      <c r="VRT24" s="1091"/>
      <c r="VRU24" s="1091"/>
      <c r="VRV24" s="1091"/>
      <c r="VRW24" s="1091"/>
      <c r="VRX24" s="1091"/>
      <c r="VRY24" s="1091"/>
      <c r="VRZ24" s="1055"/>
      <c r="VSA24" s="1091"/>
      <c r="VSB24" s="1091"/>
      <c r="VSC24" s="1091"/>
      <c r="VSD24" s="1091"/>
      <c r="VSE24" s="1091"/>
      <c r="VSF24" s="1091"/>
      <c r="VSG24" s="1055"/>
      <c r="VSH24" s="1091"/>
      <c r="VSI24" s="1091"/>
      <c r="VSJ24" s="1091"/>
      <c r="VSK24" s="1091"/>
      <c r="VSL24" s="1091"/>
      <c r="VSM24" s="1091"/>
      <c r="VSN24" s="1055"/>
      <c r="VSO24" s="1091"/>
      <c r="VSP24" s="1091"/>
      <c r="VSQ24" s="1091"/>
      <c r="VSR24" s="1091"/>
      <c r="VSS24" s="1091"/>
      <c r="VST24" s="1091"/>
      <c r="VSU24" s="1055"/>
      <c r="VSV24" s="1091"/>
      <c r="VSW24" s="1091"/>
      <c r="VSX24" s="1091"/>
      <c r="VSY24" s="1091"/>
      <c r="VSZ24" s="1091"/>
      <c r="VTA24" s="1091"/>
      <c r="VTB24" s="1055"/>
      <c r="VTC24" s="1091"/>
      <c r="VTD24" s="1091"/>
      <c r="VTE24" s="1091"/>
      <c r="VTF24" s="1091"/>
      <c r="VTG24" s="1091"/>
      <c r="VTH24" s="1091"/>
      <c r="VTI24" s="1055"/>
      <c r="VTJ24" s="1091"/>
      <c r="VTK24" s="1091"/>
      <c r="VTL24" s="1091"/>
      <c r="VTM24" s="1091"/>
      <c r="VTN24" s="1091"/>
      <c r="VTO24" s="1091"/>
      <c r="VTP24" s="1055"/>
      <c r="VTQ24" s="1091"/>
      <c r="VTR24" s="1091"/>
      <c r="VTS24" s="1091"/>
      <c r="VTT24" s="1091"/>
      <c r="VTU24" s="1091"/>
      <c r="VTV24" s="1091"/>
      <c r="VTW24" s="1055"/>
      <c r="VTX24" s="1091"/>
      <c r="VTY24" s="1091"/>
      <c r="VTZ24" s="1091"/>
      <c r="VUA24" s="1091"/>
      <c r="VUB24" s="1091"/>
      <c r="VUC24" s="1091"/>
      <c r="VUD24" s="1055"/>
      <c r="VUE24" s="1091"/>
      <c r="VUF24" s="1091"/>
      <c r="VUG24" s="1091"/>
      <c r="VUH24" s="1091"/>
      <c r="VUI24" s="1091"/>
      <c r="VUJ24" s="1091"/>
      <c r="VUK24" s="1055"/>
      <c r="VUL24" s="1091"/>
      <c r="VUM24" s="1091"/>
      <c r="VUN24" s="1091"/>
      <c r="VUO24" s="1091"/>
      <c r="VUP24" s="1091"/>
      <c r="VUQ24" s="1091"/>
      <c r="VUR24" s="1055"/>
      <c r="VUS24" s="1091"/>
      <c r="VUT24" s="1091"/>
      <c r="VUU24" s="1091"/>
      <c r="VUV24" s="1091"/>
      <c r="VUW24" s="1091"/>
      <c r="VUX24" s="1091"/>
      <c r="VUY24" s="1055"/>
      <c r="VUZ24" s="1091"/>
      <c r="VVA24" s="1091"/>
      <c r="VVB24" s="1091"/>
      <c r="VVC24" s="1091"/>
      <c r="VVD24" s="1091"/>
      <c r="VVE24" s="1091"/>
      <c r="VVF24" s="1055"/>
      <c r="VVG24" s="1091"/>
      <c r="VVH24" s="1091"/>
      <c r="VVI24" s="1091"/>
      <c r="VVJ24" s="1091"/>
      <c r="VVK24" s="1091"/>
      <c r="VVL24" s="1091"/>
      <c r="VVM24" s="1055"/>
      <c r="VVN24" s="1091"/>
      <c r="VVO24" s="1091"/>
      <c r="VVP24" s="1091"/>
      <c r="VVQ24" s="1091"/>
      <c r="VVR24" s="1091"/>
      <c r="VVS24" s="1091"/>
      <c r="VVT24" s="1055"/>
      <c r="VVU24" s="1091"/>
      <c r="VVV24" s="1091"/>
      <c r="VVW24" s="1091"/>
      <c r="VVX24" s="1091"/>
      <c r="VVY24" s="1091"/>
      <c r="VVZ24" s="1091"/>
      <c r="VWA24" s="1055"/>
      <c r="VWB24" s="1091"/>
      <c r="VWC24" s="1091"/>
      <c r="VWD24" s="1091"/>
      <c r="VWE24" s="1091"/>
      <c r="VWF24" s="1091"/>
      <c r="VWG24" s="1091"/>
      <c r="VWH24" s="1055"/>
      <c r="VWI24" s="1091"/>
      <c r="VWJ24" s="1091"/>
      <c r="VWK24" s="1091"/>
      <c r="VWL24" s="1091"/>
      <c r="VWM24" s="1091"/>
      <c r="VWN24" s="1091"/>
      <c r="VWO24" s="1055"/>
      <c r="VWP24" s="1091"/>
      <c r="VWQ24" s="1091"/>
      <c r="VWR24" s="1091"/>
      <c r="VWS24" s="1091"/>
      <c r="VWT24" s="1091"/>
      <c r="VWU24" s="1091"/>
      <c r="VWV24" s="1055"/>
      <c r="VWW24" s="1091"/>
      <c r="VWX24" s="1091"/>
      <c r="VWY24" s="1091"/>
      <c r="VWZ24" s="1091"/>
      <c r="VXA24" s="1091"/>
      <c r="VXB24" s="1091"/>
      <c r="VXC24" s="1055"/>
      <c r="VXD24" s="1091"/>
      <c r="VXE24" s="1091"/>
      <c r="VXF24" s="1091"/>
      <c r="VXG24" s="1091"/>
      <c r="VXH24" s="1091"/>
      <c r="VXI24" s="1091"/>
      <c r="VXJ24" s="1055"/>
      <c r="VXK24" s="1091"/>
      <c r="VXL24" s="1091"/>
      <c r="VXM24" s="1091"/>
      <c r="VXN24" s="1091"/>
      <c r="VXO24" s="1091"/>
      <c r="VXP24" s="1091"/>
      <c r="VXQ24" s="1055"/>
      <c r="VXR24" s="1091"/>
      <c r="VXS24" s="1091"/>
      <c r="VXT24" s="1091"/>
      <c r="VXU24" s="1091"/>
      <c r="VXV24" s="1091"/>
      <c r="VXW24" s="1091"/>
      <c r="VXX24" s="1055"/>
      <c r="VXY24" s="1091"/>
      <c r="VXZ24" s="1091"/>
      <c r="VYA24" s="1091"/>
      <c r="VYB24" s="1091"/>
      <c r="VYC24" s="1091"/>
      <c r="VYD24" s="1091"/>
      <c r="VYE24" s="1055"/>
      <c r="VYF24" s="1091"/>
      <c r="VYG24" s="1091"/>
      <c r="VYH24" s="1091"/>
      <c r="VYI24" s="1091"/>
      <c r="VYJ24" s="1091"/>
      <c r="VYK24" s="1091"/>
      <c r="VYL24" s="1055"/>
      <c r="VYM24" s="1091"/>
      <c r="VYN24" s="1091"/>
      <c r="VYO24" s="1091"/>
      <c r="VYP24" s="1091"/>
      <c r="VYQ24" s="1091"/>
      <c r="VYR24" s="1091"/>
      <c r="VYS24" s="1055"/>
      <c r="VYT24" s="1091"/>
      <c r="VYU24" s="1091"/>
      <c r="VYV24" s="1091"/>
      <c r="VYW24" s="1091"/>
      <c r="VYX24" s="1091"/>
      <c r="VYY24" s="1091"/>
      <c r="VYZ24" s="1055"/>
      <c r="VZA24" s="1091"/>
      <c r="VZB24" s="1091"/>
      <c r="VZC24" s="1091"/>
      <c r="VZD24" s="1091"/>
      <c r="VZE24" s="1091"/>
      <c r="VZF24" s="1091"/>
      <c r="VZG24" s="1055"/>
      <c r="VZH24" s="1091"/>
      <c r="VZI24" s="1091"/>
      <c r="VZJ24" s="1091"/>
      <c r="VZK24" s="1091"/>
      <c r="VZL24" s="1091"/>
      <c r="VZM24" s="1091"/>
      <c r="VZN24" s="1055"/>
      <c r="VZO24" s="1091"/>
      <c r="VZP24" s="1091"/>
      <c r="VZQ24" s="1091"/>
      <c r="VZR24" s="1091"/>
      <c r="VZS24" s="1091"/>
      <c r="VZT24" s="1091"/>
      <c r="VZU24" s="1055"/>
      <c r="VZV24" s="1091"/>
      <c r="VZW24" s="1091"/>
      <c r="VZX24" s="1091"/>
      <c r="VZY24" s="1091"/>
      <c r="VZZ24" s="1091"/>
      <c r="WAA24" s="1091"/>
      <c r="WAB24" s="1055"/>
      <c r="WAC24" s="1091"/>
      <c r="WAD24" s="1091"/>
      <c r="WAE24" s="1091"/>
      <c r="WAF24" s="1091"/>
      <c r="WAG24" s="1091"/>
      <c r="WAH24" s="1091"/>
      <c r="WAI24" s="1055"/>
      <c r="WAJ24" s="1091"/>
      <c r="WAK24" s="1091"/>
      <c r="WAL24" s="1091"/>
      <c r="WAM24" s="1091"/>
      <c r="WAN24" s="1091"/>
      <c r="WAO24" s="1091"/>
      <c r="WAP24" s="1055"/>
      <c r="WAQ24" s="1091"/>
      <c r="WAR24" s="1091"/>
      <c r="WAS24" s="1091"/>
      <c r="WAT24" s="1091"/>
      <c r="WAU24" s="1091"/>
      <c r="WAV24" s="1091"/>
      <c r="WAW24" s="1055"/>
      <c r="WAX24" s="1091"/>
      <c r="WAY24" s="1091"/>
      <c r="WAZ24" s="1091"/>
      <c r="WBA24" s="1091"/>
      <c r="WBB24" s="1091"/>
      <c r="WBC24" s="1091"/>
      <c r="WBD24" s="1055"/>
      <c r="WBE24" s="1091"/>
      <c r="WBF24" s="1091"/>
      <c r="WBG24" s="1091"/>
      <c r="WBH24" s="1091"/>
      <c r="WBI24" s="1091"/>
      <c r="WBJ24" s="1091"/>
      <c r="WBK24" s="1055"/>
      <c r="WBL24" s="1091"/>
      <c r="WBM24" s="1091"/>
      <c r="WBN24" s="1091"/>
      <c r="WBO24" s="1091"/>
      <c r="WBP24" s="1091"/>
      <c r="WBQ24" s="1091"/>
      <c r="WBR24" s="1055"/>
      <c r="WBS24" s="1091"/>
      <c r="WBT24" s="1091"/>
      <c r="WBU24" s="1091"/>
      <c r="WBV24" s="1091"/>
      <c r="WBW24" s="1091"/>
      <c r="WBX24" s="1091"/>
      <c r="WBY24" s="1055"/>
      <c r="WBZ24" s="1091"/>
      <c r="WCA24" s="1091"/>
      <c r="WCB24" s="1091"/>
      <c r="WCC24" s="1091"/>
      <c r="WCD24" s="1091"/>
      <c r="WCE24" s="1091"/>
      <c r="WCF24" s="1055"/>
      <c r="WCG24" s="1091"/>
      <c r="WCH24" s="1091"/>
      <c r="WCI24" s="1091"/>
      <c r="WCJ24" s="1091"/>
      <c r="WCK24" s="1091"/>
      <c r="WCL24" s="1091"/>
      <c r="WCM24" s="1055"/>
      <c r="WCN24" s="1091"/>
      <c r="WCO24" s="1091"/>
      <c r="WCP24" s="1091"/>
      <c r="WCQ24" s="1091"/>
      <c r="WCR24" s="1091"/>
      <c r="WCS24" s="1091"/>
      <c r="WCT24" s="1055"/>
      <c r="WCU24" s="1091"/>
      <c r="WCV24" s="1091"/>
      <c r="WCW24" s="1091"/>
      <c r="WCX24" s="1091"/>
      <c r="WCY24" s="1091"/>
      <c r="WCZ24" s="1091"/>
      <c r="WDA24" s="1055"/>
      <c r="WDB24" s="1091"/>
      <c r="WDC24" s="1091"/>
      <c r="WDD24" s="1091"/>
      <c r="WDE24" s="1091"/>
      <c r="WDF24" s="1091"/>
      <c r="WDG24" s="1091"/>
      <c r="WDH24" s="1055"/>
      <c r="WDI24" s="1091"/>
      <c r="WDJ24" s="1091"/>
      <c r="WDK24" s="1091"/>
      <c r="WDL24" s="1091"/>
      <c r="WDM24" s="1091"/>
      <c r="WDN24" s="1091"/>
      <c r="WDO24" s="1055"/>
      <c r="WDP24" s="1091"/>
      <c r="WDQ24" s="1091"/>
      <c r="WDR24" s="1091"/>
      <c r="WDS24" s="1091"/>
      <c r="WDT24" s="1091"/>
      <c r="WDU24" s="1091"/>
      <c r="WDV24" s="1055"/>
      <c r="WDW24" s="1091"/>
      <c r="WDX24" s="1091"/>
      <c r="WDY24" s="1091"/>
      <c r="WDZ24" s="1091"/>
      <c r="WEA24" s="1091"/>
      <c r="WEB24" s="1091"/>
      <c r="WEC24" s="1055"/>
      <c r="WED24" s="1091"/>
      <c r="WEE24" s="1091"/>
      <c r="WEF24" s="1091"/>
      <c r="WEG24" s="1091"/>
      <c r="WEH24" s="1091"/>
      <c r="WEI24" s="1091"/>
      <c r="WEJ24" s="1055"/>
      <c r="WEK24" s="1091"/>
      <c r="WEL24" s="1091"/>
      <c r="WEM24" s="1091"/>
      <c r="WEN24" s="1091"/>
      <c r="WEO24" s="1091"/>
      <c r="WEP24" s="1091"/>
      <c r="WEQ24" s="1055"/>
      <c r="WER24" s="1091"/>
      <c r="WES24" s="1091"/>
      <c r="WET24" s="1091"/>
      <c r="WEU24" s="1091"/>
      <c r="WEV24" s="1091"/>
      <c r="WEW24" s="1091"/>
      <c r="WEX24" s="1055"/>
      <c r="WEY24" s="1091"/>
      <c r="WEZ24" s="1091"/>
      <c r="WFA24" s="1091"/>
      <c r="WFB24" s="1091"/>
      <c r="WFC24" s="1091"/>
      <c r="WFD24" s="1091"/>
      <c r="WFE24" s="1055"/>
      <c r="WFF24" s="1091"/>
      <c r="WFG24" s="1091"/>
      <c r="WFH24" s="1091"/>
      <c r="WFI24" s="1091"/>
      <c r="WFJ24" s="1091"/>
      <c r="WFK24" s="1091"/>
      <c r="WFL24" s="1055"/>
      <c r="WFM24" s="1091"/>
      <c r="WFN24" s="1091"/>
      <c r="WFO24" s="1091"/>
      <c r="WFP24" s="1091"/>
      <c r="WFQ24" s="1091"/>
      <c r="WFR24" s="1091"/>
      <c r="WFS24" s="1055"/>
      <c r="WFT24" s="1091"/>
      <c r="WFU24" s="1091"/>
      <c r="WFV24" s="1091"/>
      <c r="WFW24" s="1091"/>
      <c r="WFX24" s="1091"/>
      <c r="WFY24" s="1091"/>
      <c r="WFZ24" s="1055"/>
      <c r="WGA24" s="1091"/>
      <c r="WGB24" s="1091"/>
      <c r="WGC24" s="1091"/>
      <c r="WGD24" s="1091"/>
      <c r="WGE24" s="1091"/>
      <c r="WGF24" s="1091"/>
      <c r="WGG24" s="1055"/>
      <c r="WGH24" s="1091"/>
      <c r="WGI24" s="1091"/>
      <c r="WGJ24" s="1091"/>
      <c r="WGK24" s="1091"/>
      <c r="WGL24" s="1091"/>
      <c r="WGM24" s="1091"/>
      <c r="WGN24" s="1055"/>
      <c r="WGO24" s="1091"/>
      <c r="WGP24" s="1091"/>
      <c r="WGQ24" s="1091"/>
      <c r="WGR24" s="1091"/>
      <c r="WGS24" s="1091"/>
      <c r="WGT24" s="1091"/>
      <c r="WGU24" s="1055"/>
      <c r="WGV24" s="1091"/>
      <c r="WGW24" s="1091"/>
      <c r="WGX24" s="1091"/>
      <c r="WGY24" s="1091"/>
      <c r="WGZ24" s="1091"/>
      <c r="WHA24" s="1091"/>
      <c r="WHB24" s="1055"/>
      <c r="WHC24" s="1091"/>
      <c r="WHD24" s="1091"/>
      <c r="WHE24" s="1091"/>
      <c r="WHF24" s="1091"/>
      <c r="WHG24" s="1091"/>
      <c r="WHH24" s="1091"/>
      <c r="WHI24" s="1055"/>
      <c r="WHJ24" s="1091"/>
      <c r="WHK24" s="1091"/>
      <c r="WHL24" s="1091"/>
      <c r="WHM24" s="1091"/>
      <c r="WHN24" s="1091"/>
      <c r="WHO24" s="1091"/>
      <c r="WHP24" s="1055"/>
      <c r="WHQ24" s="1091"/>
      <c r="WHR24" s="1091"/>
      <c r="WHS24" s="1091"/>
      <c r="WHT24" s="1091"/>
      <c r="WHU24" s="1091"/>
      <c r="WHV24" s="1091"/>
      <c r="WHW24" s="1055"/>
      <c r="WHX24" s="1091"/>
      <c r="WHY24" s="1091"/>
      <c r="WHZ24" s="1091"/>
      <c r="WIA24" s="1091"/>
      <c r="WIB24" s="1091"/>
      <c r="WIC24" s="1091"/>
      <c r="WID24" s="1055"/>
      <c r="WIE24" s="1091"/>
      <c r="WIF24" s="1091"/>
      <c r="WIG24" s="1091"/>
      <c r="WIH24" s="1091"/>
      <c r="WII24" s="1091"/>
      <c r="WIJ24" s="1091"/>
      <c r="WIK24" s="1055"/>
      <c r="WIL24" s="1091"/>
      <c r="WIM24" s="1091"/>
      <c r="WIN24" s="1091"/>
      <c r="WIO24" s="1091"/>
      <c r="WIP24" s="1091"/>
      <c r="WIQ24" s="1091"/>
      <c r="WIR24" s="1055"/>
      <c r="WIS24" s="1091"/>
      <c r="WIT24" s="1091"/>
      <c r="WIU24" s="1091"/>
      <c r="WIV24" s="1091"/>
      <c r="WIW24" s="1091"/>
      <c r="WIX24" s="1091"/>
      <c r="WIY24" s="1055"/>
      <c r="WIZ24" s="1091"/>
      <c r="WJA24" s="1091"/>
      <c r="WJB24" s="1091"/>
      <c r="WJC24" s="1091"/>
      <c r="WJD24" s="1091"/>
      <c r="WJE24" s="1091"/>
      <c r="WJF24" s="1055"/>
      <c r="WJG24" s="1091"/>
      <c r="WJH24" s="1091"/>
      <c r="WJI24" s="1091"/>
      <c r="WJJ24" s="1091"/>
      <c r="WJK24" s="1091"/>
      <c r="WJL24" s="1091"/>
      <c r="WJM24" s="1055"/>
      <c r="WJN24" s="1091"/>
      <c r="WJO24" s="1091"/>
      <c r="WJP24" s="1091"/>
      <c r="WJQ24" s="1091"/>
      <c r="WJR24" s="1091"/>
      <c r="WJS24" s="1091"/>
      <c r="WJT24" s="1055"/>
      <c r="WJU24" s="1091"/>
      <c r="WJV24" s="1091"/>
      <c r="WJW24" s="1091"/>
      <c r="WJX24" s="1091"/>
      <c r="WJY24" s="1091"/>
      <c r="WJZ24" s="1091"/>
      <c r="WKA24" s="1055"/>
      <c r="WKB24" s="1091"/>
      <c r="WKC24" s="1091"/>
      <c r="WKD24" s="1091"/>
      <c r="WKE24" s="1091"/>
      <c r="WKF24" s="1091"/>
      <c r="WKG24" s="1091"/>
      <c r="WKH24" s="1055"/>
      <c r="WKI24" s="1091"/>
      <c r="WKJ24" s="1091"/>
      <c r="WKK24" s="1091"/>
      <c r="WKL24" s="1091"/>
      <c r="WKM24" s="1091"/>
      <c r="WKN24" s="1091"/>
      <c r="WKO24" s="1055"/>
      <c r="WKP24" s="1091"/>
      <c r="WKQ24" s="1091"/>
      <c r="WKR24" s="1091"/>
      <c r="WKS24" s="1091"/>
      <c r="WKT24" s="1091"/>
      <c r="WKU24" s="1091"/>
      <c r="WKV24" s="1055"/>
      <c r="WKW24" s="1091"/>
      <c r="WKX24" s="1091"/>
      <c r="WKY24" s="1091"/>
      <c r="WKZ24" s="1091"/>
      <c r="WLA24" s="1091"/>
      <c r="WLB24" s="1091"/>
      <c r="WLC24" s="1055"/>
      <c r="WLD24" s="1091"/>
      <c r="WLE24" s="1091"/>
      <c r="WLF24" s="1091"/>
      <c r="WLG24" s="1091"/>
      <c r="WLH24" s="1091"/>
      <c r="WLI24" s="1091"/>
      <c r="WLJ24" s="1055"/>
      <c r="WLK24" s="1091"/>
      <c r="WLL24" s="1091"/>
      <c r="WLM24" s="1091"/>
      <c r="WLN24" s="1091"/>
      <c r="WLO24" s="1091"/>
      <c r="WLP24" s="1091"/>
      <c r="WLQ24" s="1055"/>
      <c r="WLR24" s="1091"/>
      <c r="WLS24" s="1091"/>
      <c r="WLT24" s="1091"/>
      <c r="WLU24" s="1091"/>
      <c r="WLV24" s="1091"/>
      <c r="WLW24" s="1091"/>
      <c r="WLX24" s="1055"/>
      <c r="WLY24" s="1091"/>
      <c r="WLZ24" s="1091"/>
      <c r="WMA24" s="1091"/>
      <c r="WMB24" s="1091"/>
      <c r="WMC24" s="1091"/>
      <c r="WMD24" s="1091"/>
      <c r="WME24" s="1055"/>
      <c r="WMF24" s="1091"/>
      <c r="WMG24" s="1091"/>
      <c r="WMH24" s="1091"/>
      <c r="WMI24" s="1091"/>
      <c r="WMJ24" s="1091"/>
      <c r="WMK24" s="1091"/>
      <c r="WML24" s="1055"/>
      <c r="WMM24" s="1091"/>
      <c r="WMN24" s="1091"/>
      <c r="WMO24" s="1091"/>
      <c r="WMP24" s="1091"/>
      <c r="WMQ24" s="1091"/>
      <c r="WMR24" s="1091"/>
      <c r="WMS24" s="1055"/>
      <c r="WMT24" s="1091"/>
      <c r="WMU24" s="1091"/>
      <c r="WMV24" s="1091"/>
      <c r="WMW24" s="1091"/>
      <c r="WMX24" s="1091"/>
      <c r="WMY24" s="1091"/>
      <c r="WMZ24" s="1055"/>
      <c r="WNA24" s="1091"/>
      <c r="WNB24" s="1091"/>
      <c r="WNC24" s="1091"/>
      <c r="WND24" s="1091"/>
      <c r="WNE24" s="1091"/>
      <c r="WNF24" s="1091"/>
      <c r="WNG24" s="1055"/>
      <c r="WNH24" s="1091"/>
      <c r="WNI24" s="1091"/>
      <c r="WNJ24" s="1091"/>
      <c r="WNK24" s="1091"/>
      <c r="WNL24" s="1091"/>
      <c r="WNM24" s="1091"/>
      <c r="WNN24" s="1055"/>
      <c r="WNO24" s="1091"/>
      <c r="WNP24" s="1091"/>
      <c r="WNQ24" s="1091"/>
      <c r="WNR24" s="1091"/>
      <c r="WNS24" s="1091"/>
      <c r="WNT24" s="1091"/>
      <c r="WNU24" s="1055"/>
      <c r="WNV24" s="1091"/>
      <c r="WNW24" s="1091"/>
      <c r="WNX24" s="1091"/>
      <c r="WNY24" s="1091"/>
      <c r="WNZ24" s="1091"/>
      <c r="WOA24" s="1091"/>
      <c r="WOB24" s="1055"/>
      <c r="WOC24" s="1091"/>
      <c r="WOD24" s="1091"/>
      <c r="WOE24" s="1091"/>
      <c r="WOF24" s="1091"/>
      <c r="WOG24" s="1091"/>
      <c r="WOH24" s="1091"/>
      <c r="WOI24" s="1055"/>
      <c r="WOJ24" s="1091"/>
      <c r="WOK24" s="1091"/>
      <c r="WOL24" s="1091"/>
      <c r="WOM24" s="1091"/>
      <c r="WON24" s="1091"/>
      <c r="WOO24" s="1091"/>
      <c r="WOP24" s="1055"/>
      <c r="WOQ24" s="1091"/>
      <c r="WOR24" s="1091"/>
      <c r="WOS24" s="1091"/>
      <c r="WOT24" s="1091"/>
      <c r="WOU24" s="1091"/>
      <c r="WOV24" s="1091"/>
      <c r="WOW24" s="1055"/>
      <c r="WOX24" s="1091"/>
      <c r="WOY24" s="1091"/>
      <c r="WOZ24" s="1091"/>
      <c r="WPA24" s="1091"/>
      <c r="WPB24" s="1091"/>
      <c r="WPC24" s="1091"/>
      <c r="WPD24" s="1055"/>
      <c r="WPE24" s="1091"/>
      <c r="WPF24" s="1091"/>
      <c r="WPG24" s="1091"/>
      <c r="WPH24" s="1091"/>
      <c r="WPI24" s="1091"/>
      <c r="WPJ24" s="1091"/>
      <c r="WPK24" s="1055"/>
      <c r="WPL24" s="1091"/>
      <c r="WPM24" s="1091"/>
      <c r="WPN24" s="1091"/>
      <c r="WPO24" s="1091"/>
      <c r="WPP24" s="1091"/>
      <c r="WPQ24" s="1091"/>
      <c r="WPR24" s="1055"/>
      <c r="WPS24" s="1091"/>
      <c r="WPT24" s="1091"/>
      <c r="WPU24" s="1091"/>
      <c r="WPV24" s="1091"/>
      <c r="WPW24" s="1091"/>
      <c r="WPX24" s="1091"/>
      <c r="WPY24" s="1055"/>
      <c r="WPZ24" s="1091"/>
      <c r="WQA24" s="1091"/>
      <c r="WQB24" s="1091"/>
      <c r="WQC24" s="1091"/>
      <c r="WQD24" s="1091"/>
      <c r="WQE24" s="1091"/>
      <c r="WQF24" s="1055"/>
      <c r="WQG24" s="1091"/>
      <c r="WQH24" s="1091"/>
      <c r="WQI24" s="1091"/>
      <c r="WQJ24" s="1091"/>
      <c r="WQK24" s="1091"/>
      <c r="WQL24" s="1091"/>
      <c r="WQM24" s="1055"/>
      <c r="WQN24" s="1091"/>
      <c r="WQO24" s="1091"/>
      <c r="WQP24" s="1091"/>
      <c r="WQQ24" s="1091"/>
      <c r="WQR24" s="1091"/>
      <c r="WQS24" s="1091"/>
      <c r="WQT24" s="1055"/>
      <c r="WQU24" s="1091"/>
      <c r="WQV24" s="1091"/>
      <c r="WQW24" s="1091"/>
      <c r="WQX24" s="1091"/>
      <c r="WQY24" s="1091"/>
      <c r="WQZ24" s="1091"/>
      <c r="WRA24" s="1055"/>
      <c r="WRB24" s="1091"/>
      <c r="WRC24" s="1091"/>
      <c r="WRD24" s="1091"/>
      <c r="WRE24" s="1091"/>
      <c r="WRF24" s="1091"/>
      <c r="WRG24" s="1091"/>
      <c r="WRH24" s="1055"/>
      <c r="WRI24" s="1091"/>
      <c r="WRJ24" s="1091"/>
      <c r="WRK24" s="1091"/>
      <c r="WRL24" s="1091"/>
      <c r="WRM24" s="1091"/>
      <c r="WRN24" s="1091"/>
      <c r="WRO24" s="1055"/>
      <c r="WRP24" s="1091"/>
      <c r="WRQ24" s="1091"/>
      <c r="WRR24" s="1091"/>
      <c r="WRS24" s="1091"/>
      <c r="WRT24" s="1091"/>
      <c r="WRU24" s="1091"/>
      <c r="WRV24" s="1055"/>
      <c r="WRW24" s="1091"/>
      <c r="WRX24" s="1091"/>
      <c r="WRY24" s="1091"/>
      <c r="WRZ24" s="1091"/>
      <c r="WSA24" s="1091"/>
      <c r="WSB24" s="1091"/>
      <c r="WSC24" s="1055"/>
      <c r="WSD24" s="1091"/>
      <c r="WSE24" s="1091"/>
      <c r="WSF24" s="1091"/>
      <c r="WSG24" s="1091"/>
      <c r="WSH24" s="1091"/>
      <c r="WSI24" s="1091"/>
      <c r="WSJ24" s="1055"/>
      <c r="WSK24" s="1091"/>
      <c r="WSL24" s="1091"/>
      <c r="WSM24" s="1091"/>
      <c r="WSN24" s="1091"/>
      <c r="WSO24" s="1091"/>
      <c r="WSP24" s="1091"/>
      <c r="WSQ24" s="1055"/>
      <c r="WSR24" s="1091"/>
      <c r="WSS24" s="1091"/>
      <c r="WST24" s="1091"/>
      <c r="WSU24" s="1091"/>
      <c r="WSV24" s="1091"/>
      <c r="WSW24" s="1091"/>
      <c r="WSX24" s="1055"/>
      <c r="WSY24" s="1091"/>
      <c r="WSZ24" s="1091"/>
      <c r="WTA24" s="1091"/>
      <c r="WTB24" s="1091"/>
      <c r="WTC24" s="1091"/>
      <c r="WTD24" s="1091"/>
      <c r="WTE24" s="1055"/>
      <c r="WTF24" s="1091"/>
      <c r="WTG24" s="1091"/>
      <c r="WTH24" s="1091"/>
      <c r="WTI24" s="1091"/>
      <c r="WTJ24" s="1091"/>
      <c r="WTK24" s="1091"/>
      <c r="WTL24" s="1055"/>
      <c r="WTM24" s="1091"/>
      <c r="WTN24" s="1091"/>
      <c r="WTO24" s="1091"/>
      <c r="WTP24" s="1091"/>
      <c r="WTQ24" s="1091"/>
      <c r="WTR24" s="1091"/>
      <c r="WTS24" s="1055"/>
      <c r="WTT24" s="1091"/>
      <c r="WTU24" s="1091"/>
      <c r="WTV24" s="1091"/>
      <c r="WTW24" s="1091"/>
      <c r="WTX24" s="1091"/>
      <c r="WTY24" s="1091"/>
      <c r="WTZ24" s="1055"/>
      <c r="WUA24" s="1091"/>
      <c r="WUB24" s="1091"/>
      <c r="WUC24" s="1091"/>
      <c r="WUD24" s="1091"/>
      <c r="WUE24" s="1091"/>
      <c r="WUF24" s="1091"/>
      <c r="WUG24" s="1055"/>
      <c r="WUH24" s="1091"/>
      <c r="WUI24" s="1091"/>
      <c r="WUJ24" s="1091"/>
      <c r="WUK24" s="1091"/>
      <c r="WUL24" s="1091"/>
      <c r="WUM24" s="1091"/>
      <c r="WUN24" s="1055"/>
      <c r="WUO24" s="1091"/>
      <c r="WUP24" s="1091"/>
      <c r="WUQ24" s="1091"/>
      <c r="WUR24" s="1091"/>
      <c r="WUS24" s="1091"/>
      <c r="WUT24" s="1091"/>
      <c r="WUU24" s="1055"/>
      <c r="WUV24" s="1091"/>
      <c r="WUW24" s="1091"/>
      <c r="WUX24" s="1091"/>
      <c r="WUY24" s="1091"/>
      <c r="WUZ24" s="1091"/>
      <c r="WVA24" s="1091"/>
      <c r="WVB24" s="1055"/>
      <c r="WVC24" s="1091"/>
      <c r="WVD24" s="1091"/>
      <c r="WVE24" s="1091"/>
      <c r="WVF24" s="1091"/>
      <c r="WVG24" s="1091"/>
      <c r="WVH24" s="1091"/>
      <c r="WVI24" s="1055"/>
      <c r="WVJ24" s="1091"/>
      <c r="WVK24" s="1091"/>
      <c r="WVL24" s="1091"/>
      <c r="WVM24" s="1091"/>
      <c r="WVN24" s="1091"/>
      <c r="WVO24" s="1091"/>
      <c r="WVP24" s="1055"/>
      <c r="WVQ24" s="1091"/>
      <c r="WVR24" s="1091"/>
      <c r="WVS24" s="1091"/>
      <c r="WVT24" s="1091"/>
      <c r="WVU24" s="1091"/>
      <c r="WVV24" s="1091"/>
      <c r="WVW24" s="1055"/>
      <c r="WVX24" s="1091"/>
      <c r="WVY24" s="1091"/>
      <c r="WVZ24" s="1091"/>
      <c r="WWA24" s="1091"/>
      <c r="WWB24" s="1091"/>
      <c r="WWC24" s="1091"/>
      <c r="WWD24" s="1055"/>
      <c r="WWE24" s="1091"/>
      <c r="WWF24" s="1091"/>
      <c r="WWG24" s="1091"/>
      <c r="WWH24" s="1091"/>
      <c r="WWI24" s="1091"/>
      <c r="WWJ24" s="1091"/>
      <c r="WWK24" s="1055"/>
      <c r="WWL24" s="1091"/>
      <c r="WWM24" s="1091"/>
      <c r="WWN24" s="1091"/>
      <c r="WWO24" s="1091"/>
      <c r="WWP24" s="1091"/>
      <c r="WWQ24" s="1091"/>
      <c r="WWR24" s="1055"/>
      <c r="WWS24" s="1091"/>
      <c r="WWT24" s="1091"/>
      <c r="WWU24" s="1091"/>
      <c r="WWV24" s="1091"/>
      <c r="WWW24" s="1091"/>
      <c r="WWX24" s="1091"/>
      <c r="WWY24" s="1055"/>
      <c r="WWZ24" s="1091"/>
      <c r="WXA24" s="1091"/>
      <c r="WXB24" s="1091"/>
      <c r="WXC24" s="1091"/>
      <c r="WXD24" s="1091"/>
      <c r="WXE24" s="1091"/>
      <c r="WXF24" s="1055"/>
      <c r="WXG24" s="1091"/>
      <c r="WXH24" s="1091"/>
      <c r="WXI24" s="1091"/>
      <c r="WXJ24" s="1091"/>
      <c r="WXK24" s="1091"/>
      <c r="WXL24" s="1091"/>
      <c r="WXM24" s="1055"/>
      <c r="WXN24" s="1091"/>
      <c r="WXO24" s="1091"/>
      <c r="WXP24" s="1091"/>
      <c r="WXQ24" s="1091"/>
      <c r="WXR24" s="1091"/>
      <c r="WXS24" s="1091"/>
      <c r="WXT24" s="1055"/>
      <c r="WXU24" s="1091"/>
      <c r="WXV24" s="1091"/>
      <c r="WXW24" s="1091"/>
      <c r="WXX24" s="1091"/>
      <c r="WXY24" s="1091"/>
      <c r="WXZ24" s="1091"/>
      <c r="WYA24" s="1055"/>
      <c r="WYB24" s="1091"/>
      <c r="WYC24" s="1091"/>
      <c r="WYD24" s="1091"/>
      <c r="WYE24" s="1091"/>
      <c r="WYF24" s="1091"/>
      <c r="WYG24" s="1091"/>
      <c r="WYH24" s="1055"/>
      <c r="WYI24" s="1091"/>
      <c r="WYJ24" s="1091"/>
      <c r="WYK24" s="1091"/>
      <c r="WYL24" s="1091"/>
      <c r="WYM24" s="1091"/>
      <c r="WYN24" s="1091"/>
      <c r="WYO24" s="1055"/>
      <c r="WYP24" s="1091"/>
      <c r="WYQ24" s="1091"/>
      <c r="WYR24" s="1091"/>
      <c r="WYS24" s="1091"/>
      <c r="WYT24" s="1091"/>
      <c r="WYU24" s="1091"/>
      <c r="WYV24" s="1055"/>
      <c r="WYW24" s="1091"/>
      <c r="WYX24" s="1091"/>
      <c r="WYY24" s="1091"/>
      <c r="WYZ24" s="1091"/>
      <c r="WZA24" s="1091"/>
      <c r="WZB24" s="1091"/>
      <c r="WZC24" s="1055"/>
      <c r="WZD24" s="1091"/>
      <c r="WZE24" s="1091"/>
      <c r="WZF24" s="1091"/>
      <c r="WZG24" s="1091"/>
      <c r="WZH24" s="1091"/>
      <c r="WZI24" s="1091"/>
      <c r="WZJ24" s="1055"/>
      <c r="WZK24" s="1091"/>
      <c r="WZL24" s="1091"/>
      <c r="WZM24" s="1091"/>
      <c r="WZN24" s="1091"/>
      <c r="WZO24" s="1091"/>
      <c r="WZP24" s="1091"/>
      <c r="WZQ24" s="1055"/>
      <c r="WZR24" s="1091"/>
      <c r="WZS24" s="1091"/>
      <c r="WZT24" s="1091"/>
      <c r="WZU24" s="1091"/>
      <c r="WZV24" s="1091"/>
      <c r="WZW24" s="1091"/>
      <c r="WZX24" s="1055"/>
      <c r="WZY24" s="1091"/>
      <c r="WZZ24" s="1091"/>
      <c r="XAA24" s="1091"/>
      <c r="XAB24" s="1091"/>
      <c r="XAC24" s="1091"/>
      <c r="XAD24" s="1091"/>
      <c r="XAE24" s="1055"/>
      <c r="XAF24" s="1091"/>
      <c r="XAG24" s="1091"/>
      <c r="XAH24" s="1091"/>
      <c r="XAI24" s="1091"/>
      <c r="XAJ24" s="1091"/>
      <c r="XAK24" s="1091"/>
      <c r="XAL24" s="1055"/>
      <c r="XAM24" s="1091"/>
      <c r="XAN24" s="1091"/>
      <c r="XAO24" s="1091"/>
      <c r="XAP24" s="1091"/>
      <c r="XAQ24" s="1091"/>
      <c r="XAR24" s="1091"/>
      <c r="XAS24" s="1055"/>
      <c r="XAT24" s="1091"/>
      <c r="XAU24" s="1091"/>
      <c r="XAV24" s="1091"/>
      <c r="XAW24" s="1091"/>
      <c r="XAX24" s="1091"/>
      <c r="XAY24" s="1091"/>
      <c r="XAZ24" s="1055"/>
      <c r="XBA24" s="1091"/>
      <c r="XBB24" s="1091"/>
      <c r="XBC24" s="1091"/>
      <c r="XBD24" s="1091"/>
      <c r="XBE24" s="1091"/>
      <c r="XBF24" s="1091"/>
      <c r="XBG24" s="1055"/>
      <c r="XBH24" s="1091"/>
      <c r="XBI24" s="1091"/>
      <c r="XBJ24" s="1091"/>
      <c r="XBK24" s="1091"/>
      <c r="XBL24" s="1091"/>
      <c r="XBM24" s="1091"/>
      <c r="XBN24" s="1055"/>
      <c r="XBO24" s="1091"/>
      <c r="XBP24" s="1091"/>
      <c r="XBQ24" s="1091"/>
      <c r="XBR24" s="1091"/>
      <c r="XBS24" s="1091"/>
      <c r="XBT24" s="1091"/>
      <c r="XBU24" s="1055"/>
      <c r="XBV24" s="1091"/>
      <c r="XBW24" s="1091"/>
      <c r="XBX24" s="1091"/>
      <c r="XBY24" s="1091"/>
      <c r="XBZ24" s="1091"/>
      <c r="XCA24" s="1091"/>
      <c r="XCB24" s="1055"/>
      <c r="XCC24" s="1091"/>
      <c r="XCD24" s="1091"/>
      <c r="XCE24" s="1091"/>
      <c r="XCF24" s="1091"/>
      <c r="XCG24" s="1091"/>
      <c r="XCH24" s="1091"/>
      <c r="XCI24" s="1055"/>
      <c r="XCJ24" s="1091"/>
      <c r="XCK24" s="1091"/>
      <c r="XCL24" s="1091"/>
      <c r="XCM24" s="1091"/>
      <c r="XCN24" s="1091"/>
      <c r="XCO24" s="1091"/>
      <c r="XCP24" s="1055"/>
      <c r="XCQ24" s="1091"/>
      <c r="XCR24" s="1091"/>
      <c r="XCS24" s="1091"/>
      <c r="XCT24" s="1091"/>
      <c r="XCU24" s="1091"/>
      <c r="XCV24" s="1091"/>
      <c r="XCW24" s="1055"/>
      <c r="XCX24" s="1091"/>
      <c r="XCY24" s="1091"/>
      <c r="XCZ24" s="1091"/>
      <c r="XDA24" s="1091"/>
      <c r="XDB24" s="1091"/>
      <c r="XDC24" s="1091"/>
      <c r="XDD24" s="1055"/>
      <c r="XDE24" s="1091"/>
      <c r="XDF24" s="1091"/>
      <c r="XDG24" s="1091"/>
      <c r="XDH24" s="1091"/>
      <c r="XDI24" s="1091"/>
      <c r="XDJ24" s="1091"/>
      <c r="XDK24" s="1055"/>
      <c r="XDL24" s="1091"/>
      <c r="XDM24" s="1091"/>
      <c r="XDN24" s="1091"/>
      <c r="XDO24" s="1091"/>
      <c r="XDP24" s="1091"/>
      <c r="XDQ24" s="1091"/>
      <c r="XDR24" s="1055"/>
      <c r="XDS24" s="1091"/>
      <c r="XDT24" s="1091"/>
      <c r="XDU24" s="1091"/>
      <c r="XDV24" s="1091"/>
      <c r="XDW24" s="1091"/>
      <c r="XDX24" s="1091"/>
      <c r="XDY24" s="1055"/>
      <c r="XDZ24" s="1091"/>
      <c r="XEA24" s="1091"/>
      <c r="XEB24" s="1091"/>
      <c r="XEC24" s="1091"/>
      <c r="XED24" s="1091"/>
      <c r="XEE24" s="1091"/>
      <c r="XEF24" s="1055"/>
      <c r="XEG24" s="1091"/>
      <c r="XEH24" s="1091"/>
      <c r="XEI24" s="1091"/>
      <c r="XEJ24" s="1091"/>
      <c r="XEK24" s="1091"/>
      <c r="XEL24" s="1091"/>
      <c r="XEM24" s="1055"/>
      <c r="XEN24" s="1091"/>
      <c r="XEO24" s="1091"/>
      <c r="XEP24" s="1091"/>
      <c r="XEQ24" s="1091"/>
      <c r="XER24" s="1091"/>
      <c r="XES24" s="1091"/>
      <c r="XET24" s="1055"/>
      <c r="XEU24" s="1091"/>
      <c r="XEV24" s="1091"/>
      <c r="XEW24" s="1091"/>
      <c r="XEX24" s="1091"/>
      <c r="XEY24" s="1091"/>
      <c r="XEZ24" s="1091"/>
      <c r="XFA24" s="1055"/>
      <c r="XFB24" s="1055"/>
      <c r="XFC24" s="1055"/>
      <c r="XFD24" s="1055"/>
    </row>
    <row r="30" spans="1:16384" s="17" customFormat="1">
      <c r="B30" s="463"/>
    </row>
    <row r="31" spans="1:16384" s="17" customFormat="1"/>
    <row r="32" spans="1:16384" s="17" customFormat="1"/>
  </sheetData>
  <mergeCells count="2351">
    <mergeCell ref="WYO24:WYU24"/>
    <mergeCell ref="WYV24:WZB24"/>
    <mergeCell ref="WZC24:WZI24"/>
    <mergeCell ref="WZJ24:WZP24"/>
    <mergeCell ref="WZQ24:WZW24"/>
    <mergeCell ref="WXF24:WXL24"/>
    <mergeCell ref="WXM24:WXS24"/>
    <mergeCell ref="WXT24:WXZ24"/>
    <mergeCell ref="WYA24:WYG24"/>
    <mergeCell ref="WYH24:WYN24"/>
    <mergeCell ref="WVW24:WWC24"/>
    <mergeCell ref="XDY24:XEE24"/>
    <mergeCell ref="XEF24:XEL24"/>
    <mergeCell ref="XEM24:XES24"/>
    <mergeCell ref="XET24:XEZ24"/>
    <mergeCell ref="XFA24:XFD24"/>
    <mergeCell ref="XCP24:XCV24"/>
    <mergeCell ref="XCW24:XDC24"/>
    <mergeCell ref="XDD24:XDJ24"/>
    <mergeCell ref="XDK24:XDQ24"/>
    <mergeCell ref="XDR24:XDX24"/>
    <mergeCell ref="XBG24:XBM24"/>
    <mergeCell ref="XBN24:XBT24"/>
    <mergeCell ref="XBU24:XCA24"/>
    <mergeCell ref="XCB24:XCH24"/>
    <mergeCell ref="XCI24:XCO24"/>
    <mergeCell ref="WZX24:XAD24"/>
    <mergeCell ref="XAE24:XAK24"/>
    <mergeCell ref="XAL24:XAR24"/>
    <mergeCell ref="XAS24:XAY24"/>
    <mergeCell ref="XAZ24:XBF24"/>
    <mergeCell ref="WWD24:WWJ24"/>
    <mergeCell ref="WWK24:WWQ24"/>
    <mergeCell ref="WWR24:WWX24"/>
    <mergeCell ref="WWY24:WXE24"/>
    <mergeCell ref="WUN24:WUT24"/>
    <mergeCell ref="WUU24:WVA24"/>
    <mergeCell ref="WVB24:WVH24"/>
    <mergeCell ref="WVI24:WVO24"/>
    <mergeCell ref="WVP24:WVV24"/>
    <mergeCell ref="WTE24:WTK24"/>
    <mergeCell ref="WTL24:WTR24"/>
    <mergeCell ref="WTS24:WTY24"/>
    <mergeCell ref="WTZ24:WUF24"/>
    <mergeCell ref="WUG24:WUM24"/>
    <mergeCell ref="WRV24:WSB24"/>
    <mergeCell ref="WSC24:WSI24"/>
    <mergeCell ref="WSJ24:WSP24"/>
    <mergeCell ref="WSQ24:WSW24"/>
    <mergeCell ref="WSX24:WTD24"/>
    <mergeCell ref="WQM24:WQS24"/>
    <mergeCell ref="WQT24:WQZ24"/>
    <mergeCell ref="WRA24:WRG24"/>
    <mergeCell ref="WRH24:WRN24"/>
    <mergeCell ref="WRO24:WRU24"/>
    <mergeCell ref="WPD24:WPJ24"/>
    <mergeCell ref="WPK24:WPQ24"/>
    <mergeCell ref="WPR24:WPX24"/>
    <mergeCell ref="WPY24:WQE24"/>
    <mergeCell ref="WQF24:WQL24"/>
    <mergeCell ref="WNU24:WOA24"/>
    <mergeCell ref="WOB24:WOH24"/>
    <mergeCell ref="WOI24:WOO24"/>
    <mergeCell ref="WOP24:WOV24"/>
    <mergeCell ref="WOW24:WPC24"/>
    <mergeCell ref="WML24:WMR24"/>
    <mergeCell ref="WMS24:WMY24"/>
    <mergeCell ref="WMZ24:WNF24"/>
    <mergeCell ref="WNG24:WNM24"/>
    <mergeCell ref="WNN24:WNT24"/>
    <mergeCell ref="WLC24:WLI24"/>
    <mergeCell ref="WLJ24:WLP24"/>
    <mergeCell ref="WLQ24:WLW24"/>
    <mergeCell ref="WLX24:WMD24"/>
    <mergeCell ref="WME24:WMK24"/>
    <mergeCell ref="WJT24:WJZ24"/>
    <mergeCell ref="WKA24:WKG24"/>
    <mergeCell ref="WKH24:WKN24"/>
    <mergeCell ref="WKO24:WKU24"/>
    <mergeCell ref="WKV24:WLB24"/>
    <mergeCell ref="WIK24:WIQ24"/>
    <mergeCell ref="WIR24:WIX24"/>
    <mergeCell ref="WIY24:WJE24"/>
    <mergeCell ref="WJF24:WJL24"/>
    <mergeCell ref="WJM24:WJS24"/>
    <mergeCell ref="WHB24:WHH24"/>
    <mergeCell ref="WHI24:WHO24"/>
    <mergeCell ref="WHP24:WHV24"/>
    <mergeCell ref="WHW24:WIC24"/>
    <mergeCell ref="WID24:WIJ24"/>
    <mergeCell ref="WFS24:WFY24"/>
    <mergeCell ref="WFZ24:WGF24"/>
    <mergeCell ref="WGG24:WGM24"/>
    <mergeCell ref="WGN24:WGT24"/>
    <mergeCell ref="WGU24:WHA24"/>
    <mergeCell ref="WEJ24:WEP24"/>
    <mergeCell ref="WEQ24:WEW24"/>
    <mergeCell ref="WEX24:WFD24"/>
    <mergeCell ref="WFE24:WFK24"/>
    <mergeCell ref="WFL24:WFR24"/>
    <mergeCell ref="WDA24:WDG24"/>
    <mergeCell ref="WDH24:WDN24"/>
    <mergeCell ref="WDO24:WDU24"/>
    <mergeCell ref="WDV24:WEB24"/>
    <mergeCell ref="WEC24:WEI24"/>
    <mergeCell ref="WBR24:WBX24"/>
    <mergeCell ref="WBY24:WCE24"/>
    <mergeCell ref="WCF24:WCL24"/>
    <mergeCell ref="WCM24:WCS24"/>
    <mergeCell ref="WCT24:WCZ24"/>
    <mergeCell ref="WAI24:WAO24"/>
    <mergeCell ref="WAP24:WAV24"/>
    <mergeCell ref="WAW24:WBC24"/>
    <mergeCell ref="WBD24:WBJ24"/>
    <mergeCell ref="WBK24:WBQ24"/>
    <mergeCell ref="VYZ24:VZF24"/>
    <mergeCell ref="VZG24:VZM24"/>
    <mergeCell ref="VZN24:VZT24"/>
    <mergeCell ref="VZU24:WAA24"/>
    <mergeCell ref="WAB24:WAH24"/>
    <mergeCell ref="VXQ24:VXW24"/>
    <mergeCell ref="VXX24:VYD24"/>
    <mergeCell ref="VYE24:VYK24"/>
    <mergeCell ref="VYL24:VYR24"/>
    <mergeCell ref="VYS24:VYY24"/>
    <mergeCell ref="VWH24:VWN24"/>
    <mergeCell ref="VWO24:VWU24"/>
    <mergeCell ref="VWV24:VXB24"/>
    <mergeCell ref="VXC24:VXI24"/>
    <mergeCell ref="VXJ24:VXP24"/>
    <mergeCell ref="VUY24:VVE24"/>
    <mergeCell ref="VVF24:VVL24"/>
    <mergeCell ref="VVM24:VVS24"/>
    <mergeCell ref="VVT24:VVZ24"/>
    <mergeCell ref="VWA24:VWG24"/>
    <mergeCell ref="VTP24:VTV24"/>
    <mergeCell ref="VTW24:VUC24"/>
    <mergeCell ref="VUD24:VUJ24"/>
    <mergeCell ref="VUK24:VUQ24"/>
    <mergeCell ref="VUR24:VUX24"/>
    <mergeCell ref="VSG24:VSM24"/>
    <mergeCell ref="VSN24:VST24"/>
    <mergeCell ref="VSU24:VTA24"/>
    <mergeCell ref="VTB24:VTH24"/>
    <mergeCell ref="VTI24:VTO24"/>
    <mergeCell ref="VQX24:VRD24"/>
    <mergeCell ref="VRE24:VRK24"/>
    <mergeCell ref="VRL24:VRR24"/>
    <mergeCell ref="VRS24:VRY24"/>
    <mergeCell ref="VRZ24:VSF24"/>
    <mergeCell ref="VPO24:VPU24"/>
    <mergeCell ref="VPV24:VQB24"/>
    <mergeCell ref="VQC24:VQI24"/>
    <mergeCell ref="VQJ24:VQP24"/>
    <mergeCell ref="VQQ24:VQW24"/>
    <mergeCell ref="VOF24:VOL24"/>
    <mergeCell ref="VOM24:VOS24"/>
    <mergeCell ref="VOT24:VOZ24"/>
    <mergeCell ref="VPA24:VPG24"/>
    <mergeCell ref="VPH24:VPN24"/>
    <mergeCell ref="VMW24:VNC24"/>
    <mergeCell ref="VND24:VNJ24"/>
    <mergeCell ref="VNK24:VNQ24"/>
    <mergeCell ref="VNR24:VNX24"/>
    <mergeCell ref="VNY24:VOE24"/>
    <mergeCell ref="VLN24:VLT24"/>
    <mergeCell ref="VLU24:VMA24"/>
    <mergeCell ref="VMB24:VMH24"/>
    <mergeCell ref="VMI24:VMO24"/>
    <mergeCell ref="VMP24:VMV24"/>
    <mergeCell ref="VKE24:VKK24"/>
    <mergeCell ref="VKL24:VKR24"/>
    <mergeCell ref="VKS24:VKY24"/>
    <mergeCell ref="VKZ24:VLF24"/>
    <mergeCell ref="VLG24:VLM24"/>
    <mergeCell ref="VIV24:VJB24"/>
    <mergeCell ref="VJC24:VJI24"/>
    <mergeCell ref="VJJ24:VJP24"/>
    <mergeCell ref="VJQ24:VJW24"/>
    <mergeCell ref="VJX24:VKD24"/>
    <mergeCell ref="VHM24:VHS24"/>
    <mergeCell ref="VHT24:VHZ24"/>
    <mergeCell ref="VIA24:VIG24"/>
    <mergeCell ref="VIH24:VIN24"/>
    <mergeCell ref="VIO24:VIU24"/>
    <mergeCell ref="VGD24:VGJ24"/>
    <mergeCell ref="VGK24:VGQ24"/>
    <mergeCell ref="VGR24:VGX24"/>
    <mergeCell ref="VGY24:VHE24"/>
    <mergeCell ref="VHF24:VHL24"/>
    <mergeCell ref="VEU24:VFA24"/>
    <mergeCell ref="VFB24:VFH24"/>
    <mergeCell ref="VFI24:VFO24"/>
    <mergeCell ref="VFP24:VFV24"/>
    <mergeCell ref="VFW24:VGC24"/>
    <mergeCell ref="VDL24:VDR24"/>
    <mergeCell ref="VDS24:VDY24"/>
    <mergeCell ref="VDZ24:VEF24"/>
    <mergeCell ref="VEG24:VEM24"/>
    <mergeCell ref="VEN24:VET24"/>
    <mergeCell ref="VCC24:VCI24"/>
    <mergeCell ref="VCJ24:VCP24"/>
    <mergeCell ref="VCQ24:VCW24"/>
    <mergeCell ref="VCX24:VDD24"/>
    <mergeCell ref="VDE24:VDK24"/>
    <mergeCell ref="VAT24:VAZ24"/>
    <mergeCell ref="VBA24:VBG24"/>
    <mergeCell ref="VBH24:VBN24"/>
    <mergeCell ref="VBO24:VBU24"/>
    <mergeCell ref="VBV24:VCB24"/>
    <mergeCell ref="UZK24:UZQ24"/>
    <mergeCell ref="UZR24:UZX24"/>
    <mergeCell ref="UZY24:VAE24"/>
    <mergeCell ref="VAF24:VAL24"/>
    <mergeCell ref="VAM24:VAS24"/>
    <mergeCell ref="UYB24:UYH24"/>
    <mergeCell ref="UYI24:UYO24"/>
    <mergeCell ref="UYP24:UYV24"/>
    <mergeCell ref="UYW24:UZC24"/>
    <mergeCell ref="UZD24:UZJ24"/>
    <mergeCell ref="UWS24:UWY24"/>
    <mergeCell ref="UWZ24:UXF24"/>
    <mergeCell ref="UXG24:UXM24"/>
    <mergeCell ref="UXN24:UXT24"/>
    <mergeCell ref="UXU24:UYA24"/>
    <mergeCell ref="UVJ24:UVP24"/>
    <mergeCell ref="UVQ24:UVW24"/>
    <mergeCell ref="UVX24:UWD24"/>
    <mergeCell ref="UWE24:UWK24"/>
    <mergeCell ref="UWL24:UWR24"/>
    <mergeCell ref="UUA24:UUG24"/>
    <mergeCell ref="UUH24:UUN24"/>
    <mergeCell ref="UUO24:UUU24"/>
    <mergeCell ref="UUV24:UVB24"/>
    <mergeCell ref="UVC24:UVI24"/>
    <mergeCell ref="USR24:USX24"/>
    <mergeCell ref="USY24:UTE24"/>
    <mergeCell ref="UTF24:UTL24"/>
    <mergeCell ref="UTM24:UTS24"/>
    <mergeCell ref="UTT24:UTZ24"/>
    <mergeCell ref="URI24:URO24"/>
    <mergeCell ref="URP24:URV24"/>
    <mergeCell ref="URW24:USC24"/>
    <mergeCell ref="USD24:USJ24"/>
    <mergeCell ref="USK24:USQ24"/>
    <mergeCell ref="UPZ24:UQF24"/>
    <mergeCell ref="UQG24:UQM24"/>
    <mergeCell ref="UQN24:UQT24"/>
    <mergeCell ref="UQU24:URA24"/>
    <mergeCell ref="URB24:URH24"/>
    <mergeCell ref="UOQ24:UOW24"/>
    <mergeCell ref="UOX24:UPD24"/>
    <mergeCell ref="UPE24:UPK24"/>
    <mergeCell ref="UPL24:UPR24"/>
    <mergeCell ref="UPS24:UPY24"/>
    <mergeCell ref="UNH24:UNN24"/>
    <mergeCell ref="UNO24:UNU24"/>
    <mergeCell ref="UNV24:UOB24"/>
    <mergeCell ref="UOC24:UOI24"/>
    <mergeCell ref="UOJ24:UOP24"/>
    <mergeCell ref="ULY24:UME24"/>
    <mergeCell ref="UMF24:UML24"/>
    <mergeCell ref="UMM24:UMS24"/>
    <mergeCell ref="UMT24:UMZ24"/>
    <mergeCell ref="UNA24:UNG24"/>
    <mergeCell ref="UKP24:UKV24"/>
    <mergeCell ref="UKW24:ULC24"/>
    <mergeCell ref="ULD24:ULJ24"/>
    <mergeCell ref="ULK24:ULQ24"/>
    <mergeCell ref="ULR24:ULX24"/>
    <mergeCell ref="UJG24:UJM24"/>
    <mergeCell ref="UJN24:UJT24"/>
    <mergeCell ref="UJU24:UKA24"/>
    <mergeCell ref="UKB24:UKH24"/>
    <mergeCell ref="UKI24:UKO24"/>
    <mergeCell ref="UHX24:UID24"/>
    <mergeCell ref="UIE24:UIK24"/>
    <mergeCell ref="UIL24:UIR24"/>
    <mergeCell ref="UIS24:UIY24"/>
    <mergeCell ref="UIZ24:UJF24"/>
    <mergeCell ref="UGO24:UGU24"/>
    <mergeCell ref="UGV24:UHB24"/>
    <mergeCell ref="UHC24:UHI24"/>
    <mergeCell ref="UHJ24:UHP24"/>
    <mergeCell ref="UHQ24:UHW24"/>
    <mergeCell ref="UFF24:UFL24"/>
    <mergeCell ref="UFM24:UFS24"/>
    <mergeCell ref="UFT24:UFZ24"/>
    <mergeCell ref="UGA24:UGG24"/>
    <mergeCell ref="UGH24:UGN24"/>
    <mergeCell ref="UDW24:UEC24"/>
    <mergeCell ref="UED24:UEJ24"/>
    <mergeCell ref="UEK24:UEQ24"/>
    <mergeCell ref="UER24:UEX24"/>
    <mergeCell ref="UEY24:UFE24"/>
    <mergeCell ref="UCN24:UCT24"/>
    <mergeCell ref="UCU24:UDA24"/>
    <mergeCell ref="UDB24:UDH24"/>
    <mergeCell ref="UDI24:UDO24"/>
    <mergeCell ref="UDP24:UDV24"/>
    <mergeCell ref="UBE24:UBK24"/>
    <mergeCell ref="UBL24:UBR24"/>
    <mergeCell ref="UBS24:UBY24"/>
    <mergeCell ref="UBZ24:UCF24"/>
    <mergeCell ref="UCG24:UCM24"/>
    <mergeCell ref="TZV24:UAB24"/>
    <mergeCell ref="UAC24:UAI24"/>
    <mergeCell ref="UAJ24:UAP24"/>
    <mergeCell ref="UAQ24:UAW24"/>
    <mergeCell ref="UAX24:UBD24"/>
    <mergeCell ref="TYM24:TYS24"/>
    <mergeCell ref="TYT24:TYZ24"/>
    <mergeCell ref="TZA24:TZG24"/>
    <mergeCell ref="TZH24:TZN24"/>
    <mergeCell ref="TZO24:TZU24"/>
    <mergeCell ref="TXD24:TXJ24"/>
    <mergeCell ref="TXK24:TXQ24"/>
    <mergeCell ref="TXR24:TXX24"/>
    <mergeCell ref="TXY24:TYE24"/>
    <mergeCell ref="TYF24:TYL24"/>
    <mergeCell ref="TVU24:TWA24"/>
    <mergeCell ref="TWB24:TWH24"/>
    <mergeCell ref="TWI24:TWO24"/>
    <mergeCell ref="TWP24:TWV24"/>
    <mergeCell ref="TWW24:TXC24"/>
    <mergeCell ref="TUL24:TUR24"/>
    <mergeCell ref="TUS24:TUY24"/>
    <mergeCell ref="TUZ24:TVF24"/>
    <mergeCell ref="TVG24:TVM24"/>
    <mergeCell ref="TVN24:TVT24"/>
    <mergeCell ref="TTC24:TTI24"/>
    <mergeCell ref="TTJ24:TTP24"/>
    <mergeCell ref="TTQ24:TTW24"/>
    <mergeCell ref="TTX24:TUD24"/>
    <mergeCell ref="TUE24:TUK24"/>
    <mergeCell ref="TRT24:TRZ24"/>
    <mergeCell ref="TSA24:TSG24"/>
    <mergeCell ref="TSH24:TSN24"/>
    <mergeCell ref="TSO24:TSU24"/>
    <mergeCell ref="TSV24:TTB24"/>
    <mergeCell ref="TQK24:TQQ24"/>
    <mergeCell ref="TQR24:TQX24"/>
    <mergeCell ref="TQY24:TRE24"/>
    <mergeCell ref="TRF24:TRL24"/>
    <mergeCell ref="TRM24:TRS24"/>
    <mergeCell ref="TPB24:TPH24"/>
    <mergeCell ref="TPI24:TPO24"/>
    <mergeCell ref="TPP24:TPV24"/>
    <mergeCell ref="TPW24:TQC24"/>
    <mergeCell ref="TQD24:TQJ24"/>
    <mergeCell ref="TNS24:TNY24"/>
    <mergeCell ref="TNZ24:TOF24"/>
    <mergeCell ref="TOG24:TOM24"/>
    <mergeCell ref="TON24:TOT24"/>
    <mergeCell ref="TOU24:TPA24"/>
    <mergeCell ref="TMJ24:TMP24"/>
    <mergeCell ref="TMQ24:TMW24"/>
    <mergeCell ref="TMX24:TND24"/>
    <mergeCell ref="TNE24:TNK24"/>
    <mergeCell ref="TNL24:TNR24"/>
    <mergeCell ref="TLA24:TLG24"/>
    <mergeCell ref="TLH24:TLN24"/>
    <mergeCell ref="TLO24:TLU24"/>
    <mergeCell ref="TLV24:TMB24"/>
    <mergeCell ref="TMC24:TMI24"/>
    <mergeCell ref="TJR24:TJX24"/>
    <mergeCell ref="TJY24:TKE24"/>
    <mergeCell ref="TKF24:TKL24"/>
    <mergeCell ref="TKM24:TKS24"/>
    <mergeCell ref="TKT24:TKZ24"/>
    <mergeCell ref="TII24:TIO24"/>
    <mergeCell ref="TIP24:TIV24"/>
    <mergeCell ref="TIW24:TJC24"/>
    <mergeCell ref="TJD24:TJJ24"/>
    <mergeCell ref="TJK24:TJQ24"/>
    <mergeCell ref="TGZ24:THF24"/>
    <mergeCell ref="THG24:THM24"/>
    <mergeCell ref="THN24:THT24"/>
    <mergeCell ref="THU24:TIA24"/>
    <mergeCell ref="TIB24:TIH24"/>
    <mergeCell ref="TFQ24:TFW24"/>
    <mergeCell ref="TFX24:TGD24"/>
    <mergeCell ref="TGE24:TGK24"/>
    <mergeCell ref="TGL24:TGR24"/>
    <mergeCell ref="TGS24:TGY24"/>
    <mergeCell ref="TEH24:TEN24"/>
    <mergeCell ref="TEO24:TEU24"/>
    <mergeCell ref="TEV24:TFB24"/>
    <mergeCell ref="TFC24:TFI24"/>
    <mergeCell ref="TFJ24:TFP24"/>
    <mergeCell ref="TCY24:TDE24"/>
    <mergeCell ref="TDF24:TDL24"/>
    <mergeCell ref="TDM24:TDS24"/>
    <mergeCell ref="TDT24:TDZ24"/>
    <mergeCell ref="TEA24:TEG24"/>
    <mergeCell ref="TBP24:TBV24"/>
    <mergeCell ref="TBW24:TCC24"/>
    <mergeCell ref="TCD24:TCJ24"/>
    <mergeCell ref="TCK24:TCQ24"/>
    <mergeCell ref="TCR24:TCX24"/>
    <mergeCell ref="TAG24:TAM24"/>
    <mergeCell ref="TAN24:TAT24"/>
    <mergeCell ref="TAU24:TBA24"/>
    <mergeCell ref="TBB24:TBH24"/>
    <mergeCell ref="TBI24:TBO24"/>
    <mergeCell ref="SYX24:SZD24"/>
    <mergeCell ref="SZE24:SZK24"/>
    <mergeCell ref="SZL24:SZR24"/>
    <mergeCell ref="SZS24:SZY24"/>
    <mergeCell ref="SZZ24:TAF24"/>
    <mergeCell ref="SXO24:SXU24"/>
    <mergeCell ref="SXV24:SYB24"/>
    <mergeCell ref="SYC24:SYI24"/>
    <mergeCell ref="SYJ24:SYP24"/>
    <mergeCell ref="SYQ24:SYW24"/>
    <mergeCell ref="SWF24:SWL24"/>
    <mergeCell ref="SWM24:SWS24"/>
    <mergeCell ref="SWT24:SWZ24"/>
    <mergeCell ref="SXA24:SXG24"/>
    <mergeCell ref="SXH24:SXN24"/>
    <mergeCell ref="SUW24:SVC24"/>
    <mergeCell ref="SVD24:SVJ24"/>
    <mergeCell ref="SVK24:SVQ24"/>
    <mergeCell ref="SVR24:SVX24"/>
    <mergeCell ref="SVY24:SWE24"/>
    <mergeCell ref="STN24:STT24"/>
    <mergeCell ref="STU24:SUA24"/>
    <mergeCell ref="SUB24:SUH24"/>
    <mergeCell ref="SUI24:SUO24"/>
    <mergeCell ref="SUP24:SUV24"/>
    <mergeCell ref="SSE24:SSK24"/>
    <mergeCell ref="SSL24:SSR24"/>
    <mergeCell ref="SSS24:SSY24"/>
    <mergeCell ref="SSZ24:STF24"/>
    <mergeCell ref="STG24:STM24"/>
    <mergeCell ref="SQV24:SRB24"/>
    <mergeCell ref="SRC24:SRI24"/>
    <mergeCell ref="SRJ24:SRP24"/>
    <mergeCell ref="SRQ24:SRW24"/>
    <mergeCell ref="SRX24:SSD24"/>
    <mergeCell ref="SPM24:SPS24"/>
    <mergeCell ref="SPT24:SPZ24"/>
    <mergeCell ref="SQA24:SQG24"/>
    <mergeCell ref="SQH24:SQN24"/>
    <mergeCell ref="SQO24:SQU24"/>
    <mergeCell ref="SOD24:SOJ24"/>
    <mergeCell ref="SOK24:SOQ24"/>
    <mergeCell ref="SOR24:SOX24"/>
    <mergeCell ref="SOY24:SPE24"/>
    <mergeCell ref="SPF24:SPL24"/>
    <mergeCell ref="SMU24:SNA24"/>
    <mergeCell ref="SNB24:SNH24"/>
    <mergeCell ref="SNI24:SNO24"/>
    <mergeCell ref="SNP24:SNV24"/>
    <mergeCell ref="SNW24:SOC24"/>
    <mergeCell ref="SLL24:SLR24"/>
    <mergeCell ref="SLS24:SLY24"/>
    <mergeCell ref="SLZ24:SMF24"/>
    <mergeCell ref="SMG24:SMM24"/>
    <mergeCell ref="SMN24:SMT24"/>
    <mergeCell ref="SKC24:SKI24"/>
    <mergeCell ref="SKJ24:SKP24"/>
    <mergeCell ref="SKQ24:SKW24"/>
    <mergeCell ref="SKX24:SLD24"/>
    <mergeCell ref="SLE24:SLK24"/>
    <mergeCell ref="SIT24:SIZ24"/>
    <mergeCell ref="SJA24:SJG24"/>
    <mergeCell ref="SJH24:SJN24"/>
    <mergeCell ref="SJO24:SJU24"/>
    <mergeCell ref="SJV24:SKB24"/>
    <mergeCell ref="SHK24:SHQ24"/>
    <mergeCell ref="SHR24:SHX24"/>
    <mergeCell ref="SHY24:SIE24"/>
    <mergeCell ref="SIF24:SIL24"/>
    <mergeCell ref="SIM24:SIS24"/>
    <mergeCell ref="SGB24:SGH24"/>
    <mergeCell ref="SGI24:SGO24"/>
    <mergeCell ref="SGP24:SGV24"/>
    <mergeCell ref="SGW24:SHC24"/>
    <mergeCell ref="SHD24:SHJ24"/>
    <mergeCell ref="SES24:SEY24"/>
    <mergeCell ref="SEZ24:SFF24"/>
    <mergeCell ref="SFG24:SFM24"/>
    <mergeCell ref="SFN24:SFT24"/>
    <mergeCell ref="SFU24:SGA24"/>
    <mergeCell ref="SDJ24:SDP24"/>
    <mergeCell ref="SDQ24:SDW24"/>
    <mergeCell ref="SDX24:SED24"/>
    <mergeCell ref="SEE24:SEK24"/>
    <mergeCell ref="SEL24:SER24"/>
    <mergeCell ref="SCA24:SCG24"/>
    <mergeCell ref="SCH24:SCN24"/>
    <mergeCell ref="SCO24:SCU24"/>
    <mergeCell ref="SCV24:SDB24"/>
    <mergeCell ref="SDC24:SDI24"/>
    <mergeCell ref="SAR24:SAX24"/>
    <mergeCell ref="SAY24:SBE24"/>
    <mergeCell ref="SBF24:SBL24"/>
    <mergeCell ref="SBM24:SBS24"/>
    <mergeCell ref="SBT24:SBZ24"/>
    <mergeCell ref="RZI24:RZO24"/>
    <mergeCell ref="RZP24:RZV24"/>
    <mergeCell ref="RZW24:SAC24"/>
    <mergeCell ref="SAD24:SAJ24"/>
    <mergeCell ref="SAK24:SAQ24"/>
    <mergeCell ref="RXZ24:RYF24"/>
    <mergeCell ref="RYG24:RYM24"/>
    <mergeCell ref="RYN24:RYT24"/>
    <mergeCell ref="RYU24:RZA24"/>
    <mergeCell ref="RZB24:RZH24"/>
    <mergeCell ref="RWQ24:RWW24"/>
    <mergeCell ref="RWX24:RXD24"/>
    <mergeCell ref="RXE24:RXK24"/>
    <mergeCell ref="RXL24:RXR24"/>
    <mergeCell ref="RXS24:RXY24"/>
    <mergeCell ref="RVH24:RVN24"/>
    <mergeCell ref="RVO24:RVU24"/>
    <mergeCell ref="RVV24:RWB24"/>
    <mergeCell ref="RWC24:RWI24"/>
    <mergeCell ref="RWJ24:RWP24"/>
    <mergeCell ref="RTY24:RUE24"/>
    <mergeCell ref="RUF24:RUL24"/>
    <mergeCell ref="RUM24:RUS24"/>
    <mergeCell ref="RUT24:RUZ24"/>
    <mergeCell ref="RVA24:RVG24"/>
    <mergeCell ref="RSP24:RSV24"/>
    <mergeCell ref="RSW24:RTC24"/>
    <mergeCell ref="RTD24:RTJ24"/>
    <mergeCell ref="RTK24:RTQ24"/>
    <mergeCell ref="RTR24:RTX24"/>
    <mergeCell ref="RRG24:RRM24"/>
    <mergeCell ref="RRN24:RRT24"/>
    <mergeCell ref="RRU24:RSA24"/>
    <mergeCell ref="RSB24:RSH24"/>
    <mergeCell ref="RSI24:RSO24"/>
    <mergeCell ref="RPX24:RQD24"/>
    <mergeCell ref="RQE24:RQK24"/>
    <mergeCell ref="RQL24:RQR24"/>
    <mergeCell ref="RQS24:RQY24"/>
    <mergeCell ref="RQZ24:RRF24"/>
    <mergeCell ref="ROO24:ROU24"/>
    <mergeCell ref="ROV24:RPB24"/>
    <mergeCell ref="RPC24:RPI24"/>
    <mergeCell ref="RPJ24:RPP24"/>
    <mergeCell ref="RPQ24:RPW24"/>
    <mergeCell ref="RNF24:RNL24"/>
    <mergeCell ref="RNM24:RNS24"/>
    <mergeCell ref="RNT24:RNZ24"/>
    <mergeCell ref="ROA24:ROG24"/>
    <mergeCell ref="ROH24:RON24"/>
    <mergeCell ref="RLW24:RMC24"/>
    <mergeCell ref="RMD24:RMJ24"/>
    <mergeCell ref="RMK24:RMQ24"/>
    <mergeCell ref="RMR24:RMX24"/>
    <mergeCell ref="RMY24:RNE24"/>
    <mergeCell ref="RKN24:RKT24"/>
    <mergeCell ref="RKU24:RLA24"/>
    <mergeCell ref="RLB24:RLH24"/>
    <mergeCell ref="RLI24:RLO24"/>
    <mergeCell ref="RLP24:RLV24"/>
    <mergeCell ref="RJE24:RJK24"/>
    <mergeCell ref="RJL24:RJR24"/>
    <mergeCell ref="RJS24:RJY24"/>
    <mergeCell ref="RJZ24:RKF24"/>
    <mergeCell ref="RKG24:RKM24"/>
    <mergeCell ref="RHV24:RIB24"/>
    <mergeCell ref="RIC24:RII24"/>
    <mergeCell ref="RIJ24:RIP24"/>
    <mergeCell ref="RIQ24:RIW24"/>
    <mergeCell ref="RIX24:RJD24"/>
    <mergeCell ref="RGM24:RGS24"/>
    <mergeCell ref="RGT24:RGZ24"/>
    <mergeCell ref="RHA24:RHG24"/>
    <mergeCell ref="RHH24:RHN24"/>
    <mergeCell ref="RHO24:RHU24"/>
    <mergeCell ref="RFD24:RFJ24"/>
    <mergeCell ref="RFK24:RFQ24"/>
    <mergeCell ref="RFR24:RFX24"/>
    <mergeCell ref="RFY24:RGE24"/>
    <mergeCell ref="RGF24:RGL24"/>
    <mergeCell ref="RDU24:REA24"/>
    <mergeCell ref="REB24:REH24"/>
    <mergeCell ref="REI24:REO24"/>
    <mergeCell ref="REP24:REV24"/>
    <mergeCell ref="REW24:RFC24"/>
    <mergeCell ref="RCL24:RCR24"/>
    <mergeCell ref="RCS24:RCY24"/>
    <mergeCell ref="RCZ24:RDF24"/>
    <mergeCell ref="RDG24:RDM24"/>
    <mergeCell ref="RDN24:RDT24"/>
    <mergeCell ref="RBC24:RBI24"/>
    <mergeCell ref="RBJ24:RBP24"/>
    <mergeCell ref="RBQ24:RBW24"/>
    <mergeCell ref="RBX24:RCD24"/>
    <mergeCell ref="RCE24:RCK24"/>
    <mergeCell ref="QZT24:QZZ24"/>
    <mergeCell ref="RAA24:RAG24"/>
    <mergeCell ref="RAH24:RAN24"/>
    <mergeCell ref="RAO24:RAU24"/>
    <mergeCell ref="RAV24:RBB24"/>
    <mergeCell ref="QYK24:QYQ24"/>
    <mergeCell ref="QYR24:QYX24"/>
    <mergeCell ref="QYY24:QZE24"/>
    <mergeCell ref="QZF24:QZL24"/>
    <mergeCell ref="QZM24:QZS24"/>
    <mergeCell ref="QXB24:QXH24"/>
    <mergeCell ref="QXI24:QXO24"/>
    <mergeCell ref="QXP24:QXV24"/>
    <mergeCell ref="QXW24:QYC24"/>
    <mergeCell ref="QYD24:QYJ24"/>
    <mergeCell ref="QVS24:QVY24"/>
    <mergeCell ref="QVZ24:QWF24"/>
    <mergeCell ref="QWG24:QWM24"/>
    <mergeCell ref="QWN24:QWT24"/>
    <mergeCell ref="QWU24:QXA24"/>
    <mergeCell ref="QUJ24:QUP24"/>
    <mergeCell ref="QUQ24:QUW24"/>
    <mergeCell ref="QUX24:QVD24"/>
    <mergeCell ref="QVE24:QVK24"/>
    <mergeCell ref="QVL24:QVR24"/>
    <mergeCell ref="QTA24:QTG24"/>
    <mergeCell ref="QTH24:QTN24"/>
    <mergeCell ref="QTO24:QTU24"/>
    <mergeCell ref="QTV24:QUB24"/>
    <mergeCell ref="QUC24:QUI24"/>
    <mergeCell ref="QRR24:QRX24"/>
    <mergeCell ref="QRY24:QSE24"/>
    <mergeCell ref="QSF24:QSL24"/>
    <mergeCell ref="QSM24:QSS24"/>
    <mergeCell ref="QST24:QSZ24"/>
    <mergeCell ref="QQI24:QQO24"/>
    <mergeCell ref="QQP24:QQV24"/>
    <mergeCell ref="QQW24:QRC24"/>
    <mergeCell ref="QRD24:QRJ24"/>
    <mergeCell ref="QRK24:QRQ24"/>
    <mergeCell ref="QOZ24:QPF24"/>
    <mergeCell ref="QPG24:QPM24"/>
    <mergeCell ref="QPN24:QPT24"/>
    <mergeCell ref="QPU24:QQA24"/>
    <mergeCell ref="QQB24:QQH24"/>
    <mergeCell ref="QNQ24:QNW24"/>
    <mergeCell ref="QNX24:QOD24"/>
    <mergeCell ref="QOE24:QOK24"/>
    <mergeCell ref="QOL24:QOR24"/>
    <mergeCell ref="QOS24:QOY24"/>
    <mergeCell ref="QMH24:QMN24"/>
    <mergeCell ref="QMO24:QMU24"/>
    <mergeCell ref="QMV24:QNB24"/>
    <mergeCell ref="QNC24:QNI24"/>
    <mergeCell ref="QNJ24:QNP24"/>
    <mergeCell ref="QKY24:QLE24"/>
    <mergeCell ref="QLF24:QLL24"/>
    <mergeCell ref="QLM24:QLS24"/>
    <mergeCell ref="QLT24:QLZ24"/>
    <mergeCell ref="QMA24:QMG24"/>
    <mergeCell ref="QJP24:QJV24"/>
    <mergeCell ref="QJW24:QKC24"/>
    <mergeCell ref="QKD24:QKJ24"/>
    <mergeCell ref="QKK24:QKQ24"/>
    <mergeCell ref="QKR24:QKX24"/>
    <mergeCell ref="QIG24:QIM24"/>
    <mergeCell ref="QIN24:QIT24"/>
    <mergeCell ref="QIU24:QJA24"/>
    <mergeCell ref="QJB24:QJH24"/>
    <mergeCell ref="QJI24:QJO24"/>
    <mergeCell ref="QGX24:QHD24"/>
    <mergeCell ref="QHE24:QHK24"/>
    <mergeCell ref="QHL24:QHR24"/>
    <mergeCell ref="QHS24:QHY24"/>
    <mergeCell ref="QHZ24:QIF24"/>
    <mergeCell ref="QFO24:QFU24"/>
    <mergeCell ref="QFV24:QGB24"/>
    <mergeCell ref="QGC24:QGI24"/>
    <mergeCell ref="QGJ24:QGP24"/>
    <mergeCell ref="QGQ24:QGW24"/>
    <mergeCell ref="QEF24:QEL24"/>
    <mergeCell ref="QEM24:QES24"/>
    <mergeCell ref="QET24:QEZ24"/>
    <mergeCell ref="QFA24:QFG24"/>
    <mergeCell ref="QFH24:QFN24"/>
    <mergeCell ref="QCW24:QDC24"/>
    <mergeCell ref="QDD24:QDJ24"/>
    <mergeCell ref="QDK24:QDQ24"/>
    <mergeCell ref="QDR24:QDX24"/>
    <mergeCell ref="QDY24:QEE24"/>
    <mergeCell ref="QBN24:QBT24"/>
    <mergeCell ref="QBU24:QCA24"/>
    <mergeCell ref="QCB24:QCH24"/>
    <mergeCell ref="QCI24:QCO24"/>
    <mergeCell ref="QCP24:QCV24"/>
    <mergeCell ref="QAE24:QAK24"/>
    <mergeCell ref="QAL24:QAR24"/>
    <mergeCell ref="QAS24:QAY24"/>
    <mergeCell ref="QAZ24:QBF24"/>
    <mergeCell ref="QBG24:QBM24"/>
    <mergeCell ref="PYV24:PZB24"/>
    <mergeCell ref="PZC24:PZI24"/>
    <mergeCell ref="PZJ24:PZP24"/>
    <mergeCell ref="PZQ24:PZW24"/>
    <mergeCell ref="PZX24:QAD24"/>
    <mergeCell ref="PXM24:PXS24"/>
    <mergeCell ref="PXT24:PXZ24"/>
    <mergeCell ref="PYA24:PYG24"/>
    <mergeCell ref="PYH24:PYN24"/>
    <mergeCell ref="PYO24:PYU24"/>
    <mergeCell ref="PWD24:PWJ24"/>
    <mergeCell ref="PWK24:PWQ24"/>
    <mergeCell ref="PWR24:PWX24"/>
    <mergeCell ref="PWY24:PXE24"/>
    <mergeCell ref="PXF24:PXL24"/>
    <mergeCell ref="PUU24:PVA24"/>
    <mergeCell ref="PVB24:PVH24"/>
    <mergeCell ref="PVI24:PVO24"/>
    <mergeCell ref="PVP24:PVV24"/>
    <mergeCell ref="PVW24:PWC24"/>
    <mergeCell ref="PTL24:PTR24"/>
    <mergeCell ref="PTS24:PTY24"/>
    <mergeCell ref="PTZ24:PUF24"/>
    <mergeCell ref="PUG24:PUM24"/>
    <mergeCell ref="PUN24:PUT24"/>
    <mergeCell ref="PSC24:PSI24"/>
    <mergeCell ref="PSJ24:PSP24"/>
    <mergeCell ref="PSQ24:PSW24"/>
    <mergeCell ref="PSX24:PTD24"/>
    <mergeCell ref="PTE24:PTK24"/>
    <mergeCell ref="PQT24:PQZ24"/>
    <mergeCell ref="PRA24:PRG24"/>
    <mergeCell ref="PRH24:PRN24"/>
    <mergeCell ref="PRO24:PRU24"/>
    <mergeCell ref="PRV24:PSB24"/>
    <mergeCell ref="PPK24:PPQ24"/>
    <mergeCell ref="PPR24:PPX24"/>
    <mergeCell ref="PPY24:PQE24"/>
    <mergeCell ref="PQF24:PQL24"/>
    <mergeCell ref="PQM24:PQS24"/>
    <mergeCell ref="POB24:POH24"/>
    <mergeCell ref="POI24:POO24"/>
    <mergeCell ref="POP24:POV24"/>
    <mergeCell ref="POW24:PPC24"/>
    <mergeCell ref="PPD24:PPJ24"/>
    <mergeCell ref="PMS24:PMY24"/>
    <mergeCell ref="PMZ24:PNF24"/>
    <mergeCell ref="PNG24:PNM24"/>
    <mergeCell ref="PNN24:PNT24"/>
    <mergeCell ref="PNU24:POA24"/>
    <mergeCell ref="PLJ24:PLP24"/>
    <mergeCell ref="PLQ24:PLW24"/>
    <mergeCell ref="PLX24:PMD24"/>
    <mergeCell ref="PME24:PMK24"/>
    <mergeCell ref="PML24:PMR24"/>
    <mergeCell ref="PKA24:PKG24"/>
    <mergeCell ref="PKH24:PKN24"/>
    <mergeCell ref="PKO24:PKU24"/>
    <mergeCell ref="PKV24:PLB24"/>
    <mergeCell ref="PLC24:PLI24"/>
    <mergeCell ref="PIR24:PIX24"/>
    <mergeCell ref="PIY24:PJE24"/>
    <mergeCell ref="PJF24:PJL24"/>
    <mergeCell ref="PJM24:PJS24"/>
    <mergeCell ref="PJT24:PJZ24"/>
    <mergeCell ref="PHI24:PHO24"/>
    <mergeCell ref="PHP24:PHV24"/>
    <mergeCell ref="PHW24:PIC24"/>
    <mergeCell ref="PID24:PIJ24"/>
    <mergeCell ref="PIK24:PIQ24"/>
    <mergeCell ref="PFZ24:PGF24"/>
    <mergeCell ref="PGG24:PGM24"/>
    <mergeCell ref="PGN24:PGT24"/>
    <mergeCell ref="PGU24:PHA24"/>
    <mergeCell ref="PHB24:PHH24"/>
    <mergeCell ref="PEQ24:PEW24"/>
    <mergeCell ref="PEX24:PFD24"/>
    <mergeCell ref="PFE24:PFK24"/>
    <mergeCell ref="PFL24:PFR24"/>
    <mergeCell ref="PFS24:PFY24"/>
    <mergeCell ref="PDH24:PDN24"/>
    <mergeCell ref="PDO24:PDU24"/>
    <mergeCell ref="PDV24:PEB24"/>
    <mergeCell ref="PEC24:PEI24"/>
    <mergeCell ref="PEJ24:PEP24"/>
    <mergeCell ref="PBY24:PCE24"/>
    <mergeCell ref="PCF24:PCL24"/>
    <mergeCell ref="PCM24:PCS24"/>
    <mergeCell ref="PCT24:PCZ24"/>
    <mergeCell ref="PDA24:PDG24"/>
    <mergeCell ref="PAP24:PAV24"/>
    <mergeCell ref="PAW24:PBC24"/>
    <mergeCell ref="PBD24:PBJ24"/>
    <mergeCell ref="PBK24:PBQ24"/>
    <mergeCell ref="PBR24:PBX24"/>
    <mergeCell ref="OZG24:OZM24"/>
    <mergeCell ref="OZN24:OZT24"/>
    <mergeCell ref="OZU24:PAA24"/>
    <mergeCell ref="PAB24:PAH24"/>
    <mergeCell ref="PAI24:PAO24"/>
    <mergeCell ref="OXX24:OYD24"/>
    <mergeCell ref="OYE24:OYK24"/>
    <mergeCell ref="OYL24:OYR24"/>
    <mergeCell ref="OYS24:OYY24"/>
    <mergeCell ref="OYZ24:OZF24"/>
    <mergeCell ref="OWO24:OWU24"/>
    <mergeCell ref="OWV24:OXB24"/>
    <mergeCell ref="OXC24:OXI24"/>
    <mergeCell ref="OXJ24:OXP24"/>
    <mergeCell ref="OXQ24:OXW24"/>
    <mergeCell ref="OVF24:OVL24"/>
    <mergeCell ref="OVM24:OVS24"/>
    <mergeCell ref="OVT24:OVZ24"/>
    <mergeCell ref="OWA24:OWG24"/>
    <mergeCell ref="OWH24:OWN24"/>
    <mergeCell ref="OTW24:OUC24"/>
    <mergeCell ref="OUD24:OUJ24"/>
    <mergeCell ref="OUK24:OUQ24"/>
    <mergeCell ref="OUR24:OUX24"/>
    <mergeCell ref="OUY24:OVE24"/>
    <mergeCell ref="OSN24:OST24"/>
    <mergeCell ref="OSU24:OTA24"/>
    <mergeCell ref="OTB24:OTH24"/>
    <mergeCell ref="OTI24:OTO24"/>
    <mergeCell ref="OTP24:OTV24"/>
    <mergeCell ref="ORE24:ORK24"/>
    <mergeCell ref="ORL24:ORR24"/>
    <mergeCell ref="ORS24:ORY24"/>
    <mergeCell ref="ORZ24:OSF24"/>
    <mergeCell ref="OSG24:OSM24"/>
    <mergeCell ref="OPV24:OQB24"/>
    <mergeCell ref="OQC24:OQI24"/>
    <mergeCell ref="OQJ24:OQP24"/>
    <mergeCell ref="OQQ24:OQW24"/>
    <mergeCell ref="OQX24:ORD24"/>
    <mergeCell ref="OOM24:OOS24"/>
    <mergeCell ref="OOT24:OOZ24"/>
    <mergeCell ref="OPA24:OPG24"/>
    <mergeCell ref="OPH24:OPN24"/>
    <mergeCell ref="OPO24:OPU24"/>
    <mergeCell ref="OND24:ONJ24"/>
    <mergeCell ref="ONK24:ONQ24"/>
    <mergeCell ref="ONR24:ONX24"/>
    <mergeCell ref="ONY24:OOE24"/>
    <mergeCell ref="OOF24:OOL24"/>
    <mergeCell ref="OLU24:OMA24"/>
    <mergeCell ref="OMB24:OMH24"/>
    <mergeCell ref="OMI24:OMO24"/>
    <mergeCell ref="OMP24:OMV24"/>
    <mergeCell ref="OMW24:ONC24"/>
    <mergeCell ref="OKL24:OKR24"/>
    <mergeCell ref="OKS24:OKY24"/>
    <mergeCell ref="OKZ24:OLF24"/>
    <mergeCell ref="OLG24:OLM24"/>
    <mergeCell ref="OLN24:OLT24"/>
    <mergeCell ref="OJC24:OJI24"/>
    <mergeCell ref="OJJ24:OJP24"/>
    <mergeCell ref="OJQ24:OJW24"/>
    <mergeCell ref="OJX24:OKD24"/>
    <mergeCell ref="OKE24:OKK24"/>
    <mergeCell ref="OHT24:OHZ24"/>
    <mergeCell ref="OIA24:OIG24"/>
    <mergeCell ref="OIH24:OIN24"/>
    <mergeCell ref="OIO24:OIU24"/>
    <mergeCell ref="OIV24:OJB24"/>
    <mergeCell ref="OGK24:OGQ24"/>
    <mergeCell ref="OGR24:OGX24"/>
    <mergeCell ref="OGY24:OHE24"/>
    <mergeCell ref="OHF24:OHL24"/>
    <mergeCell ref="OHM24:OHS24"/>
    <mergeCell ref="OFB24:OFH24"/>
    <mergeCell ref="OFI24:OFO24"/>
    <mergeCell ref="OFP24:OFV24"/>
    <mergeCell ref="OFW24:OGC24"/>
    <mergeCell ref="OGD24:OGJ24"/>
    <mergeCell ref="ODS24:ODY24"/>
    <mergeCell ref="ODZ24:OEF24"/>
    <mergeCell ref="OEG24:OEM24"/>
    <mergeCell ref="OEN24:OET24"/>
    <mergeCell ref="OEU24:OFA24"/>
    <mergeCell ref="OCJ24:OCP24"/>
    <mergeCell ref="OCQ24:OCW24"/>
    <mergeCell ref="OCX24:ODD24"/>
    <mergeCell ref="ODE24:ODK24"/>
    <mergeCell ref="ODL24:ODR24"/>
    <mergeCell ref="OBA24:OBG24"/>
    <mergeCell ref="OBH24:OBN24"/>
    <mergeCell ref="OBO24:OBU24"/>
    <mergeCell ref="OBV24:OCB24"/>
    <mergeCell ref="OCC24:OCI24"/>
    <mergeCell ref="NZR24:NZX24"/>
    <mergeCell ref="NZY24:OAE24"/>
    <mergeCell ref="OAF24:OAL24"/>
    <mergeCell ref="OAM24:OAS24"/>
    <mergeCell ref="OAT24:OAZ24"/>
    <mergeCell ref="NYI24:NYO24"/>
    <mergeCell ref="NYP24:NYV24"/>
    <mergeCell ref="NYW24:NZC24"/>
    <mergeCell ref="NZD24:NZJ24"/>
    <mergeCell ref="NZK24:NZQ24"/>
    <mergeCell ref="NWZ24:NXF24"/>
    <mergeCell ref="NXG24:NXM24"/>
    <mergeCell ref="NXN24:NXT24"/>
    <mergeCell ref="NXU24:NYA24"/>
    <mergeCell ref="NYB24:NYH24"/>
    <mergeCell ref="NVQ24:NVW24"/>
    <mergeCell ref="NVX24:NWD24"/>
    <mergeCell ref="NWE24:NWK24"/>
    <mergeCell ref="NWL24:NWR24"/>
    <mergeCell ref="NWS24:NWY24"/>
    <mergeCell ref="NUH24:NUN24"/>
    <mergeCell ref="NUO24:NUU24"/>
    <mergeCell ref="NUV24:NVB24"/>
    <mergeCell ref="NVC24:NVI24"/>
    <mergeCell ref="NVJ24:NVP24"/>
    <mergeCell ref="NSY24:NTE24"/>
    <mergeCell ref="NTF24:NTL24"/>
    <mergeCell ref="NTM24:NTS24"/>
    <mergeCell ref="NTT24:NTZ24"/>
    <mergeCell ref="NUA24:NUG24"/>
    <mergeCell ref="NRP24:NRV24"/>
    <mergeCell ref="NRW24:NSC24"/>
    <mergeCell ref="NSD24:NSJ24"/>
    <mergeCell ref="NSK24:NSQ24"/>
    <mergeCell ref="NSR24:NSX24"/>
    <mergeCell ref="NQG24:NQM24"/>
    <mergeCell ref="NQN24:NQT24"/>
    <mergeCell ref="NQU24:NRA24"/>
    <mergeCell ref="NRB24:NRH24"/>
    <mergeCell ref="NRI24:NRO24"/>
    <mergeCell ref="NOX24:NPD24"/>
    <mergeCell ref="NPE24:NPK24"/>
    <mergeCell ref="NPL24:NPR24"/>
    <mergeCell ref="NPS24:NPY24"/>
    <mergeCell ref="NPZ24:NQF24"/>
    <mergeCell ref="NNO24:NNU24"/>
    <mergeCell ref="NNV24:NOB24"/>
    <mergeCell ref="NOC24:NOI24"/>
    <mergeCell ref="NOJ24:NOP24"/>
    <mergeCell ref="NOQ24:NOW24"/>
    <mergeCell ref="NMF24:NML24"/>
    <mergeCell ref="NMM24:NMS24"/>
    <mergeCell ref="NMT24:NMZ24"/>
    <mergeCell ref="NNA24:NNG24"/>
    <mergeCell ref="NNH24:NNN24"/>
    <mergeCell ref="NKW24:NLC24"/>
    <mergeCell ref="NLD24:NLJ24"/>
    <mergeCell ref="NLK24:NLQ24"/>
    <mergeCell ref="NLR24:NLX24"/>
    <mergeCell ref="NLY24:NME24"/>
    <mergeCell ref="NJN24:NJT24"/>
    <mergeCell ref="NJU24:NKA24"/>
    <mergeCell ref="NKB24:NKH24"/>
    <mergeCell ref="NKI24:NKO24"/>
    <mergeCell ref="NKP24:NKV24"/>
    <mergeCell ref="NIE24:NIK24"/>
    <mergeCell ref="NIL24:NIR24"/>
    <mergeCell ref="NIS24:NIY24"/>
    <mergeCell ref="NIZ24:NJF24"/>
    <mergeCell ref="NJG24:NJM24"/>
    <mergeCell ref="NGV24:NHB24"/>
    <mergeCell ref="NHC24:NHI24"/>
    <mergeCell ref="NHJ24:NHP24"/>
    <mergeCell ref="NHQ24:NHW24"/>
    <mergeCell ref="NHX24:NID24"/>
    <mergeCell ref="NFM24:NFS24"/>
    <mergeCell ref="NFT24:NFZ24"/>
    <mergeCell ref="NGA24:NGG24"/>
    <mergeCell ref="NGH24:NGN24"/>
    <mergeCell ref="NGO24:NGU24"/>
    <mergeCell ref="NED24:NEJ24"/>
    <mergeCell ref="NEK24:NEQ24"/>
    <mergeCell ref="NER24:NEX24"/>
    <mergeCell ref="NEY24:NFE24"/>
    <mergeCell ref="NFF24:NFL24"/>
    <mergeCell ref="NCU24:NDA24"/>
    <mergeCell ref="NDB24:NDH24"/>
    <mergeCell ref="NDI24:NDO24"/>
    <mergeCell ref="NDP24:NDV24"/>
    <mergeCell ref="NDW24:NEC24"/>
    <mergeCell ref="NBL24:NBR24"/>
    <mergeCell ref="NBS24:NBY24"/>
    <mergeCell ref="NBZ24:NCF24"/>
    <mergeCell ref="NCG24:NCM24"/>
    <mergeCell ref="NCN24:NCT24"/>
    <mergeCell ref="NAC24:NAI24"/>
    <mergeCell ref="NAJ24:NAP24"/>
    <mergeCell ref="NAQ24:NAW24"/>
    <mergeCell ref="NAX24:NBD24"/>
    <mergeCell ref="NBE24:NBK24"/>
    <mergeCell ref="MYT24:MYZ24"/>
    <mergeCell ref="MZA24:MZG24"/>
    <mergeCell ref="MZH24:MZN24"/>
    <mergeCell ref="MZO24:MZU24"/>
    <mergeCell ref="MZV24:NAB24"/>
    <mergeCell ref="MXK24:MXQ24"/>
    <mergeCell ref="MXR24:MXX24"/>
    <mergeCell ref="MXY24:MYE24"/>
    <mergeCell ref="MYF24:MYL24"/>
    <mergeCell ref="MYM24:MYS24"/>
    <mergeCell ref="MWB24:MWH24"/>
    <mergeCell ref="MWI24:MWO24"/>
    <mergeCell ref="MWP24:MWV24"/>
    <mergeCell ref="MWW24:MXC24"/>
    <mergeCell ref="MXD24:MXJ24"/>
    <mergeCell ref="MUS24:MUY24"/>
    <mergeCell ref="MUZ24:MVF24"/>
    <mergeCell ref="MVG24:MVM24"/>
    <mergeCell ref="MVN24:MVT24"/>
    <mergeCell ref="MVU24:MWA24"/>
    <mergeCell ref="MTJ24:MTP24"/>
    <mergeCell ref="MTQ24:MTW24"/>
    <mergeCell ref="MTX24:MUD24"/>
    <mergeCell ref="MUE24:MUK24"/>
    <mergeCell ref="MUL24:MUR24"/>
    <mergeCell ref="MSA24:MSG24"/>
    <mergeCell ref="MSH24:MSN24"/>
    <mergeCell ref="MSO24:MSU24"/>
    <mergeCell ref="MSV24:MTB24"/>
    <mergeCell ref="MTC24:MTI24"/>
    <mergeCell ref="MQR24:MQX24"/>
    <mergeCell ref="MQY24:MRE24"/>
    <mergeCell ref="MRF24:MRL24"/>
    <mergeCell ref="MRM24:MRS24"/>
    <mergeCell ref="MRT24:MRZ24"/>
    <mergeCell ref="MPI24:MPO24"/>
    <mergeCell ref="MPP24:MPV24"/>
    <mergeCell ref="MPW24:MQC24"/>
    <mergeCell ref="MQD24:MQJ24"/>
    <mergeCell ref="MQK24:MQQ24"/>
    <mergeCell ref="MNZ24:MOF24"/>
    <mergeCell ref="MOG24:MOM24"/>
    <mergeCell ref="MON24:MOT24"/>
    <mergeCell ref="MOU24:MPA24"/>
    <mergeCell ref="MPB24:MPH24"/>
    <mergeCell ref="MMQ24:MMW24"/>
    <mergeCell ref="MMX24:MND24"/>
    <mergeCell ref="MNE24:MNK24"/>
    <mergeCell ref="MNL24:MNR24"/>
    <mergeCell ref="MNS24:MNY24"/>
    <mergeCell ref="MLH24:MLN24"/>
    <mergeCell ref="MLO24:MLU24"/>
    <mergeCell ref="MLV24:MMB24"/>
    <mergeCell ref="MMC24:MMI24"/>
    <mergeCell ref="MMJ24:MMP24"/>
    <mergeCell ref="MJY24:MKE24"/>
    <mergeCell ref="MKF24:MKL24"/>
    <mergeCell ref="MKM24:MKS24"/>
    <mergeCell ref="MKT24:MKZ24"/>
    <mergeCell ref="MLA24:MLG24"/>
    <mergeCell ref="MIP24:MIV24"/>
    <mergeCell ref="MIW24:MJC24"/>
    <mergeCell ref="MJD24:MJJ24"/>
    <mergeCell ref="MJK24:MJQ24"/>
    <mergeCell ref="MJR24:MJX24"/>
    <mergeCell ref="MHG24:MHM24"/>
    <mergeCell ref="MHN24:MHT24"/>
    <mergeCell ref="MHU24:MIA24"/>
    <mergeCell ref="MIB24:MIH24"/>
    <mergeCell ref="MII24:MIO24"/>
    <mergeCell ref="MFX24:MGD24"/>
    <mergeCell ref="MGE24:MGK24"/>
    <mergeCell ref="MGL24:MGR24"/>
    <mergeCell ref="MGS24:MGY24"/>
    <mergeCell ref="MGZ24:MHF24"/>
    <mergeCell ref="MEO24:MEU24"/>
    <mergeCell ref="MEV24:MFB24"/>
    <mergeCell ref="MFC24:MFI24"/>
    <mergeCell ref="MFJ24:MFP24"/>
    <mergeCell ref="MFQ24:MFW24"/>
    <mergeCell ref="MDF24:MDL24"/>
    <mergeCell ref="MDM24:MDS24"/>
    <mergeCell ref="MDT24:MDZ24"/>
    <mergeCell ref="MEA24:MEG24"/>
    <mergeCell ref="MEH24:MEN24"/>
    <mergeCell ref="MBW24:MCC24"/>
    <mergeCell ref="MCD24:MCJ24"/>
    <mergeCell ref="MCK24:MCQ24"/>
    <mergeCell ref="MCR24:MCX24"/>
    <mergeCell ref="MCY24:MDE24"/>
    <mergeCell ref="MAN24:MAT24"/>
    <mergeCell ref="MAU24:MBA24"/>
    <mergeCell ref="MBB24:MBH24"/>
    <mergeCell ref="MBI24:MBO24"/>
    <mergeCell ref="MBP24:MBV24"/>
    <mergeCell ref="LZE24:LZK24"/>
    <mergeCell ref="LZL24:LZR24"/>
    <mergeCell ref="LZS24:LZY24"/>
    <mergeCell ref="LZZ24:MAF24"/>
    <mergeCell ref="MAG24:MAM24"/>
    <mergeCell ref="LXV24:LYB24"/>
    <mergeCell ref="LYC24:LYI24"/>
    <mergeCell ref="LYJ24:LYP24"/>
    <mergeCell ref="LYQ24:LYW24"/>
    <mergeCell ref="LYX24:LZD24"/>
    <mergeCell ref="LWM24:LWS24"/>
    <mergeCell ref="LWT24:LWZ24"/>
    <mergeCell ref="LXA24:LXG24"/>
    <mergeCell ref="LXH24:LXN24"/>
    <mergeCell ref="LXO24:LXU24"/>
    <mergeCell ref="LVD24:LVJ24"/>
    <mergeCell ref="LVK24:LVQ24"/>
    <mergeCell ref="LVR24:LVX24"/>
    <mergeCell ref="LVY24:LWE24"/>
    <mergeCell ref="LWF24:LWL24"/>
    <mergeCell ref="LTU24:LUA24"/>
    <mergeCell ref="LUB24:LUH24"/>
    <mergeCell ref="LUI24:LUO24"/>
    <mergeCell ref="LUP24:LUV24"/>
    <mergeCell ref="LUW24:LVC24"/>
    <mergeCell ref="LSL24:LSR24"/>
    <mergeCell ref="LSS24:LSY24"/>
    <mergeCell ref="LSZ24:LTF24"/>
    <mergeCell ref="LTG24:LTM24"/>
    <mergeCell ref="LTN24:LTT24"/>
    <mergeCell ref="LRC24:LRI24"/>
    <mergeCell ref="LRJ24:LRP24"/>
    <mergeCell ref="LRQ24:LRW24"/>
    <mergeCell ref="LRX24:LSD24"/>
    <mergeCell ref="LSE24:LSK24"/>
    <mergeCell ref="LPT24:LPZ24"/>
    <mergeCell ref="LQA24:LQG24"/>
    <mergeCell ref="LQH24:LQN24"/>
    <mergeCell ref="LQO24:LQU24"/>
    <mergeCell ref="LQV24:LRB24"/>
    <mergeCell ref="LOK24:LOQ24"/>
    <mergeCell ref="LOR24:LOX24"/>
    <mergeCell ref="LOY24:LPE24"/>
    <mergeCell ref="LPF24:LPL24"/>
    <mergeCell ref="LPM24:LPS24"/>
    <mergeCell ref="LNB24:LNH24"/>
    <mergeCell ref="LNI24:LNO24"/>
    <mergeCell ref="LNP24:LNV24"/>
    <mergeCell ref="LNW24:LOC24"/>
    <mergeCell ref="LOD24:LOJ24"/>
    <mergeCell ref="LLS24:LLY24"/>
    <mergeCell ref="LLZ24:LMF24"/>
    <mergeCell ref="LMG24:LMM24"/>
    <mergeCell ref="LMN24:LMT24"/>
    <mergeCell ref="LMU24:LNA24"/>
    <mergeCell ref="LKJ24:LKP24"/>
    <mergeCell ref="LKQ24:LKW24"/>
    <mergeCell ref="LKX24:LLD24"/>
    <mergeCell ref="LLE24:LLK24"/>
    <mergeCell ref="LLL24:LLR24"/>
    <mergeCell ref="LJA24:LJG24"/>
    <mergeCell ref="LJH24:LJN24"/>
    <mergeCell ref="LJO24:LJU24"/>
    <mergeCell ref="LJV24:LKB24"/>
    <mergeCell ref="LKC24:LKI24"/>
    <mergeCell ref="LHR24:LHX24"/>
    <mergeCell ref="LHY24:LIE24"/>
    <mergeCell ref="LIF24:LIL24"/>
    <mergeCell ref="LIM24:LIS24"/>
    <mergeCell ref="LIT24:LIZ24"/>
    <mergeCell ref="LGI24:LGO24"/>
    <mergeCell ref="LGP24:LGV24"/>
    <mergeCell ref="LGW24:LHC24"/>
    <mergeCell ref="LHD24:LHJ24"/>
    <mergeCell ref="LHK24:LHQ24"/>
    <mergeCell ref="LEZ24:LFF24"/>
    <mergeCell ref="LFG24:LFM24"/>
    <mergeCell ref="LFN24:LFT24"/>
    <mergeCell ref="LFU24:LGA24"/>
    <mergeCell ref="LGB24:LGH24"/>
    <mergeCell ref="LDQ24:LDW24"/>
    <mergeCell ref="LDX24:LED24"/>
    <mergeCell ref="LEE24:LEK24"/>
    <mergeCell ref="LEL24:LER24"/>
    <mergeCell ref="LES24:LEY24"/>
    <mergeCell ref="LCH24:LCN24"/>
    <mergeCell ref="LCO24:LCU24"/>
    <mergeCell ref="LCV24:LDB24"/>
    <mergeCell ref="LDC24:LDI24"/>
    <mergeCell ref="LDJ24:LDP24"/>
    <mergeCell ref="LAY24:LBE24"/>
    <mergeCell ref="LBF24:LBL24"/>
    <mergeCell ref="LBM24:LBS24"/>
    <mergeCell ref="LBT24:LBZ24"/>
    <mergeCell ref="LCA24:LCG24"/>
    <mergeCell ref="KZP24:KZV24"/>
    <mergeCell ref="KZW24:LAC24"/>
    <mergeCell ref="LAD24:LAJ24"/>
    <mergeCell ref="LAK24:LAQ24"/>
    <mergeCell ref="LAR24:LAX24"/>
    <mergeCell ref="KYG24:KYM24"/>
    <mergeCell ref="KYN24:KYT24"/>
    <mergeCell ref="KYU24:KZA24"/>
    <mergeCell ref="KZB24:KZH24"/>
    <mergeCell ref="KZI24:KZO24"/>
    <mergeCell ref="KWX24:KXD24"/>
    <mergeCell ref="KXE24:KXK24"/>
    <mergeCell ref="KXL24:KXR24"/>
    <mergeCell ref="KXS24:KXY24"/>
    <mergeCell ref="KXZ24:KYF24"/>
    <mergeCell ref="KVO24:KVU24"/>
    <mergeCell ref="KVV24:KWB24"/>
    <mergeCell ref="KWC24:KWI24"/>
    <mergeCell ref="KWJ24:KWP24"/>
    <mergeCell ref="KWQ24:KWW24"/>
    <mergeCell ref="KUF24:KUL24"/>
    <mergeCell ref="KUM24:KUS24"/>
    <mergeCell ref="KUT24:KUZ24"/>
    <mergeCell ref="KVA24:KVG24"/>
    <mergeCell ref="KVH24:KVN24"/>
    <mergeCell ref="KSW24:KTC24"/>
    <mergeCell ref="KTD24:KTJ24"/>
    <mergeCell ref="KTK24:KTQ24"/>
    <mergeCell ref="KTR24:KTX24"/>
    <mergeCell ref="KTY24:KUE24"/>
    <mergeCell ref="KRN24:KRT24"/>
    <mergeCell ref="KRU24:KSA24"/>
    <mergeCell ref="KSB24:KSH24"/>
    <mergeCell ref="KSI24:KSO24"/>
    <mergeCell ref="KSP24:KSV24"/>
    <mergeCell ref="KQE24:KQK24"/>
    <mergeCell ref="KQL24:KQR24"/>
    <mergeCell ref="KQS24:KQY24"/>
    <mergeCell ref="KQZ24:KRF24"/>
    <mergeCell ref="KRG24:KRM24"/>
    <mergeCell ref="KOV24:KPB24"/>
    <mergeCell ref="KPC24:KPI24"/>
    <mergeCell ref="KPJ24:KPP24"/>
    <mergeCell ref="KPQ24:KPW24"/>
    <mergeCell ref="KPX24:KQD24"/>
    <mergeCell ref="KNM24:KNS24"/>
    <mergeCell ref="KNT24:KNZ24"/>
    <mergeCell ref="KOA24:KOG24"/>
    <mergeCell ref="KOH24:KON24"/>
    <mergeCell ref="KOO24:KOU24"/>
    <mergeCell ref="KMD24:KMJ24"/>
    <mergeCell ref="KMK24:KMQ24"/>
    <mergeCell ref="KMR24:KMX24"/>
    <mergeCell ref="KMY24:KNE24"/>
    <mergeCell ref="KNF24:KNL24"/>
    <mergeCell ref="KKU24:KLA24"/>
    <mergeCell ref="KLB24:KLH24"/>
    <mergeCell ref="KLI24:KLO24"/>
    <mergeCell ref="KLP24:KLV24"/>
    <mergeCell ref="KLW24:KMC24"/>
    <mergeCell ref="KJL24:KJR24"/>
    <mergeCell ref="KJS24:KJY24"/>
    <mergeCell ref="KJZ24:KKF24"/>
    <mergeCell ref="KKG24:KKM24"/>
    <mergeCell ref="KKN24:KKT24"/>
    <mergeCell ref="KIC24:KII24"/>
    <mergeCell ref="KIJ24:KIP24"/>
    <mergeCell ref="KIQ24:KIW24"/>
    <mergeCell ref="KIX24:KJD24"/>
    <mergeCell ref="KJE24:KJK24"/>
    <mergeCell ref="KGT24:KGZ24"/>
    <mergeCell ref="KHA24:KHG24"/>
    <mergeCell ref="KHH24:KHN24"/>
    <mergeCell ref="KHO24:KHU24"/>
    <mergeCell ref="KHV24:KIB24"/>
    <mergeCell ref="KFK24:KFQ24"/>
    <mergeCell ref="KFR24:KFX24"/>
    <mergeCell ref="KFY24:KGE24"/>
    <mergeCell ref="KGF24:KGL24"/>
    <mergeCell ref="KGM24:KGS24"/>
    <mergeCell ref="KEB24:KEH24"/>
    <mergeCell ref="KEI24:KEO24"/>
    <mergeCell ref="KEP24:KEV24"/>
    <mergeCell ref="KEW24:KFC24"/>
    <mergeCell ref="KFD24:KFJ24"/>
    <mergeCell ref="KCS24:KCY24"/>
    <mergeCell ref="KCZ24:KDF24"/>
    <mergeCell ref="KDG24:KDM24"/>
    <mergeCell ref="KDN24:KDT24"/>
    <mergeCell ref="KDU24:KEA24"/>
    <mergeCell ref="KBJ24:KBP24"/>
    <mergeCell ref="KBQ24:KBW24"/>
    <mergeCell ref="KBX24:KCD24"/>
    <mergeCell ref="KCE24:KCK24"/>
    <mergeCell ref="KCL24:KCR24"/>
    <mergeCell ref="KAA24:KAG24"/>
    <mergeCell ref="KAH24:KAN24"/>
    <mergeCell ref="KAO24:KAU24"/>
    <mergeCell ref="KAV24:KBB24"/>
    <mergeCell ref="KBC24:KBI24"/>
    <mergeCell ref="JYR24:JYX24"/>
    <mergeCell ref="JYY24:JZE24"/>
    <mergeCell ref="JZF24:JZL24"/>
    <mergeCell ref="JZM24:JZS24"/>
    <mergeCell ref="JZT24:JZZ24"/>
    <mergeCell ref="JXI24:JXO24"/>
    <mergeCell ref="JXP24:JXV24"/>
    <mergeCell ref="JXW24:JYC24"/>
    <mergeCell ref="JYD24:JYJ24"/>
    <mergeCell ref="JYK24:JYQ24"/>
    <mergeCell ref="JVZ24:JWF24"/>
    <mergeCell ref="JWG24:JWM24"/>
    <mergeCell ref="JWN24:JWT24"/>
    <mergeCell ref="JWU24:JXA24"/>
    <mergeCell ref="JXB24:JXH24"/>
    <mergeCell ref="JUQ24:JUW24"/>
    <mergeCell ref="JUX24:JVD24"/>
    <mergeCell ref="JVE24:JVK24"/>
    <mergeCell ref="JVL24:JVR24"/>
    <mergeCell ref="JVS24:JVY24"/>
    <mergeCell ref="JTH24:JTN24"/>
    <mergeCell ref="JTO24:JTU24"/>
    <mergeCell ref="JTV24:JUB24"/>
    <mergeCell ref="JUC24:JUI24"/>
    <mergeCell ref="JUJ24:JUP24"/>
    <mergeCell ref="JRY24:JSE24"/>
    <mergeCell ref="JSF24:JSL24"/>
    <mergeCell ref="JSM24:JSS24"/>
    <mergeCell ref="JST24:JSZ24"/>
    <mergeCell ref="JTA24:JTG24"/>
    <mergeCell ref="JQP24:JQV24"/>
    <mergeCell ref="JQW24:JRC24"/>
    <mergeCell ref="JRD24:JRJ24"/>
    <mergeCell ref="JRK24:JRQ24"/>
    <mergeCell ref="JRR24:JRX24"/>
    <mergeCell ref="JPG24:JPM24"/>
    <mergeCell ref="JPN24:JPT24"/>
    <mergeCell ref="JPU24:JQA24"/>
    <mergeCell ref="JQB24:JQH24"/>
    <mergeCell ref="JQI24:JQO24"/>
    <mergeCell ref="JNX24:JOD24"/>
    <mergeCell ref="JOE24:JOK24"/>
    <mergeCell ref="JOL24:JOR24"/>
    <mergeCell ref="JOS24:JOY24"/>
    <mergeCell ref="JOZ24:JPF24"/>
    <mergeCell ref="JMO24:JMU24"/>
    <mergeCell ref="JMV24:JNB24"/>
    <mergeCell ref="JNC24:JNI24"/>
    <mergeCell ref="JNJ24:JNP24"/>
    <mergeCell ref="JNQ24:JNW24"/>
    <mergeCell ref="JLF24:JLL24"/>
    <mergeCell ref="JLM24:JLS24"/>
    <mergeCell ref="JLT24:JLZ24"/>
    <mergeCell ref="JMA24:JMG24"/>
    <mergeCell ref="JMH24:JMN24"/>
    <mergeCell ref="JJW24:JKC24"/>
    <mergeCell ref="JKD24:JKJ24"/>
    <mergeCell ref="JKK24:JKQ24"/>
    <mergeCell ref="JKR24:JKX24"/>
    <mergeCell ref="JKY24:JLE24"/>
    <mergeCell ref="JIN24:JIT24"/>
    <mergeCell ref="JIU24:JJA24"/>
    <mergeCell ref="JJB24:JJH24"/>
    <mergeCell ref="JJI24:JJO24"/>
    <mergeCell ref="JJP24:JJV24"/>
    <mergeCell ref="JHE24:JHK24"/>
    <mergeCell ref="JHL24:JHR24"/>
    <mergeCell ref="JHS24:JHY24"/>
    <mergeCell ref="JHZ24:JIF24"/>
    <mergeCell ref="JIG24:JIM24"/>
    <mergeCell ref="JFV24:JGB24"/>
    <mergeCell ref="JGC24:JGI24"/>
    <mergeCell ref="JGJ24:JGP24"/>
    <mergeCell ref="JGQ24:JGW24"/>
    <mergeCell ref="JGX24:JHD24"/>
    <mergeCell ref="JEM24:JES24"/>
    <mergeCell ref="JET24:JEZ24"/>
    <mergeCell ref="JFA24:JFG24"/>
    <mergeCell ref="JFH24:JFN24"/>
    <mergeCell ref="JFO24:JFU24"/>
    <mergeCell ref="JDD24:JDJ24"/>
    <mergeCell ref="JDK24:JDQ24"/>
    <mergeCell ref="JDR24:JDX24"/>
    <mergeCell ref="JDY24:JEE24"/>
    <mergeCell ref="JEF24:JEL24"/>
    <mergeCell ref="JBU24:JCA24"/>
    <mergeCell ref="JCB24:JCH24"/>
    <mergeCell ref="JCI24:JCO24"/>
    <mergeCell ref="JCP24:JCV24"/>
    <mergeCell ref="JCW24:JDC24"/>
    <mergeCell ref="JAL24:JAR24"/>
    <mergeCell ref="JAS24:JAY24"/>
    <mergeCell ref="JAZ24:JBF24"/>
    <mergeCell ref="JBG24:JBM24"/>
    <mergeCell ref="JBN24:JBT24"/>
    <mergeCell ref="IZC24:IZI24"/>
    <mergeCell ref="IZJ24:IZP24"/>
    <mergeCell ref="IZQ24:IZW24"/>
    <mergeCell ref="IZX24:JAD24"/>
    <mergeCell ref="JAE24:JAK24"/>
    <mergeCell ref="IXT24:IXZ24"/>
    <mergeCell ref="IYA24:IYG24"/>
    <mergeCell ref="IYH24:IYN24"/>
    <mergeCell ref="IYO24:IYU24"/>
    <mergeCell ref="IYV24:IZB24"/>
    <mergeCell ref="IWK24:IWQ24"/>
    <mergeCell ref="IWR24:IWX24"/>
    <mergeCell ref="IWY24:IXE24"/>
    <mergeCell ref="IXF24:IXL24"/>
    <mergeCell ref="IXM24:IXS24"/>
    <mergeCell ref="IVB24:IVH24"/>
    <mergeCell ref="IVI24:IVO24"/>
    <mergeCell ref="IVP24:IVV24"/>
    <mergeCell ref="IVW24:IWC24"/>
    <mergeCell ref="IWD24:IWJ24"/>
    <mergeCell ref="ITS24:ITY24"/>
    <mergeCell ref="ITZ24:IUF24"/>
    <mergeCell ref="IUG24:IUM24"/>
    <mergeCell ref="IUN24:IUT24"/>
    <mergeCell ref="IUU24:IVA24"/>
    <mergeCell ref="ISJ24:ISP24"/>
    <mergeCell ref="ISQ24:ISW24"/>
    <mergeCell ref="ISX24:ITD24"/>
    <mergeCell ref="ITE24:ITK24"/>
    <mergeCell ref="ITL24:ITR24"/>
    <mergeCell ref="IRA24:IRG24"/>
    <mergeCell ref="IRH24:IRN24"/>
    <mergeCell ref="IRO24:IRU24"/>
    <mergeCell ref="IRV24:ISB24"/>
    <mergeCell ref="ISC24:ISI24"/>
    <mergeCell ref="IPR24:IPX24"/>
    <mergeCell ref="IPY24:IQE24"/>
    <mergeCell ref="IQF24:IQL24"/>
    <mergeCell ref="IQM24:IQS24"/>
    <mergeCell ref="IQT24:IQZ24"/>
    <mergeCell ref="IOI24:IOO24"/>
    <mergeCell ref="IOP24:IOV24"/>
    <mergeCell ref="IOW24:IPC24"/>
    <mergeCell ref="IPD24:IPJ24"/>
    <mergeCell ref="IPK24:IPQ24"/>
    <mergeCell ref="IMZ24:INF24"/>
    <mergeCell ref="ING24:INM24"/>
    <mergeCell ref="INN24:INT24"/>
    <mergeCell ref="INU24:IOA24"/>
    <mergeCell ref="IOB24:IOH24"/>
    <mergeCell ref="ILQ24:ILW24"/>
    <mergeCell ref="ILX24:IMD24"/>
    <mergeCell ref="IME24:IMK24"/>
    <mergeCell ref="IML24:IMR24"/>
    <mergeCell ref="IMS24:IMY24"/>
    <mergeCell ref="IKH24:IKN24"/>
    <mergeCell ref="IKO24:IKU24"/>
    <mergeCell ref="IKV24:ILB24"/>
    <mergeCell ref="ILC24:ILI24"/>
    <mergeCell ref="ILJ24:ILP24"/>
    <mergeCell ref="IIY24:IJE24"/>
    <mergeCell ref="IJF24:IJL24"/>
    <mergeCell ref="IJM24:IJS24"/>
    <mergeCell ref="IJT24:IJZ24"/>
    <mergeCell ref="IKA24:IKG24"/>
    <mergeCell ref="IHP24:IHV24"/>
    <mergeCell ref="IHW24:IIC24"/>
    <mergeCell ref="IID24:IIJ24"/>
    <mergeCell ref="IIK24:IIQ24"/>
    <mergeCell ref="IIR24:IIX24"/>
    <mergeCell ref="IGG24:IGM24"/>
    <mergeCell ref="IGN24:IGT24"/>
    <mergeCell ref="IGU24:IHA24"/>
    <mergeCell ref="IHB24:IHH24"/>
    <mergeCell ref="IHI24:IHO24"/>
    <mergeCell ref="IEX24:IFD24"/>
    <mergeCell ref="IFE24:IFK24"/>
    <mergeCell ref="IFL24:IFR24"/>
    <mergeCell ref="IFS24:IFY24"/>
    <mergeCell ref="IFZ24:IGF24"/>
    <mergeCell ref="IDO24:IDU24"/>
    <mergeCell ref="IDV24:IEB24"/>
    <mergeCell ref="IEC24:IEI24"/>
    <mergeCell ref="IEJ24:IEP24"/>
    <mergeCell ref="IEQ24:IEW24"/>
    <mergeCell ref="ICF24:ICL24"/>
    <mergeCell ref="ICM24:ICS24"/>
    <mergeCell ref="ICT24:ICZ24"/>
    <mergeCell ref="IDA24:IDG24"/>
    <mergeCell ref="IDH24:IDN24"/>
    <mergeCell ref="IAW24:IBC24"/>
    <mergeCell ref="IBD24:IBJ24"/>
    <mergeCell ref="IBK24:IBQ24"/>
    <mergeCell ref="IBR24:IBX24"/>
    <mergeCell ref="IBY24:ICE24"/>
    <mergeCell ref="HZN24:HZT24"/>
    <mergeCell ref="HZU24:IAA24"/>
    <mergeCell ref="IAB24:IAH24"/>
    <mergeCell ref="IAI24:IAO24"/>
    <mergeCell ref="IAP24:IAV24"/>
    <mergeCell ref="HYE24:HYK24"/>
    <mergeCell ref="HYL24:HYR24"/>
    <mergeCell ref="HYS24:HYY24"/>
    <mergeCell ref="HYZ24:HZF24"/>
    <mergeCell ref="HZG24:HZM24"/>
    <mergeCell ref="HWV24:HXB24"/>
    <mergeCell ref="HXC24:HXI24"/>
    <mergeCell ref="HXJ24:HXP24"/>
    <mergeCell ref="HXQ24:HXW24"/>
    <mergeCell ref="HXX24:HYD24"/>
    <mergeCell ref="HVM24:HVS24"/>
    <mergeCell ref="HVT24:HVZ24"/>
    <mergeCell ref="HWA24:HWG24"/>
    <mergeCell ref="HWH24:HWN24"/>
    <mergeCell ref="HWO24:HWU24"/>
    <mergeCell ref="HUD24:HUJ24"/>
    <mergeCell ref="HUK24:HUQ24"/>
    <mergeCell ref="HUR24:HUX24"/>
    <mergeCell ref="HUY24:HVE24"/>
    <mergeCell ref="HVF24:HVL24"/>
    <mergeCell ref="HSU24:HTA24"/>
    <mergeCell ref="HTB24:HTH24"/>
    <mergeCell ref="HTI24:HTO24"/>
    <mergeCell ref="HTP24:HTV24"/>
    <mergeCell ref="HTW24:HUC24"/>
    <mergeCell ref="HRL24:HRR24"/>
    <mergeCell ref="HRS24:HRY24"/>
    <mergeCell ref="HRZ24:HSF24"/>
    <mergeCell ref="HSG24:HSM24"/>
    <mergeCell ref="HSN24:HST24"/>
    <mergeCell ref="HQC24:HQI24"/>
    <mergeCell ref="HQJ24:HQP24"/>
    <mergeCell ref="HQQ24:HQW24"/>
    <mergeCell ref="HQX24:HRD24"/>
    <mergeCell ref="HRE24:HRK24"/>
    <mergeCell ref="HOT24:HOZ24"/>
    <mergeCell ref="HPA24:HPG24"/>
    <mergeCell ref="HPH24:HPN24"/>
    <mergeCell ref="HPO24:HPU24"/>
    <mergeCell ref="HPV24:HQB24"/>
    <mergeCell ref="HNK24:HNQ24"/>
    <mergeCell ref="HNR24:HNX24"/>
    <mergeCell ref="HNY24:HOE24"/>
    <mergeCell ref="HOF24:HOL24"/>
    <mergeCell ref="HOM24:HOS24"/>
    <mergeCell ref="HMB24:HMH24"/>
    <mergeCell ref="HMI24:HMO24"/>
    <mergeCell ref="HMP24:HMV24"/>
    <mergeCell ref="HMW24:HNC24"/>
    <mergeCell ref="HND24:HNJ24"/>
    <mergeCell ref="HKS24:HKY24"/>
    <mergeCell ref="HKZ24:HLF24"/>
    <mergeCell ref="HLG24:HLM24"/>
    <mergeCell ref="HLN24:HLT24"/>
    <mergeCell ref="HLU24:HMA24"/>
    <mergeCell ref="HJJ24:HJP24"/>
    <mergeCell ref="HJQ24:HJW24"/>
    <mergeCell ref="HJX24:HKD24"/>
    <mergeCell ref="HKE24:HKK24"/>
    <mergeCell ref="HKL24:HKR24"/>
    <mergeCell ref="HIA24:HIG24"/>
    <mergeCell ref="HIH24:HIN24"/>
    <mergeCell ref="HIO24:HIU24"/>
    <mergeCell ref="HIV24:HJB24"/>
    <mergeCell ref="HJC24:HJI24"/>
    <mergeCell ref="HGR24:HGX24"/>
    <mergeCell ref="HGY24:HHE24"/>
    <mergeCell ref="HHF24:HHL24"/>
    <mergeCell ref="HHM24:HHS24"/>
    <mergeCell ref="HHT24:HHZ24"/>
    <mergeCell ref="HFI24:HFO24"/>
    <mergeCell ref="HFP24:HFV24"/>
    <mergeCell ref="HFW24:HGC24"/>
    <mergeCell ref="HGD24:HGJ24"/>
    <mergeCell ref="HGK24:HGQ24"/>
    <mergeCell ref="HDZ24:HEF24"/>
    <mergeCell ref="HEG24:HEM24"/>
    <mergeCell ref="HEN24:HET24"/>
    <mergeCell ref="HEU24:HFA24"/>
    <mergeCell ref="HFB24:HFH24"/>
    <mergeCell ref="HCQ24:HCW24"/>
    <mergeCell ref="HCX24:HDD24"/>
    <mergeCell ref="HDE24:HDK24"/>
    <mergeCell ref="HDL24:HDR24"/>
    <mergeCell ref="HDS24:HDY24"/>
    <mergeCell ref="HBH24:HBN24"/>
    <mergeCell ref="HBO24:HBU24"/>
    <mergeCell ref="HBV24:HCB24"/>
    <mergeCell ref="HCC24:HCI24"/>
    <mergeCell ref="HCJ24:HCP24"/>
    <mergeCell ref="GZY24:HAE24"/>
    <mergeCell ref="HAF24:HAL24"/>
    <mergeCell ref="HAM24:HAS24"/>
    <mergeCell ref="HAT24:HAZ24"/>
    <mergeCell ref="HBA24:HBG24"/>
    <mergeCell ref="GYP24:GYV24"/>
    <mergeCell ref="GYW24:GZC24"/>
    <mergeCell ref="GZD24:GZJ24"/>
    <mergeCell ref="GZK24:GZQ24"/>
    <mergeCell ref="GZR24:GZX24"/>
    <mergeCell ref="GXG24:GXM24"/>
    <mergeCell ref="GXN24:GXT24"/>
    <mergeCell ref="GXU24:GYA24"/>
    <mergeCell ref="GYB24:GYH24"/>
    <mergeCell ref="GYI24:GYO24"/>
    <mergeCell ref="GVX24:GWD24"/>
    <mergeCell ref="GWE24:GWK24"/>
    <mergeCell ref="GWL24:GWR24"/>
    <mergeCell ref="GWS24:GWY24"/>
    <mergeCell ref="GWZ24:GXF24"/>
    <mergeCell ref="GUO24:GUU24"/>
    <mergeCell ref="GUV24:GVB24"/>
    <mergeCell ref="GVC24:GVI24"/>
    <mergeCell ref="GVJ24:GVP24"/>
    <mergeCell ref="GVQ24:GVW24"/>
    <mergeCell ref="GTF24:GTL24"/>
    <mergeCell ref="GTM24:GTS24"/>
    <mergeCell ref="GTT24:GTZ24"/>
    <mergeCell ref="GUA24:GUG24"/>
    <mergeCell ref="GUH24:GUN24"/>
    <mergeCell ref="GRW24:GSC24"/>
    <mergeCell ref="GSD24:GSJ24"/>
    <mergeCell ref="GSK24:GSQ24"/>
    <mergeCell ref="GSR24:GSX24"/>
    <mergeCell ref="GSY24:GTE24"/>
    <mergeCell ref="GQN24:GQT24"/>
    <mergeCell ref="GQU24:GRA24"/>
    <mergeCell ref="GRB24:GRH24"/>
    <mergeCell ref="GRI24:GRO24"/>
    <mergeCell ref="GRP24:GRV24"/>
    <mergeCell ref="GPE24:GPK24"/>
    <mergeCell ref="GPL24:GPR24"/>
    <mergeCell ref="GPS24:GPY24"/>
    <mergeCell ref="GPZ24:GQF24"/>
    <mergeCell ref="GQG24:GQM24"/>
    <mergeCell ref="GNV24:GOB24"/>
    <mergeCell ref="GOC24:GOI24"/>
    <mergeCell ref="GOJ24:GOP24"/>
    <mergeCell ref="GOQ24:GOW24"/>
    <mergeCell ref="GOX24:GPD24"/>
    <mergeCell ref="GMM24:GMS24"/>
    <mergeCell ref="GMT24:GMZ24"/>
    <mergeCell ref="GNA24:GNG24"/>
    <mergeCell ref="GNH24:GNN24"/>
    <mergeCell ref="GNO24:GNU24"/>
    <mergeCell ref="GLD24:GLJ24"/>
    <mergeCell ref="GLK24:GLQ24"/>
    <mergeCell ref="GLR24:GLX24"/>
    <mergeCell ref="GLY24:GME24"/>
    <mergeCell ref="GMF24:GML24"/>
    <mergeCell ref="GJU24:GKA24"/>
    <mergeCell ref="GKB24:GKH24"/>
    <mergeCell ref="GKI24:GKO24"/>
    <mergeCell ref="GKP24:GKV24"/>
    <mergeCell ref="GKW24:GLC24"/>
    <mergeCell ref="GIL24:GIR24"/>
    <mergeCell ref="GIS24:GIY24"/>
    <mergeCell ref="GIZ24:GJF24"/>
    <mergeCell ref="GJG24:GJM24"/>
    <mergeCell ref="GJN24:GJT24"/>
    <mergeCell ref="GHC24:GHI24"/>
    <mergeCell ref="GHJ24:GHP24"/>
    <mergeCell ref="GHQ24:GHW24"/>
    <mergeCell ref="GHX24:GID24"/>
    <mergeCell ref="GIE24:GIK24"/>
    <mergeCell ref="GFT24:GFZ24"/>
    <mergeCell ref="GGA24:GGG24"/>
    <mergeCell ref="GGH24:GGN24"/>
    <mergeCell ref="GGO24:GGU24"/>
    <mergeCell ref="GGV24:GHB24"/>
    <mergeCell ref="GEK24:GEQ24"/>
    <mergeCell ref="GER24:GEX24"/>
    <mergeCell ref="GEY24:GFE24"/>
    <mergeCell ref="GFF24:GFL24"/>
    <mergeCell ref="GFM24:GFS24"/>
    <mergeCell ref="GDB24:GDH24"/>
    <mergeCell ref="GDI24:GDO24"/>
    <mergeCell ref="GDP24:GDV24"/>
    <mergeCell ref="GDW24:GEC24"/>
    <mergeCell ref="GED24:GEJ24"/>
    <mergeCell ref="GBS24:GBY24"/>
    <mergeCell ref="GBZ24:GCF24"/>
    <mergeCell ref="GCG24:GCM24"/>
    <mergeCell ref="GCN24:GCT24"/>
    <mergeCell ref="GCU24:GDA24"/>
    <mergeCell ref="GAJ24:GAP24"/>
    <mergeCell ref="GAQ24:GAW24"/>
    <mergeCell ref="GAX24:GBD24"/>
    <mergeCell ref="GBE24:GBK24"/>
    <mergeCell ref="GBL24:GBR24"/>
    <mergeCell ref="FZA24:FZG24"/>
    <mergeCell ref="FZH24:FZN24"/>
    <mergeCell ref="FZO24:FZU24"/>
    <mergeCell ref="FZV24:GAB24"/>
    <mergeCell ref="GAC24:GAI24"/>
    <mergeCell ref="FXR24:FXX24"/>
    <mergeCell ref="FXY24:FYE24"/>
    <mergeCell ref="FYF24:FYL24"/>
    <mergeCell ref="FYM24:FYS24"/>
    <mergeCell ref="FYT24:FYZ24"/>
    <mergeCell ref="FWI24:FWO24"/>
    <mergeCell ref="FWP24:FWV24"/>
    <mergeCell ref="FWW24:FXC24"/>
    <mergeCell ref="FXD24:FXJ24"/>
    <mergeCell ref="FXK24:FXQ24"/>
    <mergeCell ref="FUZ24:FVF24"/>
    <mergeCell ref="FVG24:FVM24"/>
    <mergeCell ref="FVN24:FVT24"/>
    <mergeCell ref="FVU24:FWA24"/>
    <mergeCell ref="FWB24:FWH24"/>
    <mergeCell ref="FTQ24:FTW24"/>
    <mergeCell ref="FTX24:FUD24"/>
    <mergeCell ref="FUE24:FUK24"/>
    <mergeCell ref="FUL24:FUR24"/>
    <mergeCell ref="FUS24:FUY24"/>
    <mergeCell ref="FSH24:FSN24"/>
    <mergeCell ref="FSO24:FSU24"/>
    <mergeCell ref="FSV24:FTB24"/>
    <mergeCell ref="FTC24:FTI24"/>
    <mergeCell ref="FTJ24:FTP24"/>
    <mergeCell ref="FQY24:FRE24"/>
    <mergeCell ref="FRF24:FRL24"/>
    <mergeCell ref="FRM24:FRS24"/>
    <mergeCell ref="FRT24:FRZ24"/>
    <mergeCell ref="FSA24:FSG24"/>
    <mergeCell ref="FPP24:FPV24"/>
    <mergeCell ref="FPW24:FQC24"/>
    <mergeCell ref="FQD24:FQJ24"/>
    <mergeCell ref="FQK24:FQQ24"/>
    <mergeCell ref="FQR24:FQX24"/>
    <mergeCell ref="FOG24:FOM24"/>
    <mergeCell ref="FON24:FOT24"/>
    <mergeCell ref="FOU24:FPA24"/>
    <mergeCell ref="FPB24:FPH24"/>
    <mergeCell ref="FPI24:FPO24"/>
    <mergeCell ref="FMX24:FND24"/>
    <mergeCell ref="FNE24:FNK24"/>
    <mergeCell ref="FNL24:FNR24"/>
    <mergeCell ref="FNS24:FNY24"/>
    <mergeCell ref="FNZ24:FOF24"/>
    <mergeCell ref="FLO24:FLU24"/>
    <mergeCell ref="FLV24:FMB24"/>
    <mergeCell ref="FMC24:FMI24"/>
    <mergeCell ref="FMJ24:FMP24"/>
    <mergeCell ref="FMQ24:FMW24"/>
    <mergeCell ref="FKF24:FKL24"/>
    <mergeCell ref="FKM24:FKS24"/>
    <mergeCell ref="FKT24:FKZ24"/>
    <mergeCell ref="FLA24:FLG24"/>
    <mergeCell ref="FLH24:FLN24"/>
    <mergeCell ref="FIW24:FJC24"/>
    <mergeCell ref="FJD24:FJJ24"/>
    <mergeCell ref="FJK24:FJQ24"/>
    <mergeCell ref="FJR24:FJX24"/>
    <mergeCell ref="FJY24:FKE24"/>
    <mergeCell ref="FHN24:FHT24"/>
    <mergeCell ref="FHU24:FIA24"/>
    <mergeCell ref="FIB24:FIH24"/>
    <mergeCell ref="FII24:FIO24"/>
    <mergeCell ref="FIP24:FIV24"/>
    <mergeCell ref="FGE24:FGK24"/>
    <mergeCell ref="FGL24:FGR24"/>
    <mergeCell ref="FGS24:FGY24"/>
    <mergeCell ref="FGZ24:FHF24"/>
    <mergeCell ref="FHG24:FHM24"/>
    <mergeCell ref="FEV24:FFB24"/>
    <mergeCell ref="FFC24:FFI24"/>
    <mergeCell ref="FFJ24:FFP24"/>
    <mergeCell ref="FFQ24:FFW24"/>
    <mergeCell ref="FFX24:FGD24"/>
    <mergeCell ref="FDM24:FDS24"/>
    <mergeCell ref="FDT24:FDZ24"/>
    <mergeCell ref="FEA24:FEG24"/>
    <mergeCell ref="FEH24:FEN24"/>
    <mergeCell ref="FEO24:FEU24"/>
    <mergeCell ref="FCD24:FCJ24"/>
    <mergeCell ref="FCK24:FCQ24"/>
    <mergeCell ref="FCR24:FCX24"/>
    <mergeCell ref="FCY24:FDE24"/>
    <mergeCell ref="FDF24:FDL24"/>
    <mergeCell ref="FAU24:FBA24"/>
    <mergeCell ref="FBB24:FBH24"/>
    <mergeCell ref="FBI24:FBO24"/>
    <mergeCell ref="FBP24:FBV24"/>
    <mergeCell ref="FBW24:FCC24"/>
    <mergeCell ref="EZL24:EZR24"/>
    <mergeCell ref="EZS24:EZY24"/>
    <mergeCell ref="EZZ24:FAF24"/>
    <mergeCell ref="FAG24:FAM24"/>
    <mergeCell ref="FAN24:FAT24"/>
    <mergeCell ref="EYC24:EYI24"/>
    <mergeCell ref="EYJ24:EYP24"/>
    <mergeCell ref="EYQ24:EYW24"/>
    <mergeCell ref="EYX24:EZD24"/>
    <mergeCell ref="EZE24:EZK24"/>
    <mergeCell ref="EWT24:EWZ24"/>
    <mergeCell ref="EXA24:EXG24"/>
    <mergeCell ref="EXH24:EXN24"/>
    <mergeCell ref="EXO24:EXU24"/>
    <mergeCell ref="EXV24:EYB24"/>
    <mergeCell ref="EVK24:EVQ24"/>
    <mergeCell ref="EVR24:EVX24"/>
    <mergeCell ref="EVY24:EWE24"/>
    <mergeCell ref="EWF24:EWL24"/>
    <mergeCell ref="EWM24:EWS24"/>
    <mergeCell ref="EUB24:EUH24"/>
    <mergeCell ref="EUI24:EUO24"/>
    <mergeCell ref="EUP24:EUV24"/>
    <mergeCell ref="EUW24:EVC24"/>
    <mergeCell ref="EVD24:EVJ24"/>
    <mergeCell ref="ESS24:ESY24"/>
    <mergeCell ref="ESZ24:ETF24"/>
    <mergeCell ref="ETG24:ETM24"/>
    <mergeCell ref="ETN24:ETT24"/>
    <mergeCell ref="ETU24:EUA24"/>
    <mergeCell ref="ERJ24:ERP24"/>
    <mergeCell ref="ERQ24:ERW24"/>
    <mergeCell ref="ERX24:ESD24"/>
    <mergeCell ref="ESE24:ESK24"/>
    <mergeCell ref="ESL24:ESR24"/>
    <mergeCell ref="EQA24:EQG24"/>
    <mergeCell ref="EQH24:EQN24"/>
    <mergeCell ref="EQO24:EQU24"/>
    <mergeCell ref="EQV24:ERB24"/>
    <mergeCell ref="ERC24:ERI24"/>
    <mergeCell ref="EOR24:EOX24"/>
    <mergeCell ref="EOY24:EPE24"/>
    <mergeCell ref="EPF24:EPL24"/>
    <mergeCell ref="EPM24:EPS24"/>
    <mergeCell ref="EPT24:EPZ24"/>
    <mergeCell ref="ENI24:ENO24"/>
    <mergeCell ref="ENP24:ENV24"/>
    <mergeCell ref="ENW24:EOC24"/>
    <mergeCell ref="EOD24:EOJ24"/>
    <mergeCell ref="EOK24:EOQ24"/>
    <mergeCell ref="ELZ24:EMF24"/>
    <mergeCell ref="EMG24:EMM24"/>
    <mergeCell ref="EMN24:EMT24"/>
    <mergeCell ref="EMU24:ENA24"/>
    <mergeCell ref="ENB24:ENH24"/>
    <mergeCell ref="EKQ24:EKW24"/>
    <mergeCell ref="EKX24:ELD24"/>
    <mergeCell ref="ELE24:ELK24"/>
    <mergeCell ref="ELL24:ELR24"/>
    <mergeCell ref="ELS24:ELY24"/>
    <mergeCell ref="EJH24:EJN24"/>
    <mergeCell ref="EJO24:EJU24"/>
    <mergeCell ref="EJV24:EKB24"/>
    <mergeCell ref="EKC24:EKI24"/>
    <mergeCell ref="EKJ24:EKP24"/>
    <mergeCell ref="EHY24:EIE24"/>
    <mergeCell ref="EIF24:EIL24"/>
    <mergeCell ref="EIM24:EIS24"/>
    <mergeCell ref="EIT24:EIZ24"/>
    <mergeCell ref="EJA24:EJG24"/>
    <mergeCell ref="EGP24:EGV24"/>
    <mergeCell ref="EGW24:EHC24"/>
    <mergeCell ref="EHD24:EHJ24"/>
    <mergeCell ref="EHK24:EHQ24"/>
    <mergeCell ref="EHR24:EHX24"/>
    <mergeCell ref="EFG24:EFM24"/>
    <mergeCell ref="EFN24:EFT24"/>
    <mergeCell ref="EFU24:EGA24"/>
    <mergeCell ref="EGB24:EGH24"/>
    <mergeCell ref="EGI24:EGO24"/>
    <mergeCell ref="EDX24:EED24"/>
    <mergeCell ref="EEE24:EEK24"/>
    <mergeCell ref="EEL24:EER24"/>
    <mergeCell ref="EES24:EEY24"/>
    <mergeCell ref="EEZ24:EFF24"/>
    <mergeCell ref="ECO24:ECU24"/>
    <mergeCell ref="ECV24:EDB24"/>
    <mergeCell ref="EDC24:EDI24"/>
    <mergeCell ref="EDJ24:EDP24"/>
    <mergeCell ref="EDQ24:EDW24"/>
    <mergeCell ref="EBF24:EBL24"/>
    <mergeCell ref="EBM24:EBS24"/>
    <mergeCell ref="EBT24:EBZ24"/>
    <mergeCell ref="ECA24:ECG24"/>
    <mergeCell ref="ECH24:ECN24"/>
    <mergeCell ref="DZW24:EAC24"/>
    <mergeCell ref="EAD24:EAJ24"/>
    <mergeCell ref="EAK24:EAQ24"/>
    <mergeCell ref="EAR24:EAX24"/>
    <mergeCell ref="EAY24:EBE24"/>
    <mergeCell ref="DYN24:DYT24"/>
    <mergeCell ref="DYU24:DZA24"/>
    <mergeCell ref="DZB24:DZH24"/>
    <mergeCell ref="DZI24:DZO24"/>
    <mergeCell ref="DZP24:DZV24"/>
    <mergeCell ref="DXE24:DXK24"/>
    <mergeCell ref="DXL24:DXR24"/>
    <mergeCell ref="DXS24:DXY24"/>
    <mergeCell ref="DXZ24:DYF24"/>
    <mergeCell ref="DYG24:DYM24"/>
    <mergeCell ref="DVV24:DWB24"/>
    <mergeCell ref="DWC24:DWI24"/>
    <mergeCell ref="DWJ24:DWP24"/>
    <mergeCell ref="DWQ24:DWW24"/>
    <mergeCell ref="DWX24:DXD24"/>
    <mergeCell ref="DUM24:DUS24"/>
    <mergeCell ref="DUT24:DUZ24"/>
    <mergeCell ref="DVA24:DVG24"/>
    <mergeCell ref="DVH24:DVN24"/>
    <mergeCell ref="DVO24:DVU24"/>
    <mergeCell ref="DTD24:DTJ24"/>
    <mergeCell ref="DTK24:DTQ24"/>
    <mergeCell ref="DTR24:DTX24"/>
    <mergeCell ref="DTY24:DUE24"/>
    <mergeCell ref="DUF24:DUL24"/>
    <mergeCell ref="DRU24:DSA24"/>
    <mergeCell ref="DSB24:DSH24"/>
    <mergeCell ref="DSI24:DSO24"/>
    <mergeCell ref="DSP24:DSV24"/>
    <mergeCell ref="DSW24:DTC24"/>
    <mergeCell ref="DQL24:DQR24"/>
    <mergeCell ref="DQS24:DQY24"/>
    <mergeCell ref="DQZ24:DRF24"/>
    <mergeCell ref="DRG24:DRM24"/>
    <mergeCell ref="DRN24:DRT24"/>
    <mergeCell ref="DPC24:DPI24"/>
    <mergeCell ref="DPJ24:DPP24"/>
    <mergeCell ref="DPQ24:DPW24"/>
    <mergeCell ref="DPX24:DQD24"/>
    <mergeCell ref="DQE24:DQK24"/>
    <mergeCell ref="DNT24:DNZ24"/>
    <mergeCell ref="DOA24:DOG24"/>
    <mergeCell ref="DOH24:DON24"/>
    <mergeCell ref="DOO24:DOU24"/>
    <mergeCell ref="DOV24:DPB24"/>
    <mergeCell ref="DMK24:DMQ24"/>
    <mergeCell ref="DMR24:DMX24"/>
    <mergeCell ref="DMY24:DNE24"/>
    <mergeCell ref="DNF24:DNL24"/>
    <mergeCell ref="DNM24:DNS24"/>
    <mergeCell ref="DLB24:DLH24"/>
    <mergeCell ref="DLI24:DLO24"/>
    <mergeCell ref="DLP24:DLV24"/>
    <mergeCell ref="DLW24:DMC24"/>
    <mergeCell ref="DMD24:DMJ24"/>
    <mergeCell ref="DJS24:DJY24"/>
    <mergeCell ref="DJZ24:DKF24"/>
    <mergeCell ref="DKG24:DKM24"/>
    <mergeCell ref="DKN24:DKT24"/>
    <mergeCell ref="DKU24:DLA24"/>
    <mergeCell ref="DIJ24:DIP24"/>
    <mergeCell ref="DIQ24:DIW24"/>
    <mergeCell ref="DIX24:DJD24"/>
    <mergeCell ref="DJE24:DJK24"/>
    <mergeCell ref="DJL24:DJR24"/>
    <mergeCell ref="DHA24:DHG24"/>
    <mergeCell ref="DHH24:DHN24"/>
    <mergeCell ref="DHO24:DHU24"/>
    <mergeCell ref="DHV24:DIB24"/>
    <mergeCell ref="DIC24:DII24"/>
    <mergeCell ref="DFR24:DFX24"/>
    <mergeCell ref="DFY24:DGE24"/>
    <mergeCell ref="DGF24:DGL24"/>
    <mergeCell ref="DGM24:DGS24"/>
    <mergeCell ref="DGT24:DGZ24"/>
    <mergeCell ref="DEI24:DEO24"/>
    <mergeCell ref="DEP24:DEV24"/>
    <mergeCell ref="DEW24:DFC24"/>
    <mergeCell ref="DFD24:DFJ24"/>
    <mergeCell ref="DFK24:DFQ24"/>
    <mergeCell ref="DCZ24:DDF24"/>
    <mergeCell ref="DDG24:DDM24"/>
    <mergeCell ref="DDN24:DDT24"/>
    <mergeCell ref="DDU24:DEA24"/>
    <mergeCell ref="DEB24:DEH24"/>
    <mergeCell ref="DBQ24:DBW24"/>
    <mergeCell ref="DBX24:DCD24"/>
    <mergeCell ref="DCE24:DCK24"/>
    <mergeCell ref="DCL24:DCR24"/>
    <mergeCell ref="DCS24:DCY24"/>
    <mergeCell ref="DAH24:DAN24"/>
    <mergeCell ref="DAO24:DAU24"/>
    <mergeCell ref="DAV24:DBB24"/>
    <mergeCell ref="DBC24:DBI24"/>
    <mergeCell ref="DBJ24:DBP24"/>
    <mergeCell ref="CYY24:CZE24"/>
    <mergeCell ref="CZF24:CZL24"/>
    <mergeCell ref="CZM24:CZS24"/>
    <mergeCell ref="CZT24:CZZ24"/>
    <mergeCell ref="DAA24:DAG24"/>
    <mergeCell ref="CXP24:CXV24"/>
    <mergeCell ref="CXW24:CYC24"/>
    <mergeCell ref="CYD24:CYJ24"/>
    <mergeCell ref="CYK24:CYQ24"/>
    <mergeCell ref="CYR24:CYX24"/>
    <mergeCell ref="CWG24:CWM24"/>
    <mergeCell ref="CWN24:CWT24"/>
    <mergeCell ref="CWU24:CXA24"/>
    <mergeCell ref="CXB24:CXH24"/>
    <mergeCell ref="CXI24:CXO24"/>
    <mergeCell ref="CUX24:CVD24"/>
    <mergeCell ref="CVE24:CVK24"/>
    <mergeCell ref="CVL24:CVR24"/>
    <mergeCell ref="CVS24:CVY24"/>
    <mergeCell ref="CVZ24:CWF24"/>
    <mergeCell ref="CTO24:CTU24"/>
    <mergeCell ref="CTV24:CUB24"/>
    <mergeCell ref="CUC24:CUI24"/>
    <mergeCell ref="CUJ24:CUP24"/>
    <mergeCell ref="CUQ24:CUW24"/>
    <mergeCell ref="CSF24:CSL24"/>
    <mergeCell ref="CSM24:CSS24"/>
    <mergeCell ref="CST24:CSZ24"/>
    <mergeCell ref="CTA24:CTG24"/>
    <mergeCell ref="CTH24:CTN24"/>
    <mergeCell ref="CQW24:CRC24"/>
    <mergeCell ref="CRD24:CRJ24"/>
    <mergeCell ref="CRK24:CRQ24"/>
    <mergeCell ref="CRR24:CRX24"/>
    <mergeCell ref="CRY24:CSE24"/>
    <mergeCell ref="CPN24:CPT24"/>
    <mergeCell ref="CPU24:CQA24"/>
    <mergeCell ref="CQB24:CQH24"/>
    <mergeCell ref="CQI24:CQO24"/>
    <mergeCell ref="CQP24:CQV24"/>
    <mergeCell ref="COE24:COK24"/>
    <mergeCell ref="COL24:COR24"/>
    <mergeCell ref="COS24:COY24"/>
    <mergeCell ref="COZ24:CPF24"/>
    <mergeCell ref="CPG24:CPM24"/>
    <mergeCell ref="CMV24:CNB24"/>
    <mergeCell ref="CNC24:CNI24"/>
    <mergeCell ref="CNJ24:CNP24"/>
    <mergeCell ref="CNQ24:CNW24"/>
    <mergeCell ref="CNX24:COD24"/>
    <mergeCell ref="CLM24:CLS24"/>
    <mergeCell ref="CLT24:CLZ24"/>
    <mergeCell ref="CMA24:CMG24"/>
    <mergeCell ref="CMH24:CMN24"/>
    <mergeCell ref="CMO24:CMU24"/>
    <mergeCell ref="CKD24:CKJ24"/>
    <mergeCell ref="CKK24:CKQ24"/>
    <mergeCell ref="CKR24:CKX24"/>
    <mergeCell ref="CKY24:CLE24"/>
    <mergeCell ref="CLF24:CLL24"/>
    <mergeCell ref="CIU24:CJA24"/>
    <mergeCell ref="CJB24:CJH24"/>
    <mergeCell ref="CJI24:CJO24"/>
    <mergeCell ref="CJP24:CJV24"/>
    <mergeCell ref="CJW24:CKC24"/>
    <mergeCell ref="CHL24:CHR24"/>
    <mergeCell ref="CHS24:CHY24"/>
    <mergeCell ref="CHZ24:CIF24"/>
    <mergeCell ref="CIG24:CIM24"/>
    <mergeCell ref="CIN24:CIT24"/>
    <mergeCell ref="CGC24:CGI24"/>
    <mergeCell ref="CGJ24:CGP24"/>
    <mergeCell ref="CGQ24:CGW24"/>
    <mergeCell ref="CGX24:CHD24"/>
    <mergeCell ref="CHE24:CHK24"/>
    <mergeCell ref="CET24:CEZ24"/>
    <mergeCell ref="CFA24:CFG24"/>
    <mergeCell ref="CFH24:CFN24"/>
    <mergeCell ref="CFO24:CFU24"/>
    <mergeCell ref="CFV24:CGB24"/>
    <mergeCell ref="CDK24:CDQ24"/>
    <mergeCell ref="CDR24:CDX24"/>
    <mergeCell ref="CDY24:CEE24"/>
    <mergeCell ref="CEF24:CEL24"/>
    <mergeCell ref="CEM24:CES24"/>
    <mergeCell ref="CCB24:CCH24"/>
    <mergeCell ref="CCI24:CCO24"/>
    <mergeCell ref="CCP24:CCV24"/>
    <mergeCell ref="CCW24:CDC24"/>
    <mergeCell ref="CDD24:CDJ24"/>
    <mergeCell ref="CAS24:CAY24"/>
    <mergeCell ref="CAZ24:CBF24"/>
    <mergeCell ref="CBG24:CBM24"/>
    <mergeCell ref="CBN24:CBT24"/>
    <mergeCell ref="CBU24:CCA24"/>
    <mergeCell ref="BZJ24:BZP24"/>
    <mergeCell ref="BZQ24:BZW24"/>
    <mergeCell ref="BZX24:CAD24"/>
    <mergeCell ref="CAE24:CAK24"/>
    <mergeCell ref="CAL24:CAR24"/>
    <mergeCell ref="BYA24:BYG24"/>
    <mergeCell ref="BYH24:BYN24"/>
    <mergeCell ref="BYO24:BYU24"/>
    <mergeCell ref="BYV24:BZB24"/>
    <mergeCell ref="BZC24:BZI24"/>
    <mergeCell ref="BWR24:BWX24"/>
    <mergeCell ref="BWY24:BXE24"/>
    <mergeCell ref="BXF24:BXL24"/>
    <mergeCell ref="BXM24:BXS24"/>
    <mergeCell ref="BXT24:BXZ24"/>
    <mergeCell ref="BVI24:BVO24"/>
    <mergeCell ref="BVP24:BVV24"/>
    <mergeCell ref="BVW24:BWC24"/>
    <mergeCell ref="BWD24:BWJ24"/>
    <mergeCell ref="BWK24:BWQ24"/>
    <mergeCell ref="BTZ24:BUF24"/>
    <mergeCell ref="BUG24:BUM24"/>
    <mergeCell ref="BUN24:BUT24"/>
    <mergeCell ref="BUU24:BVA24"/>
    <mergeCell ref="BVB24:BVH24"/>
    <mergeCell ref="BSQ24:BSW24"/>
    <mergeCell ref="BSX24:BTD24"/>
    <mergeCell ref="BTE24:BTK24"/>
    <mergeCell ref="BTL24:BTR24"/>
    <mergeCell ref="BTS24:BTY24"/>
    <mergeCell ref="BRH24:BRN24"/>
    <mergeCell ref="BRO24:BRU24"/>
    <mergeCell ref="BRV24:BSB24"/>
    <mergeCell ref="BSC24:BSI24"/>
    <mergeCell ref="BSJ24:BSP24"/>
    <mergeCell ref="BPY24:BQE24"/>
    <mergeCell ref="BQF24:BQL24"/>
    <mergeCell ref="BQM24:BQS24"/>
    <mergeCell ref="BQT24:BQZ24"/>
    <mergeCell ref="BRA24:BRG24"/>
    <mergeCell ref="BOP24:BOV24"/>
    <mergeCell ref="BOW24:BPC24"/>
    <mergeCell ref="BPD24:BPJ24"/>
    <mergeCell ref="BPK24:BPQ24"/>
    <mergeCell ref="BPR24:BPX24"/>
    <mergeCell ref="BNG24:BNM24"/>
    <mergeCell ref="BNN24:BNT24"/>
    <mergeCell ref="BNU24:BOA24"/>
    <mergeCell ref="BOB24:BOH24"/>
    <mergeCell ref="BOI24:BOO24"/>
    <mergeCell ref="BLX24:BMD24"/>
    <mergeCell ref="BME24:BMK24"/>
    <mergeCell ref="BML24:BMR24"/>
    <mergeCell ref="BMS24:BMY24"/>
    <mergeCell ref="BMZ24:BNF24"/>
    <mergeCell ref="BKO24:BKU24"/>
    <mergeCell ref="BKV24:BLB24"/>
    <mergeCell ref="BLC24:BLI24"/>
    <mergeCell ref="BLJ24:BLP24"/>
    <mergeCell ref="BLQ24:BLW24"/>
    <mergeCell ref="BJF24:BJL24"/>
    <mergeCell ref="BJM24:BJS24"/>
    <mergeCell ref="BJT24:BJZ24"/>
    <mergeCell ref="BKA24:BKG24"/>
    <mergeCell ref="BKH24:BKN24"/>
    <mergeCell ref="BHW24:BIC24"/>
    <mergeCell ref="BID24:BIJ24"/>
    <mergeCell ref="BIK24:BIQ24"/>
    <mergeCell ref="BIR24:BIX24"/>
    <mergeCell ref="BIY24:BJE24"/>
    <mergeCell ref="BGN24:BGT24"/>
    <mergeCell ref="BGU24:BHA24"/>
    <mergeCell ref="BHB24:BHH24"/>
    <mergeCell ref="BHI24:BHO24"/>
    <mergeCell ref="BHP24:BHV24"/>
    <mergeCell ref="BFE24:BFK24"/>
    <mergeCell ref="BFL24:BFR24"/>
    <mergeCell ref="BFS24:BFY24"/>
    <mergeCell ref="BFZ24:BGF24"/>
    <mergeCell ref="BGG24:BGM24"/>
    <mergeCell ref="BDV24:BEB24"/>
    <mergeCell ref="BEC24:BEI24"/>
    <mergeCell ref="BEJ24:BEP24"/>
    <mergeCell ref="BEQ24:BEW24"/>
    <mergeCell ref="BEX24:BFD24"/>
    <mergeCell ref="BCM24:BCS24"/>
    <mergeCell ref="BCT24:BCZ24"/>
    <mergeCell ref="BDA24:BDG24"/>
    <mergeCell ref="BDH24:BDN24"/>
    <mergeCell ref="BDO24:BDU24"/>
    <mergeCell ref="BBD24:BBJ24"/>
    <mergeCell ref="BBK24:BBQ24"/>
    <mergeCell ref="BBR24:BBX24"/>
    <mergeCell ref="BBY24:BCE24"/>
    <mergeCell ref="BCF24:BCL24"/>
    <mergeCell ref="AZU24:BAA24"/>
    <mergeCell ref="BAB24:BAH24"/>
    <mergeCell ref="BAI24:BAO24"/>
    <mergeCell ref="BAP24:BAV24"/>
    <mergeCell ref="BAW24:BBC24"/>
    <mergeCell ref="AYL24:AYR24"/>
    <mergeCell ref="AYS24:AYY24"/>
    <mergeCell ref="AYZ24:AZF24"/>
    <mergeCell ref="AZG24:AZM24"/>
    <mergeCell ref="AZN24:AZT24"/>
    <mergeCell ref="AXC24:AXI24"/>
    <mergeCell ref="AXJ24:AXP24"/>
    <mergeCell ref="AXQ24:AXW24"/>
    <mergeCell ref="AXX24:AYD24"/>
    <mergeCell ref="AYE24:AYK24"/>
    <mergeCell ref="AVT24:AVZ24"/>
    <mergeCell ref="AWA24:AWG24"/>
    <mergeCell ref="AWH24:AWN24"/>
    <mergeCell ref="AWO24:AWU24"/>
    <mergeCell ref="AWV24:AXB24"/>
    <mergeCell ref="AUK24:AUQ24"/>
    <mergeCell ref="AUR24:AUX24"/>
    <mergeCell ref="AUY24:AVE24"/>
    <mergeCell ref="AVF24:AVL24"/>
    <mergeCell ref="AVM24:AVS24"/>
    <mergeCell ref="ATB24:ATH24"/>
    <mergeCell ref="ATI24:ATO24"/>
    <mergeCell ref="ATP24:ATV24"/>
    <mergeCell ref="ATW24:AUC24"/>
    <mergeCell ref="AUD24:AUJ24"/>
    <mergeCell ref="ARS24:ARY24"/>
    <mergeCell ref="ARZ24:ASF24"/>
    <mergeCell ref="ASG24:ASM24"/>
    <mergeCell ref="ASN24:AST24"/>
    <mergeCell ref="ASU24:ATA24"/>
    <mergeCell ref="AQJ24:AQP24"/>
    <mergeCell ref="AQQ24:AQW24"/>
    <mergeCell ref="AQX24:ARD24"/>
    <mergeCell ref="ARE24:ARK24"/>
    <mergeCell ref="ARL24:ARR24"/>
    <mergeCell ref="APA24:APG24"/>
    <mergeCell ref="APH24:APN24"/>
    <mergeCell ref="APO24:APU24"/>
    <mergeCell ref="APV24:AQB24"/>
    <mergeCell ref="AQC24:AQI24"/>
    <mergeCell ref="ANR24:ANX24"/>
    <mergeCell ref="ANY24:AOE24"/>
    <mergeCell ref="AOF24:AOL24"/>
    <mergeCell ref="AOM24:AOS24"/>
    <mergeCell ref="AOT24:AOZ24"/>
    <mergeCell ref="AMI24:AMO24"/>
    <mergeCell ref="AMP24:AMV24"/>
    <mergeCell ref="AMW24:ANC24"/>
    <mergeCell ref="AND24:ANJ24"/>
    <mergeCell ref="ANK24:ANQ24"/>
    <mergeCell ref="AKZ24:ALF24"/>
    <mergeCell ref="ALG24:ALM24"/>
    <mergeCell ref="ALN24:ALT24"/>
    <mergeCell ref="ALU24:AMA24"/>
    <mergeCell ref="AMB24:AMH24"/>
    <mergeCell ref="AJQ24:AJW24"/>
    <mergeCell ref="AJX24:AKD24"/>
    <mergeCell ref="AKE24:AKK24"/>
    <mergeCell ref="AKL24:AKR24"/>
    <mergeCell ref="AKS24:AKY24"/>
    <mergeCell ref="AIH24:AIN24"/>
    <mergeCell ref="AIO24:AIU24"/>
    <mergeCell ref="AIV24:AJB24"/>
    <mergeCell ref="AJC24:AJI24"/>
    <mergeCell ref="AJJ24:AJP24"/>
    <mergeCell ref="AGY24:AHE24"/>
    <mergeCell ref="AHF24:AHL24"/>
    <mergeCell ref="AHM24:AHS24"/>
    <mergeCell ref="AHT24:AHZ24"/>
    <mergeCell ref="AIA24:AIG24"/>
    <mergeCell ref="AFP24:AFV24"/>
    <mergeCell ref="AFW24:AGC24"/>
    <mergeCell ref="AGD24:AGJ24"/>
    <mergeCell ref="AGK24:AGQ24"/>
    <mergeCell ref="AGR24:AGX24"/>
    <mergeCell ref="AEG24:AEM24"/>
    <mergeCell ref="AEN24:AET24"/>
    <mergeCell ref="AEU24:AFA24"/>
    <mergeCell ref="AFB24:AFH24"/>
    <mergeCell ref="AFI24:AFO24"/>
    <mergeCell ref="ACX24:ADD24"/>
    <mergeCell ref="ADE24:ADK24"/>
    <mergeCell ref="ADL24:ADR24"/>
    <mergeCell ref="ADS24:ADY24"/>
    <mergeCell ref="ADZ24:AEF24"/>
    <mergeCell ref="ABO24:ABU24"/>
    <mergeCell ref="ABV24:ACB24"/>
    <mergeCell ref="ACC24:ACI24"/>
    <mergeCell ref="ACJ24:ACP24"/>
    <mergeCell ref="ACQ24:ACW24"/>
    <mergeCell ref="AAF24:AAL24"/>
    <mergeCell ref="AAM24:AAS24"/>
    <mergeCell ref="AAT24:AAZ24"/>
    <mergeCell ref="ABA24:ABG24"/>
    <mergeCell ref="ABH24:ABN24"/>
    <mergeCell ref="YW24:ZC24"/>
    <mergeCell ref="ZD24:ZJ24"/>
    <mergeCell ref="ZK24:ZQ24"/>
    <mergeCell ref="ZR24:ZX24"/>
    <mergeCell ref="ZY24:AAE24"/>
    <mergeCell ref="XN24:XT24"/>
    <mergeCell ref="XU24:YA24"/>
    <mergeCell ref="YB24:YH24"/>
    <mergeCell ref="YI24:YO24"/>
    <mergeCell ref="YP24:YV24"/>
    <mergeCell ref="WE24:WK24"/>
    <mergeCell ref="WL24:WR24"/>
    <mergeCell ref="WS24:WY24"/>
    <mergeCell ref="WZ24:XF24"/>
    <mergeCell ref="XG24:XM24"/>
    <mergeCell ref="UV24:VB24"/>
    <mergeCell ref="VC24:VI24"/>
    <mergeCell ref="VJ24:VP24"/>
    <mergeCell ref="VQ24:VW24"/>
    <mergeCell ref="VX24:WD24"/>
    <mergeCell ref="TM24:TS24"/>
    <mergeCell ref="TT24:TZ24"/>
    <mergeCell ref="UA24:UG24"/>
    <mergeCell ref="UH24:UN24"/>
    <mergeCell ref="UO24:UU24"/>
    <mergeCell ref="SD24:SJ24"/>
    <mergeCell ref="SK24:SQ24"/>
    <mergeCell ref="SR24:SX24"/>
    <mergeCell ref="SY24:TE24"/>
    <mergeCell ref="TF24:TL24"/>
    <mergeCell ref="QU24:RA24"/>
    <mergeCell ref="RB24:RH24"/>
    <mergeCell ref="RI24:RO24"/>
    <mergeCell ref="RP24:RV24"/>
    <mergeCell ref="RW24:SC24"/>
    <mergeCell ref="PL24:PR24"/>
    <mergeCell ref="PS24:PY24"/>
    <mergeCell ref="PZ24:QF24"/>
    <mergeCell ref="QG24:QM24"/>
    <mergeCell ref="QN24:QT24"/>
    <mergeCell ref="OC24:OI24"/>
    <mergeCell ref="OJ24:OP24"/>
    <mergeCell ref="OQ24:OW24"/>
    <mergeCell ref="OX24:PD24"/>
    <mergeCell ref="PE24:PK24"/>
    <mergeCell ref="MT24:MZ24"/>
    <mergeCell ref="NA24:NG24"/>
    <mergeCell ref="NH24:NN24"/>
    <mergeCell ref="NO24:NU24"/>
    <mergeCell ref="NV24:OB24"/>
    <mergeCell ref="BS24:BY24"/>
    <mergeCell ref="H24:N24"/>
    <mergeCell ref="O24:U24"/>
    <mergeCell ref="V24:AB24"/>
    <mergeCell ref="AC24:AI24"/>
    <mergeCell ref="AJ24:AP24"/>
    <mergeCell ref="LK24:LQ24"/>
    <mergeCell ref="LR24:LX24"/>
    <mergeCell ref="LY24:ME24"/>
    <mergeCell ref="MF24:ML24"/>
    <mergeCell ref="MM24:MS24"/>
    <mergeCell ref="KB24:KH24"/>
    <mergeCell ref="KI24:KO24"/>
    <mergeCell ref="KP24:KV24"/>
    <mergeCell ref="KW24:LC24"/>
    <mergeCell ref="LD24:LJ24"/>
    <mergeCell ref="IS24:IY24"/>
    <mergeCell ref="IZ24:JF24"/>
    <mergeCell ref="JG24:JM24"/>
    <mergeCell ref="JN24:JT24"/>
    <mergeCell ref="JU24:KA24"/>
    <mergeCell ref="HJ24:HP24"/>
    <mergeCell ref="HQ24:HW24"/>
    <mergeCell ref="HX24:ID24"/>
    <mergeCell ref="IE24:IK24"/>
    <mergeCell ref="IL24:IR24"/>
    <mergeCell ref="GA24:GG24"/>
    <mergeCell ref="GH24:GN24"/>
    <mergeCell ref="GO24:GU24"/>
    <mergeCell ref="GV24:HB24"/>
    <mergeCell ref="HC24:HI24"/>
    <mergeCell ref="ER24:EX24"/>
    <mergeCell ref="EY24:FE24"/>
    <mergeCell ref="FF24:FL24"/>
    <mergeCell ref="FM24:FS24"/>
    <mergeCell ref="FT24:FZ24"/>
    <mergeCell ref="A2:G2"/>
    <mergeCell ref="A10:G10"/>
    <mergeCell ref="A19:G19"/>
    <mergeCell ref="C12:G12"/>
    <mergeCell ref="C13:G13"/>
    <mergeCell ref="C21:G21"/>
    <mergeCell ref="C22:G22"/>
    <mergeCell ref="A8:G8"/>
    <mergeCell ref="A4:G4"/>
    <mergeCell ref="A17:G17"/>
    <mergeCell ref="DI24:DO24"/>
    <mergeCell ref="DP24:DV24"/>
    <mergeCell ref="DW24:EC24"/>
    <mergeCell ref="ED24:EJ24"/>
    <mergeCell ref="EK24:EQ24"/>
    <mergeCell ref="BZ24:CF24"/>
    <mergeCell ref="CG24:CM24"/>
    <mergeCell ref="CN24:CT24"/>
    <mergeCell ref="CU24:DA24"/>
    <mergeCell ref="DB24:DH24"/>
    <mergeCell ref="AQ24:AW24"/>
    <mergeCell ref="A6:G6"/>
    <mergeCell ref="AX24:BD24"/>
    <mergeCell ref="BE24:BK24"/>
    <mergeCell ref="BL24:BR24"/>
  </mergeCells>
  <printOptions horizontalCentered="1"/>
  <pageMargins left="0.31496062992125984" right="0.31496062992125984" top="1.0236220472440944" bottom="0.74803149606299213" header="0.51181102362204722" footer="0.59055118110236227"/>
  <pageSetup paperSize="9" scale="98" firstPageNumber="27" fitToHeight="4" orientation="portrait" useFirstPageNumber="1" r:id="rId1"/>
  <headerFooter>
    <oddHeader>&amp;C&amp;P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Q45"/>
  <sheetViews>
    <sheetView zoomScaleNormal="100" zoomScalePageLayoutView="70" workbookViewId="0">
      <selection activeCell="X17" sqref="X17"/>
    </sheetView>
  </sheetViews>
  <sheetFormatPr defaultColWidth="9.140625" defaultRowHeight="15"/>
  <cols>
    <col min="1" max="1" width="13" style="15" customWidth="1"/>
    <col min="2" max="2" width="7.42578125" style="15" bestFit="1" customWidth="1"/>
    <col min="3" max="3" width="15.28515625" style="15" customWidth="1"/>
    <col min="4" max="4" width="10.7109375" style="15" customWidth="1"/>
    <col min="5" max="5" width="10.5703125" style="15" customWidth="1"/>
    <col min="6" max="6" width="9.140625" style="15"/>
    <col min="7" max="7" width="10.42578125" style="15" customWidth="1"/>
    <col min="8" max="8" width="10.140625" style="15" customWidth="1"/>
    <col min="9" max="9" width="11.28515625" style="15" customWidth="1"/>
    <col min="10" max="11" width="10.5703125" style="15" customWidth="1"/>
    <col min="12" max="12" width="10.28515625" style="15" customWidth="1"/>
    <col min="13" max="13" width="10.5703125" style="15" customWidth="1"/>
    <col min="14" max="14" width="10.28515625" style="15" customWidth="1"/>
    <col min="15" max="15" width="10" style="15" customWidth="1"/>
    <col min="16" max="16" width="10.28515625" style="15" customWidth="1"/>
    <col min="17" max="16384" width="9.140625" style="15"/>
  </cols>
  <sheetData>
    <row r="1" spans="1:17">
      <c r="A1" s="1105" t="s">
        <v>612</v>
      </c>
      <c r="B1" s="1105"/>
      <c r="C1" s="1105"/>
      <c r="D1" s="1105"/>
      <c r="E1" s="1105"/>
      <c r="F1" s="1105"/>
      <c r="G1" s="1105"/>
      <c r="H1" s="1105"/>
      <c r="I1" s="1105"/>
      <c r="J1" s="1105"/>
      <c r="K1" s="1105"/>
      <c r="L1" s="1105"/>
      <c r="M1" s="1105"/>
      <c r="N1" s="1105"/>
      <c r="O1" s="1105"/>
      <c r="P1" s="1105"/>
      <c r="Q1" s="1105"/>
    </row>
    <row r="2" spans="1:17">
      <c r="A2" s="1105" t="s">
        <v>531</v>
      </c>
      <c r="B2" s="1105"/>
      <c r="C2" s="1105"/>
      <c r="D2" s="1105"/>
      <c r="E2" s="1105"/>
      <c r="F2" s="1105"/>
      <c r="G2" s="1105"/>
      <c r="H2" s="1105"/>
      <c r="I2" s="1105"/>
      <c r="J2" s="1105"/>
      <c r="K2" s="1105"/>
      <c r="L2" s="1105"/>
      <c r="M2" s="1105"/>
      <c r="N2" s="1105"/>
      <c r="O2" s="1105"/>
      <c r="P2" s="1105"/>
      <c r="Q2" s="1105"/>
    </row>
    <row r="3" spans="1:17">
      <c r="A3" s="1105" t="s">
        <v>196</v>
      </c>
      <c r="B3" s="1105"/>
      <c r="C3" s="1105"/>
      <c r="D3" s="1105"/>
      <c r="E3" s="1105"/>
      <c r="F3" s="1105"/>
      <c r="G3" s="1105"/>
      <c r="H3" s="1105"/>
      <c r="I3" s="1105"/>
      <c r="J3" s="1105"/>
      <c r="K3" s="1105"/>
      <c r="L3" s="1105"/>
      <c r="M3" s="1105"/>
      <c r="N3" s="1105"/>
      <c r="O3" s="1105"/>
      <c r="P3" s="1105"/>
      <c r="Q3" s="1105"/>
    </row>
    <row r="4" spans="1:17">
      <c r="A4" s="541"/>
      <c r="B4" s="541"/>
      <c r="C4" s="541"/>
      <c r="D4" s="541"/>
      <c r="E4" s="541"/>
      <c r="F4" s="541"/>
      <c r="G4" s="541"/>
      <c r="H4" s="541"/>
      <c r="I4" s="541"/>
      <c r="J4" s="541"/>
      <c r="K4" s="541"/>
      <c r="L4" s="541"/>
      <c r="M4" s="541"/>
      <c r="N4" s="541"/>
      <c r="O4" s="541"/>
      <c r="P4" s="541"/>
      <c r="Q4" s="541"/>
    </row>
    <row r="5" spans="1:17" ht="30" customHeight="1">
      <c r="A5" s="1106" t="s">
        <v>532</v>
      </c>
      <c r="B5" s="1106"/>
      <c r="C5" s="1106"/>
      <c r="D5" s="1106"/>
      <c r="E5" s="1106"/>
      <c r="F5" s="1106"/>
      <c r="G5" s="1106"/>
      <c r="H5" s="1106"/>
      <c r="I5" s="1106"/>
      <c r="J5" s="1106"/>
      <c r="K5" s="1106"/>
      <c r="L5" s="1106"/>
      <c r="M5" s="1106"/>
      <c r="N5" s="1106"/>
      <c r="O5" s="1106"/>
      <c r="P5" s="1106"/>
      <c r="Q5" s="1106"/>
    </row>
    <row r="6" spans="1:17">
      <c r="A6" s="543"/>
      <c r="B6" s="543"/>
      <c r="C6" s="543"/>
      <c r="D6" s="543"/>
      <c r="E6" s="543"/>
      <c r="F6" s="543"/>
      <c r="G6" s="543"/>
      <c r="H6" s="543"/>
      <c r="I6" s="543"/>
      <c r="J6" s="543"/>
      <c r="K6" s="543"/>
      <c r="L6" s="543"/>
      <c r="M6" s="543"/>
      <c r="N6" s="543"/>
      <c r="O6" s="543"/>
      <c r="P6" s="543"/>
      <c r="Q6" s="543"/>
    </row>
    <row r="7" spans="1:17">
      <c r="A7" s="1107" t="s">
        <v>533</v>
      </c>
      <c r="B7" s="1107"/>
      <c r="C7" s="1107"/>
      <c r="D7" s="1107"/>
      <c r="E7" s="1107"/>
      <c r="F7" s="1107"/>
      <c r="G7" s="1107"/>
      <c r="H7" s="1107"/>
      <c r="I7" s="1107"/>
      <c r="J7" s="1107"/>
      <c r="K7" s="1107"/>
      <c r="L7" s="1107"/>
      <c r="M7" s="1107"/>
      <c r="N7" s="1107"/>
      <c r="O7" s="1107"/>
      <c r="P7" s="1107"/>
      <c r="Q7" s="1107"/>
    </row>
    <row r="8" spans="1:17" ht="15.75" thickBot="1">
      <c r="A8" s="543"/>
      <c r="B8" s="543"/>
      <c r="C8" s="543"/>
      <c r="D8" s="543"/>
      <c r="E8" s="543"/>
      <c r="F8" s="543"/>
      <c r="G8" s="543"/>
      <c r="H8" s="543"/>
      <c r="I8" s="543"/>
      <c r="J8" s="543"/>
      <c r="K8" s="543"/>
      <c r="L8" s="543"/>
      <c r="M8" s="543"/>
      <c r="N8" s="543"/>
      <c r="O8" s="543"/>
      <c r="P8" s="543"/>
      <c r="Q8" s="543"/>
    </row>
    <row r="9" spans="1:17">
      <c r="A9" s="547" t="s">
        <v>197</v>
      </c>
      <c r="B9" s="1102">
        <v>1</v>
      </c>
      <c r="C9" s="1102">
        <v>2</v>
      </c>
      <c r="D9" s="1102">
        <v>3</v>
      </c>
      <c r="E9" s="1102">
        <v>4</v>
      </c>
      <c r="F9" s="1102">
        <v>5</v>
      </c>
      <c r="G9" s="1102">
        <v>6</v>
      </c>
      <c r="H9" s="1102">
        <v>7</v>
      </c>
      <c r="I9" s="1102">
        <v>8</v>
      </c>
      <c r="J9" s="1102">
        <v>9</v>
      </c>
      <c r="K9" s="1102">
        <v>10</v>
      </c>
      <c r="L9" s="1102">
        <v>11</v>
      </c>
      <c r="M9" s="1102">
        <v>12</v>
      </c>
      <c r="N9" s="1102">
        <v>13</v>
      </c>
      <c r="O9" s="1102">
        <v>14</v>
      </c>
      <c r="P9" s="1102">
        <v>15</v>
      </c>
      <c r="Q9" s="1102">
        <v>16</v>
      </c>
    </row>
    <row r="10" spans="1:17">
      <c r="A10" s="548"/>
      <c r="B10" s="1103"/>
      <c r="C10" s="1103"/>
      <c r="D10" s="1103"/>
      <c r="E10" s="1103"/>
      <c r="F10" s="1103"/>
      <c r="G10" s="1103"/>
      <c r="H10" s="1103"/>
      <c r="I10" s="1103"/>
      <c r="J10" s="1103"/>
      <c r="K10" s="1103"/>
      <c r="L10" s="1103"/>
      <c r="M10" s="1103"/>
      <c r="N10" s="1103"/>
      <c r="O10" s="1103"/>
      <c r="P10" s="1103"/>
      <c r="Q10" s="1103"/>
    </row>
    <row r="11" spans="1:17" ht="15.75" thickBot="1">
      <c r="A11" s="544" t="s">
        <v>198</v>
      </c>
      <c r="B11" s="1104"/>
      <c r="C11" s="1104"/>
      <c r="D11" s="1104"/>
      <c r="E11" s="1104"/>
      <c r="F11" s="1104"/>
      <c r="G11" s="1104"/>
      <c r="H11" s="1104"/>
      <c r="I11" s="1104"/>
      <c r="J11" s="1104"/>
      <c r="K11" s="1104"/>
      <c r="L11" s="1104"/>
      <c r="M11" s="1104"/>
      <c r="N11" s="1104"/>
      <c r="O11" s="1104"/>
      <c r="P11" s="1104"/>
      <c r="Q11" s="1104"/>
    </row>
    <row r="12" spans="1:17" ht="15.75" thickBot="1">
      <c r="A12" s="544" t="s">
        <v>101</v>
      </c>
      <c r="B12" s="545">
        <v>15.051</v>
      </c>
      <c r="C12" s="545">
        <v>15.124000000000001</v>
      </c>
      <c r="D12" s="545">
        <v>15.196999999999999</v>
      </c>
      <c r="E12" s="586" t="s">
        <v>577</v>
      </c>
      <c r="F12" s="545">
        <v>15.343</v>
      </c>
      <c r="G12" s="545">
        <v>15.417999999999999</v>
      </c>
      <c r="H12" s="545">
        <v>15.510999999999999</v>
      </c>
      <c r="I12" s="545">
        <v>15.673</v>
      </c>
      <c r="J12" s="545">
        <v>15.975</v>
      </c>
      <c r="K12" s="545">
        <v>16.277000000000001</v>
      </c>
      <c r="L12" s="545">
        <v>16.579000000000001</v>
      </c>
      <c r="M12" s="545">
        <v>16.881</v>
      </c>
      <c r="N12" s="545">
        <v>17.183</v>
      </c>
      <c r="O12" s="545"/>
      <c r="P12" s="545"/>
      <c r="Q12" s="545"/>
    </row>
    <row r="13" spans="1:17" ht="15.75" thickBot="1">
      <c r="A13" s="544" t="s">
        <v>100</v>
      </c>
      <c r="B13" s="545">
        <v>15.109</v>
      </c>
      <c r="C13" s="545">
        <v>15.201000000000001</v>
      </c>
      <c r="D13" s="545">
        <v>15.292999999999999</v>
      </c>
      <c r="E13" s="545">
        <v>15.385</v>
      </c>
      <c r="F13" s="545">
        <v>15.496</v>
      </c>
      <c r="G13" s="545">
        <v>15.680999999999999</v>
      </c>
      <c r="H13" s="586" t="s">
        <v>581</v>
      </c>
      <c r="I13" s="545">
        <v>16.439</v>
      </c>
      <c r="J13" s="545">
        <v>16.818000000000001</v>
      </c>
      <c r="K13" s="545">
        <v>17.196999999999999</v>
      </c>
      <c r="L13" s="545">
        <v>17.576000000000001</v>
      </c>
      <c r="M13" s="545">
        <v>17.966999999999999</v>
      </c>
      <c r="N13" s="545">
        <v>18.544</v>
      </c>
      <c r="O13" s="545"/>
      <c r="P13" s="545"/>
      <c r="Q13" s="545"/>
    </row>
    <row r="14" spans="1:17" ht="15.75" thickBot="1">
      <c r="A14" s="544" t="s">
        <v>99</v>
      </c>
      <c r="B14" s="545">
        <v>15.305999999999999</v>
      </c>
      <c r="C14" s="545">
        <v>15.419</v>
      </c>
      <c r="D14" s="545">
        <v>15.561</v>
      </c>
      <c r="E14" s="545">
        <v>15.993</v>
      </c>
      <c r="F14" s="545">
        <v>16.446999999999999</v>
      </c>
      <c r="G14" s="545">
        <v>16.901</v>
      </c>
      <c r="H14" s="545">
        <v>17.355</v>
      </c>
      <c r="I14" s="586" t="s">
        <v>583</v>
      </c>
      <c r="J14" s="545">
        <v>18.442</v>
      </c>
      <c r="K14" s="545">
        <v>19.141999999999999</v>
      </c>
      <c r="L14" s="545">
        <v>19.841999999999999</v>
      </c>
      <c r="M14" s="545">
        <v>20.542000000000002</v>
      </c>
      <c r="N14" s="545">
        <v>21.242000000000001</v>
      </c>
      <c r="O14" s="545"/>
      <c r="P14" s="545"/>
      <c r="Q14" s="545"/>
    </row>
    <row r="15" spans="1:17" ht="15.75" thickBot="1">
      <c r="A15" s="544" t="s">
        <v>98</v>
      </c>
      <c r="B15" s="545">
        <v>15.425000000000001</v>
      </c>
      <c r="C15" s="586" t="s">
        <v>574</v>
      </c>
      <c r="D15" s="545">
        <v>16.196000000000002</v>
      </c>
      <c r="E15" s="545">
        <v>16.742000000000001</v>
      </c>
      <c r="F15" s="545">
        <v>17.288</v>
      </c>
      <c r="G15" s="545">
        <v>17.835000000000001</v>
      </c>
      <c r="H15" s="545">
        <v>18.626999999999999</v>
      </c>
      <c r="I15" s="545">
        <v>19.469000000000001</v>
      </c>
      <c r="J15" s="545">
        <v>20.311</v>
      </c>
      <c r="K15" s="545">
        <v>21.152999999999999</v>
      </c>
      <c r="L15" s="545">
        <v>21.995000000000001</v>
      </c>
      <c r="M15" s="545">
        <v>22.837</v>
      </c>
      <c r="N15" s="545">
        <v>23.678999999999998</v>
      </c>
      <c r="O15" s="545"/>
      <c r="P15" s="545"/>
      <c r="Q15" s="545"/>
    </row>
    <row r="16" spans="1:17" ht="15.75" thickBot="1">
      <c r="A16" s="544" t="s">
        <v>97</v>
      </c>
      <c r="B16" s="545">
        <v>16.196000000000002</v>
      </c>
      <c r="C16" s="545">
        <v>16.826000000000001</v>
      </c>
      <c r="D16" s="545">
        <v>17.454999999999998</v>
      </c>
      <c r="E16" s="545">
        <v>18.167999999999999</v>
      </c>
      <c r="F16" s="545">
        <v>19.138999999999999</v>
      </c>
      <c r="G16" s="586" t="s">
        <v>579</v>
      </c>
      <c r="H16" s="545">
        <v>21.081</v>
      </c>
      <c r="I16" s="545">
        <v>22.052</v>
      </c>
      <c r="J16" s="545">
        <v>23.023</v>
      </c>
      <c r="K16" s="545">
        <v>23.994</v>
      </c>
      <c r="L16" s="545">
        <v>24.965</v>
      </c>
      <c r="M16" s="545">
        <v>25.936</v>
      </c>
      <c r="N16" s="545">
        <v>26.907</v>
      </c>
      <c r="O16" s="545"/>
      <c r="P16" s="545"/>
      <c r="Q16" s="545"/>
    </row>
    <row r="17" spans="1:17" ht="15.75" thickBot="1">
      <c r="A17" s="544" t="s">
        <v>199</v>
      </c>
      <c r="B17" s="545">
        <v>16.196000000000002</v>
      </c>
      <c r="C17" s="545">
        <v>16.826000000000001</v>
      </c>
      <c r="D17" s="545">
        <v>17.454999999999998</v>
      </c>
      <c r="E17" s="545">
        <v>18.167999999999999</v>
      </c>
      <c r="F17" s="545">
        <v>19.138999999999999</v>
      </c>
      <c r="G17" s="586" t="s">
        <v>579</v>
      </c>
      <c r="H17" s="545">
        <v>21.081</v>
      </c>
      <c r="I17" s="545">
        <v>22.052</v>
      </c>
      <c r="J17" s="545">
        <v>23.023</v>
      </c>
      <c r="K17" s="545">
        <v>23.994</v>
      </c>
      <c r="L17" s="545">
        <v>24.965</v>
      </c>
      <c r="M17" s="545">
        <v>25.936</v>
      </c>
      <c r="N17" s="545">
        <v>26.907</v>
      </c>
      <c r="O17" s="545">
        <v>27.878</v>
      </c>
      <c r="P17" s="545">
        <v>28.849</v>
      </c>
      <c r="Q17" s="545"/>
    </row>
    <row r="18" spans="1:17" ht="15.75" thickBot="1">
      <c r="A18" s="544" t="s">
        <v>200</v>
      </c>
      <c r="B18" s="545">
        <v>16.196000000000002</v>
      </c>
      <c r="C18" s="545">
        <v>16.826000000000001</v>
      </c>
      <c r="D18" s="545">
        <v>17.454999999999998</v>
      </c>
      <c r="E18" s="545">
        <v>18.167999999999999</v>
      </c>
      <c r="F18" s="545">
        <v>19.138999999999999</v>
      </c>
      <c r="G18" s="586" t="s">
        <v>579</v>
      </c>
      <c r="H18" s="545">
        <v>21.081</v>
      </c>
      <c r="I18" s="545">
        <v>22.052</v>
      </c>
      <c r="J18" s="545">
        <v>23.023</v>
      </c>
      <c r="K18" s="545">
        <v>23.994</v>
      </c>
      <c r="L18" s="545">
        <v>24.965</v>
      </c>
      <c r="M18" s="545">
        <v>25.936</v>
      </c>
      <c r="N18" s="545">
        <v>26.907</v>
      </c>
      <c r="O18" s="545">
        <v>27.878</v>
      </c>
      <c r="P18" s="545">
        <v>28.849</v>
      </c>
      <c r="Q18" s="586" t="s">
        <v>586</v>
      </c>
    </row>
    <row r="19" spans="1:17" ht="15.75" thickBot="1">
      <c r="A19" s="544" t="s">
        <v>201</v>
      </c>
      <c r="B19" s="545">
        <v>20.048999999999999</v>
      </c>
      <c r="C19" s="545">
        <v>21.085000000000001</v>
      </c>
      <c r="D19" s="545">
        <v>22.120999999999999</v>
      </c>
      <c r="E19" s="545">
        <v>23.157</v>
      </c>
      <c r="F19" s="545">
        <v>24.193000000000001</v>
      </c>
      <c r="G19" s="545">
        <v>25.228999999999999</v>
      </c>
      <c r="H19" s="545">
        <v>26.265000000000001</v>
      </c>
      <c r="I19" s="545">
        <v>27.300999999999998</v>
      </c>
      <c r="J19" s="545">
        <v>28.337</v>
      </c>
      <c r="K19" s="545">
        <v>29.373000000000001</v>
      </c>
      <c r="L19" s="545">
        <v>30.408999999999999</v>
      </c>
      <c r="M19" s="545"/>
      <c r="N19" s="545"/>
      <c r="O19" s="545"/>
      <c r="P19" s="545"/>
      <c r="Q19" s="545"/>
    </row>
    <row r="20" spans="1:17" ht="15.75" thickBot="1">
      <c r="A20" s="544" t="s">
        <v>202</v>
      </c>
      <c r="B20" s="545">
        <v>20.048999999999999</v>
      </c>
      <c r="C20" s="545">
        <v>21.085000000000001</v>
      </c>
      <c r="D20" s="545">
        <v>22.120999999999999</v>
      </c>
      <c r="E20" s="545">
        <v>23.157</v>
      </c>
      <c r="F20" s="545">
        <v>24.193000000000001</v>
      </c>
      <c r="G20" s="545">
        <v>25.228999999999999</v>
      </c>
      <c r="H20" s="545">
        <v>26.265000000000001</v>
      </c>
      <c r="I20" s="545">
        <v>27.300999999999998</v>
      </c>
      <c r="J20" s="545">
        <v>28.337</v>
      </c>
      <c r="K20" s="545">
        <v>29.373000000000001</v>
      </c>
      <c r="L20" s="545">
        <v>30.408999999999999</v>
      </c>
      <c r="M20" s="545">
        <v>31.445</v>
      </c>
      <c r="N20" s="545">
        <v>32.481000000000002</v>
      </c>
      <c r="O20" s="545"/>
      <c r="P20" s="545"/>
      <c r="Q20" s="545"/>
    </row>
    <row r="21" spans="1:17" ht="15.75" thickBot="1">
      <c r="A21" s="544" t="s">
        <v>203</v>
      </c>
      <c r="B21" s="545">
        <v>22.648</v>
      </c>
      <c r="C21" s="586" t="s">
        <v>575</v>
      </c>
      <c r="D21" s="545">
        <v>24.911999999999999</v>
      </c>
      <c r="E21" s="545">
        <v>26.044</v>
      </c>
      <c r="F21" s="545">
        <v>27.175999999999998</v>
      </c>
      <c r="G21" s="545">
        <v>28.308</v>
      </c>
      <c r="H21" s="586" t="s">
        <v>582</v>
      </c>
      <c r="I21" s="545">
        <v>30.571999999999999</v>
      </c>
      <c r="J21" s="545">
        <v>31.704000000000001</v>
      </c>
      <c r="K21" s="545">
        <v>32.835999999999999</v>
      </c>
      <c r="L21" s="545">
        <v>33.968000000000004</v>
      </c>
      <c r="M21" s="545"/>
      <c r="N21" s="545"/>
      <c r="O21" s="545"/>
      <c r="P21" s="545"/>
      <c r="Q21" s="545"/>
    </row>
    <row r="22" spans="1:17" ht="15.75" thickBot="1">
      <c r="A22" s="544" t="s">
        <v>204</v>
      </c>
      <c r="B22" s="545">
        <v>22.648</v>
      </c>
      <c r="C22" s="586" t="s">
        <v>575</v>
      </c>
      <c r="D22" s="545">
        <v>24.911999999999999</v>
      </c>
      <c r="E22" s="545">
        <v>26.044</v>
      </c>
      <c r="F22" s="545">
        <v>27.175999999999998</v>
      </c>
      <c r="G22" s="545">
        <v>28.308</v>
      </c>
      <c r="H22" s="586" t="s">
        <v>582</v>
      </c>
      <c r="I22" s="545">
        <v>30.571999999999999</v>
      </c>
      <c r="J22" s="545">
        <v>31.704000000000001</v>
      </c>
      <c r="K22" s="545">
        <v>32.835999999999999</v>
      </c>
      <c r="L22" s="545">
        <v>33.968000000000004</v>
      </c>
      <c r="M22" s="586" t="s">
        <v>585</v>
      </c>
      <c r="N22" s="545">
        <v>36.231999999999999</v>
      </c>
      <c r="O22" s="545"/>
      <c r="P22" s="545"/>
      <c r="Q22" s="545"/>
    </row>
    <row r="23" spans="1:17" ht="15.75" thickBot="1">
      <c r="A23" s="544" t="s">
        <v>205</v>
      </c>
      <c r="B23" s="586" t="s">
        <v>569</v>
      </c>
      <c r="C23" s="545">
        <v>25.696999999999999</v>
      </c>
      <c r="D23" s="545">
        <v>26.893999999999998</v>
      </c>
      <c r="E23" s="545">
        <v>28.091000000000001</v>
      </c>
      <c r="F23" s="545">
        <v>29.288</v>
      </c>
      <c r="G23" s="545">
        <v>30.484999999999999</v>
      </c>
      <c r="H23" s="545">
        <v>31.681999999999999</v>
      </c>
      <c r="I23" s="545">
        <v>32.878999999999998</v>
      </c>
      <c r="J23" s="545">
        <v>34.076000000000001</v>
      </c>
      <c r="K23" s="545">
        <v>35.273000000000003</v>
      </c>
      <c r="L23" s="586" t="s">
        <v>584</v>
      </c>
      <c r="M23" s="545">
        <v>37.667000000000002</v>
      </c>
      <c r="N23" s="545"/>
      <c r="O23" s="545"/>
      <c r="P23" s="545"/>
      <c r="Q23" s="545"/>
    </row>
    <row r="24" spans="1:17" ht="15.75" thickBot="1">
      <c r="A24" s="544" t="s">
        <v>206</v>
      </c>
      <c r="B24" s="586" t="s">
        <v>569</v>
      </c>
      <c r="C24" s="545">
        <v>25.696999999999999</v>
      </c>
      <c r="D24" s="545">
        <v>26.893999999999998</v>
      </c>
      <c r="E24" s="545">
        <v>28.091000000000001</v>
      </c>
      <c r="F24" s="545">
        <v>29.288</v>
      </c>
      <c r="G24" s="545">
        <v>30.484999999999999</v>
      </c>
      <c r="H24" s="545">
        <v>31.681999999999999</v>
      </c>
      <c r="I24" s="545">
        <v>32.878999999999998</v>
      </c>
      <c r="J24" s="545">
        <v>34.076000000000001</v>
      </c>
      <c r="K24" s="545">
        <v>35.273000000000003</v>
      </c>
      <c r="L24" s="586" t="s">
        <v>584</v>
      </c>
      <c r="M24" s="545">
        <v>37.667000000000002</v>
      </c>
      <c r="N24" s="545">
        <v>38.863999999999997</v>
      </c>
      <c r="O24" s="545"/>
      <c r="P24" s="546"/>
      <c r="Q24" s="546"/>
    </row>
    <row r="25" spans="1:17" ht="15.75" thickBot="1">
      <c r="A25" s="544" t="s">
        <v>207</v>
      </c>
      <c r="B25" s="586" t="s">
        <v>569</v>
      </c>
      <c r="C25" s="545">
        <v>25.696999999999999</v>
      </c>
      <c r="D25" s="545">
        <v>26.893999999999998</v>
      </c>
      <c r="E25" s="545">
        <v>28.091000000000001</v>
      </c>
      <c r="F25" s="545">
        <v>29.288</v>
      </c>
      <c r="G25" s="545">
        <v>30.484999999999999</v>
      </c>
      <c r="H25" s="545">
        <v>31.681999999999999</v>
      </c>
      <c r="I25" s="545">
        <v>32.878999999999998</v>
      </c>
      <c r="J25" s="545">
        <v>34.076000000000001</v>
      </c>
      <c r="K25" s="545">
        <v>35.273000000000003</v>
      </c>
      <c r="L25" s="586" t="s">
        <v>584</v>
      </c>
      <c r="M25" s="545">
        <v>37.667000000000002</v>
      </c>
      <c r="N25" s="545">
        <v>38.863999999999997</v>
      </c>
      <c r="O25" s="545">
        <v>40.061</v>
      </c>
      <c r="P25" s="546"/>
      <c r="Q25" s="546"/>
    </row>
    <row r="26" spans="1:17" ht="15.75" thickBot="1">
      <c r="A26" s="544" t="s">
        <v>208</v>
      </c>
      <c r="B26" s="545">
        <v>30.413</v>
      </c>
      <c r="C26" s="586" t="s">
        <v>576</v>
      </c>
      <c r="D26" s="545">
        <v>33.347000000000001</v>
      </c>
      <c r="E26" s="545">
        <v>34.814</v>
      </c>
      <c r="F26" s="545">
        <v>36.280999999999999</v>
      </c>
      <c r="G26" s="545">
        <v>37.747999999999998</v>
      </c>
      <c r="H26" s="545">
        <v>39.215000000000003</v>
      </c>
      <c r="I26" s="545">
        <v>40.682000000000002</v>
      </c>
      <c r="J26" s="545">
        <v>42.149000000000001</v>
      </c>
      <c r="K26" s="546"/>
      <c r="L26" s="546"/>
      <c r="M26" s="545"/>
      <c r="N26" s="545"/>
      <c r="O26" s="545"/>
      <c r="P26" s="545"/>
      <c r="Q26" s="545"/>
    </row>
    <row r="27" spans="1:17" ht="15.75" thickBot="1">
      <c r="A27" s="544" t="s">
        <v>209</v>
      </c>
      <c r="B27" s="545">
        <v>30.413</v>
      </c>
      <c r="C27" s="586" t="s">
        <v>576</v>
      </c>
      <c r="D27" s="545">
        <v>33.347000000000001</v>
      </c>
      <c r="E27" s="545">
        <v>34.814</v>
      </c>
      <c r="F27" s="545">
        <v>36.280999999999999</v>
      </c>
      <c r="G27" s="545">
        <v>37.747999999999998</v>
      </c>
      <c r="H27" s="545">
        <v>39.215000000000003</v>
      </c>
      <c r="I27" s="545">
        <v>40.682000000000002</v>
      </c>
      <c r="J27" s="545">
        <v>42.149000000000001</v>
      </c>
      <c r="K27" s="545">
        <v>43.616</v>
      </c>
      <c r="L27" s="546"/>
      <c r="M27" s="546"/>
      <c r="N27" s="546"/>
      <c r="O27" s="546"/>
      <c r="P27" s="546"/>
      <c r="Q27" s="546"/>
    </row>
    <row r="28" spans="1:17" ht="15.75" thickBot="1">
      <c r="A28" s="544" t="s">
        <v>210</v>
      </c>
      <c r="B28" s="545">
        <v>30.413</v>
      </c>
      <c r="C28" s="586" t="s">
        <v>576</v>
      </c>
      <c r="D28" s="545">
        <v>33.347000000000001</v>
      </c>
      <c r="E28" s="545">
        <v>34.814</v>
      </c>
      <c r="F28" s="545">
        <v>36.280999999999999</v>
      </c>
      <c r="G28" s="545">
        <v>37.747999999999998</v>
      </c>
      <c r="H28" s="545">
        <v>39.215000000000003</v>
      </c>
      <c r="I28" s="545">
        <v>40.682000000000002</v>
      </c>
      <c r="J28" s="545">
        <v>42.149000000000001</v>
      </c>
      <c r="K28" s="545">
        <v>43.616</v>
      </c>
      <c r="L28" s="545">
        <v>45.082999999999998</v>
      </c>
      <c r="M28" s="546"/>
      <c r="N28" s="546"/>
      <c r="O28" s="546"/>
      <c r="P28" s="546"/>
      <c r="Q28" s="546"/>
    </row>
    <row r="29" spans="1:17">
      <c r="A29" s="547" t="s">
        <v>197</v>
      </c>
      <c r="B29" s="1102">
        <v>1</v>
      </c>
      <c r="C29" s="1102">
        <v>2</v>
      </c>
      <c r="D29" s="1102">
        <v>3</v>
      </c>
      <c r="E29" s="1102">
        <v>4</v>
      </c>
      <c r="F29" s="1102">
        <v>5</v>
      </c>
      <c r="G29" s="1102">
        <v>6</v>
      </c>
      <c r="H29" s="1102">
        <v>7</v>
      </c>
      <c r="I29" s="1102">
        <v>8</v>
      </c>
      <c r="J29" s="1102">
        <v>9</v>
      </c>
      <c r="K29" s="1102">
        <v>10</v>
      </c>
      <c r="L29" s="1102">
        <v>11</v>
      </c>
      <c r="M29" s="1102">
        <v>12</v>
      </c>
      <c r="N29" s="1102">
        <v>13</v>
      </c>
      <c r="O29" s="1102">
        <v>14</v>
      </c>
      <c r="P29" s="1102">
        <v>15</v>
      </c>
      <c r="Q29" s="1102">
        <v>16</v>
      </c>
    </row>
    <row r="30" spans="1:17">
      <c r="A30" s="548"/>
      <c r="B30" s="1103"/>
      <c r="C30" s="1103"/>
      <c r="D30" s="1103"/>
      <c r="E30" s="1103"/>
      <c r="F30" s="1103"/>
      <c r="G30" s="1103"/>
      <c r="H30" s="1103"/>
      <c r="I30" s="1103"/>
      <c r="J30" s="1103"/>
      <c r="K30" s="1103"/>
      <c r="L30" s="1103"/>
      <c r="M30" s="1103"/>
      <c r="N30" s="1103"/>
      <c r="O30" s="1103"/>
      <c r="P30" s="1103"/>
      <c r="Q30" s="1103"/>
    </row>
    <row r="31" spans="1:17" ht="15.75" thickBot="1">
      <c r="A31" s="544" t="s">
        <v>198</v>
      </c>
      <c r="B31" s="1104"/>
      <c r="C31" s="1104"/>
      <c r="D31" s="1104"/>
      <c r="E31" s="1104"/>
      <c r="F31" s="1104"/>
      <c r="G31" s="1104"/>
      <c r="H31" s="1104"/>
      <c r="I31" s="1104"/>
      <c r="J31" s="1104"/>
      <c r="K31" s="1104"/>
      <c r="L31" s="1104"/>
      <c r="M31" s="1104"/>
      <c r="N31" s="1104"/>
      <c r="O31" s="1104"/>
      <c r="P31" s="1104"/>
      <c r="Q31" s="1104"/>
    </row>
    <row r="32" spans="1:17" ht="15.75" thickBot="1">
      <c r="A32" s="544" t="s">
        <v>211</v>
      </c>
      <c r="B32" s="549">
        <v>34.283999999999999</v>
      </c>
      <c r="C32" s="549">
        <v>35.923000000000002</v>
      </c>
      <c r="D32" s="549">
        <v>37.561999999999998</v>
      </c>
      <c r="E32" s="549">
        <v>39.201000000000001</v>
      </c>
      <c r="F32" s="587" t="s">
        <v>578</v>
      </c>
      <c r="G32" s="549">
        <v>42.478999999999999</v>
      </c>
      <c r="H32" s="549">
        <v>44.118000000000002</v>
      </c>
      <c r="I32" s="549">
        <v>45.756999999999998</v>
      </c>
      <c r="J32" s="549">
        <v>47.396000000000001</v>
      </c>
      <c r="K32" s="550"/>
      <c r="L32" s="550"/>
      <c r="M32" s="550"/>
      <c r="N32" s="546"/>
      <c r="O32" s="546"/>
      <c r="P32" s="546"/>
      <c r="Q32" s="546"/>
    </row>
    <row r="33" spans="1:17" ht="15.75" thickBot="1">
      <c r="A33" s="544" t="s">
        <v>212</v>
      </c>
      <c r="B33" s="549">
        <v>34.283999999999999</v>
      </c>
      <c r="C33" s="549">
        <v>35.923000000000002</v>
      </c>
      <c r="D33" s="549">
        <v>37.561999999999998</v>
      </c>
      <c r="E33" s="549">
        <v>39.201000000000001</v>
      </c>
      <c r="F33" s="587" t="s">
        <v>578</v>
      </c>
      <c r="G33" s="549">
        <v>42.478999999999999</v>
      </c>
      <c r="H33" s="549">
        <v>44.118000000000002</v>
      </c>
      <c r="I33" s="549">
        <v>45.756999999999998</v>
      </c>
      <c r="J33" s="549">
        <v>47.396000000000001</v>
      </c>
      <c r="K33" s="549">
        <v>49.034999999999997</v>
      </c>
      <c r="L33" s="550"/>
      <c r="M33" s="550"/>
      <c r="N33" s="546"/>
      <c r="O33" s="546"/>
      <c r="P33" s="546"/>
      <c r="Q33" s="546"/>
    </row>
    <row r="34" spans="1:17" ht="15.75" thickBot="1">
      <c r="A34" s="544" t="s">
        <v>213</v>
      </c>
      <c r="B34" s="549">
        <v>34.283999999999999</v>
      </c>
      <c r="C34" s="549">
        <v>35.923000000000002</v>
      </c>
      <c r="D34" s="549">
        <v>37.561999999999998</v>
      </c>
      <c r="E34" s="549">
        <v>39.201000000000001</v>
      </c>
      <c r="F34" s="587" t="s">
        <v>578</v>
      </c>
      <c r="G34" s="549">
        <v>42.478999999999999</v>
      </c>
      <c r="H34" s="549">
        <v>44.118000000000002</v>
      </c>
      <c r="I34" s="549">
        <v>45.756999999999998</v>
      </c>
      <c r="J34" s="549">
        <v>47.396000000000001</v>
      </c>
      <c r="K34" s="549">
        <v>49.034999999999997</v>
      </c>
      <c r="L34" s="549">
        <v>50.673999999999999</v>
      </c>
      <c r="M34" s="550"/>
      <c r="N34" s="546"/>
      <c r="O34" s="546"/>
      <c r="P34" s="546"/>
      <c r="Q34" s="546"/>
    </row>
    <row r="35" spans="1:17" ht="15.75" thickBot="1">
      <c r="A35" s="544" t="s">
        <v>96</v>
      </c>
      <c r="B35" s="549">
        <v>40.524999999999999</v>
      </c>
      <c r="C35" s="549">
        <v>42.164000000000001</v>
      </c>
      <c r="D35" s="549">
        <v>43.802999999999997</v>
      </c>
      <c r="E35" s="549">
        <v>45.442</v>
      </c>
      <c r="F35" s="549">
        <v>47.081000000000003</v>
      </c>
      <c r="G35" s="587" t="s">
        <v>580</v>
      </c>
      <c r="H35" s="549">
        <v>50.359000000000002</v>
      </c>
      <c r="I35" s="549">
        <v>51.997999999999998</v>
      </c>
      <c r="J35" s="549">
        <v>53.637</v>
      </c>
      <c r="K35" s="550"/>
      <c r="L35" s="550"/>
      <c r="M35" s="550"/>
      <c r="N35" s="546"/>
      <c r="O35" s="546"/>
      <c r="P35" s="546"/>
      <c r="Q35" s="546"/>
    </row>
    <row r="36" spans="1:17" ht="15.75" thickBot="1">
      <c r="A36" s="544" t="s">
        <v>214</v>
      </c>
      <c r="B36" s="549">
        <v>40.524999999999999</v>
      </c>
      <c r="C36" s="549">
        <v>42.164000000000001</v>
      </c>
      <c r="D36" s="549">
        <v>43.802999999999997</v>
      </c>
      <c r="E36" s="549">
        <v>45.442</v>
      </c>
      <c r="F36" s="549">
        <v>47.081000000000003</v>
      </c>
      <c r="G36" s="587" t="s">
        <v>580</v>
      </c>
      <c r="H36" s="549">
        <v>50.359000000000002</v>
      </c>
      <c r="I36" s="549">
        <v>51.997999999999998</v>
      </c>
      <c r="J36" s="549">
        <v>53.637</v>
      </c>
      <c r="K36" s="549">
        <v>55.276000000000003</v>
      </c>
      <c r="L36" s="549">
        <v>56.914999999999999</v>
      </c>
      <c r="M36" s="550"/>
      <c r="N36" s="546"/>
      <c r="O36" s="546"/>
      <c r="P36" s="546"/>
      <c r="Q36" s="546"/>
    </row>
    <row r="37" spans="1:17" ht="15.75" thickBot="1">
      <c r="A37" s="544" t="s">
        <v>226</v>
      </c>
      <c r="B37" s="549">
        <v>40.524999999999999</v>
      </c>
      <c r="C37" s="549">
        <v>42.164000000000001</v>
      </c>
      <c r="D37" s="549">
        <v>43.802999999999997</v>
      </c>
      <c r="E37" s="549">
        <v>45.442</v>
      </c>
      <c r="F37" s="549">
        <v>47.081000000000003</v>
      </c>
      <c r="G37" s="587" t="s">
        <v>580</v>
      </c>
      <c r="H37" s="549">
        <v>50.359000000000002</v>
      </c>
      <c r="I37" s="549">
        <v>51.997999999999998</v>
      </c>
      <c r="J37" s="549">
        <v>53.637</v>
      </c>
      <c r="K37" s="549">
        <v>55.276000000000003</v>
      </c>
      <c r="L37" s="549">
        <v>56.914999999999999</v>
      </c>
      <c r="M37" s="549">
        <v>58.554000000000002</v>
      </c>
      <c r="N37" s="546"/>
      <c r="O37" s="546"/>
      <c r="P37" s="546"/>
      <c r="Q37" s="546"/>
    </row>
    <row r="38" spans="1:17" ht="15.75" thickBot="1">
      <c r="A38" s="544" t="s">
        <v>95</v>
      </c>
      <c r="B38" s="549">
        <v>44.978000000000002</v>
      </c>
      <c r="C38" s="587" t="s">
        <v>571</v>
      </c>
      <c r="D38" s="549">
        <v>49.182000000000002</v>
      </c>
      <c r="E38" s="549">
        <v>51.283999999999999</v>
      </c>
      <c r="F38" s="549">
        <v>53.386000000000003</v>
      </c>
      <c r="G38" s="549">
        <v>55.488</v>
      </c>
      <c r="H38" s="587" t="s">
        <v>573</v>
      </c>
      <c r="I38" s="549">
        <v>59.692</v>
      </c>
      <c r="J38" s="550"/>
      <c r="K38" s="550"/>
      <c r="L38" s="549"/>
      <c r="M38" s="550"/>
      <c r="N38" s="546"/>
      <c r="O38" s="546"/>
      <c r="P38" s="546"/>
      <c r="Q38" s="546"/>
    </row>
    <row r="39" spans="1:17" ht="15.75" thickBot="1">
      <c r="A39" s="544" t="s">
        <v>215</v>
      </c>
      <c r="B39" s="549">
        <v>44.978000000000002</v>
      </c>
      <c r="C39" s="587" t="s">
        <v>571</v>
      </c>
      <c r="D39" s="549">
        <v>49.182000000000002</v>
      </c>
      <c r="E39" s="549">
        <v>51.283999999999999</v>
      </c>
      <c r="F39" s="549">
        <v>53.386000000000003</v>
      </c>
      <c r="G39" s="549">
        <v>55.488</v>
      </c>
      <c r="H39" s="587" t="s">
        <v>573</v>
      </c>
      <c r="I39" s="549">
        <v>59.692</v>
      </c>
      <c r="J39" s="549">
        <v>61.793999999999997</v>
      </c>
      <c r="K39" s="549">
        <v>63.896000000000001</v>
      </c>
      <c r="L39" s="549"/>
      <c r="M39" s="550"/>
      <c r="N39" s="546"/>
      <c r="O39" s="546"/>
      <c r="P39" s="546"/>
      <c r="Q39" s="546"/>
    </row>
    <row r="40" spans="1:17" ht="15.75" thickBot="1">
      <c r="A40" s="544" t="s">
        <v>94</v>
      </c>
      <c r="B40" s="549">
        <v>53.258000000000003</v>
      </c>
      <c r="C40" s="587" t="s">
        <v>570</v>
      </c>
      <c r="D40" s="549">
        <v>57.462000000000003</v>
      </c>
      <c r="E40" s="549">
        <v>59.564</v>
      </c>
      <c r="F40" s="549">
        <v>61.665999999999997</v>
      </c>
      <c r="G40" s="549">
        <v>63.768000000000001</v>
      </c>
      <c r="H40" s="587" t="s">
        <v>572</v>
      </c>
      <c r="I40" s="551"/>
      <c r="J40" s="551"/>
      <c r="K40" s="551"/>
      <c r="L40" s="551"/>
      <c r="M40" s="550"/>
      <c r="N40" s="546"/>
      <c r="O40" s="546"/>
      <c r="P40" s="546"/>
      <c r="Q40" s="546"/>
    </row>
    <row r="41" spans="1:17" ht="15.75" thickBot="1">
      <c r="A41" s="544" t="s">
        <v>216</v>
      </c>
      <c r="B41" s="550">
        <v>53.258000000000003</v>
      </c>
      <c r="C41" s="587" t="s">
        <v>570</v>
      </c>
      <c r="D41" s="550">
        <v>57.462000000000003</v>
      </c>
      <c r="E41" s="550">
        <v>59.564</v>
      </c>
      <c r="F41" s="550">
        <v>61.665999999999997</v>
      </c>
      <c r="G41" s="550">
        <v>63.768000000000001</v>
      </c>
      <c r="H41" s="587" t="s">
        <v>572</v>
      </c>
      <c r="I41" s="550">
        <v>67.971999999999994</v>
      </c>
      <c r="J41" s="550"/>
      <c r="K41" s="550"/>
      <c r="L41" s="550"/>
      <c r="M41" s="550"/>
      <c r="N41" s="546"/>
      <c r="O41" s="546"/>
      <c r="P41" s="546"/>
      <c r="Q41" s="546"/>
    </row>
    <row r="42" spans="1:17" ht="15.75" thickBot="1">
      <c r="A42" s="544" t="s">
        <v>192</v>
      </c>
      <c r="B42" s="550">
        <v>53.258000000000003</v>
      </c>
      <c r="C42" s="587" t="s">
        <v>570</v>
      </c>
      <c r="D42" s="550">
        <v>57.462000000000003</v>
      </c>
      <c r="E42" s="550">
        <v>59.564</v>
      </c>
      <c r="F42" s="550">
        <v>61.665999999999997</v>
      </c>
      <c r="G42" s="550">
        <v>63.768000000000001</v>
      </c>
      <c r="H42" s="587" t="s">
        <v>572</v>
      </c>
      <c r="I42" s="550">
        <v>67.971999999999994</v>
      </c>
      <c r="J42" s="550">
        <v>70.073999999999998</v>
      </c>
      <c r="K42" s="550"/>
      <c r="L42" s="550"/>
      <c r="M42" s="550"/>
      <c r="N42" s="546"/>
      <c r="O42" s="546"/>
      <c r="P42" s="546"/>
      <c r="Q42" s="546"/>
    </row>
    <row r="43" spans="1:17" ht="15.75" thickBot="1">
      <c r="A43" s="544" t="s">
        <v>217</v>
      </c>
      <c r="B43" s="550">
        <v>57.076999999999998</v>
      </c>
      <c r="C43" s="550">
        <v>59.534999999999997</v>
      </c>
      <c r="D43" s="550">
        <v>61.993000000000002</v>
      </c>
      <c r="E43" s="550">
        <v>64.450999999999993</v>
      </c>
      <c r="F43" s="550">
        <v>66.909000000000006</v>
      </c>
      <c r="G43" s="550">
        <v>69.367000000000004</v>
      </c>
      <c r="H43" s="550">
        <v>71.825000000000003</v>
      </c>
      <c r="I43" s="550"/>
      <c r="J43" s="550"/>
      <c r="K43" s="550"/>
      <c r="L43" s="550"/>
      <c r="M43" s="550"/>
      <c r="N43" s="546"/>
      <c r="O43" s="546"/>
      <c r="P43" s="546"/>
      <c r="Q43" s="546"/>
    </row>
    <row r="44" spans="1:17" ht="15.75" thickBot="1">
      <c r="A44" s="544" t="s">
        <v>225</v>
      </c>
      <c r="B44" s="550">
        <v>57.076999999999998</v>
      </c>
      <c r="C44" s="550">
        <v>59.534999999999997</v>
      </c>
      <c r="D44" s="550">
        <v>61.993000000000002</v>
      </c>
      <c r="E44" s="550">
        <v>64.450999999999993</v>
      </c>
      <c r="F44" s="550">
        <v>66.909000000000006</v>
      </c>
      <c r="G44" s="550">
        <v>69.367000000000004</v>
      </c>
      <c r="H44" s="550">
        <v>71.825000000000003</v>
      </c>
      <c r="I44" s="550">
        <v>74.283000000000001</v>
      </c>
      <c r="J44" s="550"/>
      <c r="K44" s="550"/>
      <c r="L44" s="550"/>
      <c r="M44" s="550"/>
      <c r="N44" s="546"/>
      <c r="O44" s="546"/>
      <c r="P44" s="546"/>
      <c r="Q44" s="546"/>
    </row>
    <row r="45" spans="1:17" ht="15.75" thickBot="1">
      <c r="A45" s="544" t="s">
        <v>218</v>
      </c>
      <c r="B45" s="550">
        <v>57.076999999999998</v>
      </c>
      <c r="C45" s="550">
        <v>59.534999999999997</v>
      </c>
      <c r="D45" s="550">
        <v>61.993000000000002</v>
      </c>
      <c r="E45" s="550">
        <v>64.450999999999993</v>
      </c>
      <c r="F45" s="550">
        <v>66.909000000000006</v>
      </c>
      <c r="G45" s="550">
        <v>69.367000000000004</v>
      </c>
      <c r="H45" s="550">
        <v>71.825000000000003</v>
      </c>
      <c r="I45" s="550">
        <v>74.283000000000001</v>
      </c>
      <c r="J45" s="550">
        <v>76.741</v>
      </c>
      <c r="K45" s="550"/>
      <c r="L45" s="550"/>
      <c r="M45" s="550"/>
      <c r="N45" s="546"/>
      <c r="O45" s="546"/>
      <c r="P45" s="546"/>
      <c r="Q45" s="546"/>
    </row>
  </sheetData>
  <mergeCells count="37">
    <mergeCell ref="A1:Q1"/>
    <mergeCell ref="A2:Q2"/>
    <mergeCell ref="A3:Q3"/>
    <mergeCell ref="A5:Q5"/>
    <mergeCell ref="A7:Q7"/>
    <mergeCell ref="B9:B11"/>
    <mergeCell ref="C9:C11"/>
    <mergeCell ref="D9:D11"/>
    <mergeCell ref="E9:E11"/>
    <mergeCell ref="F9:F11"/>
    <mergeCell ref="G9:G11"/>
    <mergeCell ref="H9:H11"/>
    <mergeCell ref="I9:I11"/>
    <mergeCell ref="J9:J11"/>
    <mergeCell ref="K9:K11"/>
    <mergeCell ref="P29:P31"/>
    <mergeCell ref="L9:L11"/>
    <mergeCell ref="M9:M11"/>
    <mergeCell ref="N9:N11"/>
    <mergeCell ref="O9:O11"/>
    <mergeCell ref="P9:P11"/>
    <mergeCell ref="Q29:Q31"/>
    <mergeCell ref="Q9:Q11"/>
    <mergeCell ref="B29:B31"/>
    <mergeCell ref="C29:C31"/>
    <mergeCell ref="D29:D31"/>
    <mergeCell ref="E29:E31"/>
    <mergeCell ref="F29:F31"/>
    <mergeCell ref="G29:G31"/>
    <mergeCell ref="H29:H31"/>
    <mergeCell ref="I29:I31"/>
    <mergeCell ref="J29:J31"/>
    <mergeCell ref="K29:K31"/>
    <mergeCell ref="L29:L31"/>
    <mergeCell ref="M29:M31"/>
    <mergeCell ref="N29:N31"/>
    <mergeCell ref="O29:O31"/>
  </mergeCells>
  <printOptions horizontalCentered="1"/>
  <pageMargins left="0.31496062992125984" right="0.31496062992125984" top="0.62992125984251968" bottom="0.15748031496062992" header="0.51181102362204722" footer="0.59055118110236227"/>
  <pageSetup paperSize="9" scale="70" firstPageNumber="28" orientation="landscape" useFirstPageNumber="1" r:id="rId1"/>
  <headerFooter>
    <oddHeader>&amp;C&amp;P</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50"/>
  <sheetViews>
    <sheetView tabSelected="1" zoomScaleNormal="100" workbookViewId="0">
      <selection activeCell="J21" sqref="J21"/>
    </sheetView>
  </sheetViews>
  <sheetFormatPr defaultColWidth="9.140625" defaultRowHeight="15.75"/>
  <cols>
    <col min="1" max="1" width="107.42578125" style="171" customWidth="1"/>
    <col min="2" max="2" width="11.140625" style="171" bestFit="1" customWidth="1"/>
    <col min="3" max="3" width="9.85546875" style="171" customWidth="1"/>
    <col min="4" max="16384" width="9.140625" style="171"/>
  </cols>
  <sheetData>
    <row r="1" spans="1:3">
      <c r="A1" s="1108" t="s">
        <v>612</v>
      </c>
      <c r="B1" s="1108"/>
      <c r="C1" s="1108"/>
    </row>
    <row r="2" spans="1:3">
      <c r="A2" s="1109" t="s">
        <v>531</v>
      </c>
      <c r="B2" s="1109"/>
      <c r="C2" s="1109"/>
    </row>
    <row r="3" spans="1:3">
      <c r="A3" s="1109" t="s">
        <v>102</v>
      </c>
      <c r="B3" s="1109"/>
      <c r="C3" s="1109"/>
    </row>
    <row r="4" spans="1:3">
      <c r="A4" s="304"/>
    </row>
    <row r="5" spans="1:3" ht="37.5" customHeight="1">
      <c r="A5" s="1110" t="s">
        <v>534</v>
      </c>
      <c r="B5" s="1111"/>
      <c r="C5" s="1111"/>
    </row>
    <row r="6" spans="1:3" ht="16.5" thickBot="1">
      <c r="A6" s="172"/>
    </row>
    <row r="7" spans="1:3">
      <c r="A7" s="555" t="s">
        <v>197</v>
      </c>
      <c r="B7" s="1102">
        <v>1</v>
      </c>
      <c r="C7" s="1102">
        <v>2</v>
      </c>
    </row>
    <row r="8" spans="1:3" ht="16.5" thickBot="1">
      <c r="A8" s="544" t="s">
        <v>198</v>
      </c>
      <c r="B8" s="1104"/>
      <c r="C8" s="1104"/>
    </row>
    <row r="9" spans="1:3" ht="16.5" thickBot="1">
      <c r="A9" s="552" t="s">
        <v>535</v>
      </c>
      <c r="B9" s="553">
        <v>13.545999999999999</v>
      </c>
      <c r="C9" s="553">
        <v>13.545999999999999</v>
      </c>
    </row>
    <row r="10" spans="1:3" ht="16.5" thickBot="1">
      <c r="A10" s="552" t="s">
        <v>536</v>
      </c>
      <c r="B10" s="553">
        <v>13.598000000000001</v>
      </c>
      <c r="C10" s="553">
        <v>13.598000000000001</v>
      </c>
    </row>
    <row r="11" spans="1:3" ht="16.5" thickBot="1">
      <c r="A11" s="552" t="s">
        <v>537</v>
      </c>
      <c r="B11" s="553">
        <v>15.143000000000001</v>
      </c>
      <c r="C11" s="553">
        <v>15.143000000000001</v>
      </c>
    </row>
    <row r="12" spans="1:3" ht="16.5" thickBot="1">
      <c r="A12" s="552" t="s">
        <v>538</v>
      </c>
      <c r="B12" s="553">
        <v>13.847</v>
      </c>
      <c r="C12" s="553">
        <v>13.847</v>
      </c>
    </row>
    <row r="13" spans="1:3" ht="16.5" thickBot="1">
      <c r="A13" s="552" t="s">
        <v>539</v>
      </c>
      <c r="B13" s="553">
        <v>13.775</v>
      </c>
      <c r="C13" s="553">
        <v>13.775</v>
      </c>
    </row>
    <row r="14" spans="1:3" ht="16.5" thickBot="1">
      <c r="A14" s="552" t="s">
        <v>540</v>
      </c>
      <c r="B14" s="553">
        <v>13.882</v>
      </c>
      <c r="C14" s="553">
        <v>13.882</v>
      </c>
    </row>
    <row r="15" spans="1:3" ht="16.5" thickBot="1">
      <c r="A15" s="552" t="s">
        <v>541</v>
      </c>
      <c r="B15" s="553">
        <v>15.143000000000001</v>
      </c>
      <c r="C15" s="553">
        <v>15.143000000000001</v>
      </c>
    </row>
    <row r="16" spans="1:3" ht="16.5" thickBot="1">
      <c r="A16" s="552" t="s">
        <v>542</v>
      </c>
      <c r="B16" s="553">
        <v>18.042999999999999</v>
      </c>
      <c r="C16" s="553">
        <v>18.042999999999999</v>
      </c>
    </row>
    <row r="17" spans="1:3" ht="16.5" thickBot="1">
      <c r="A17" s="552" t="s">
        <v>543</v>
      </c>
      <c r="B17" s="553">
        <v>22.047999999999998</v>
      </c>
      <c r="C17" s="553">
        <v>22.047999999999998</v>
      </c>
    </row>
    <row r="18" spans="1:3" ht="16.5" thickBot="1">
      <c r="A18" s="552" t="s">
        <v>544</v>
      </c>
      <c r="B18" s="553">
        <v>27.367999999999999</v>
      </c>
      <c r="C18" s="553">
        <v>27.367999999999999</v>
      </c>
    </row>
    <row r="19" spans="1:3" ht="24.75" thickBot="1">
      <c r="A19" s="552" t="s">
        <v>545</v>
      </c>
      <c r="B19" s="554">
        <v>36.47</v>
      </c>
      <c r="C19" s="554">
        <v>36.47</v>
      </c>
    </row>
    <row r="20" spans="1:3">
      <c r="A20" s="302"/>
    </row>
    <row r="21" spans="1:3">
      <c r="A21" s="303"/>
    </row>
    <row r="22" spans="1:3">
      <c r="A22" s="303"/>
    </row>
    <row r="23" spans="1:3">
      <c r="A23" s="303"/>
    </row>
    <row r="24" spans="1:3">
      <c r="A24" s="303"/>
    </row>
    <row r="25" spans="1:3">
      <c r="A25" s="172"/>
    </row>
    <row r="26" spans="1:3">
      <c r="A26" s="172"/>
    </row>
    <row r="27" spans="1:3">
      <c r="A27" s="172"/>
    </row>
    <row r="28" spans="1:3">
      <c r="A28" s="172"/>
    </row>
    <row r="29" spans="1:3">
      <c r="A29" s="303"/>
    </row>
    <row r="30" spans="1:3">
      <c r="A30" s="172"/>
    </row>
    <row r="31" spans="1:3">
      <c r="A31" s="303"/>
    </row>
    <row r="32" spans="1:3">
      <c r="A32" s="303"/>
    </row>
    <row r="33" spans="1:1">
      <c r="A33" s="303"/>
    </row>
    <row r="34" spans="1:1">
      <c r="A34" s="303"/>
    </row>
    <row r="35" spans="1:1">
      <c r="A35" s="303"/>
    </row>
    <row r="36" spans="1:1">
      <c r="A36" s="302"/>
    </row>
    <row r="37" spans="1:1">
      <c r="A37" s="303"/>
    </row>
    <row r="38" spans="1:1">
      <c r="A38" s="303"/>
    </row>
    <row r="39" spans="1:1">
      <c r="A39" s="303"/>
    </row>
    <row r="40" spans="1:1">
      <c r="A40" s="304"/>
    </row>
    <row r="41" spans="1:1">
      <c r="A41" s="304"/>
    </row>
    <row r="42" spans="1:1">
      <c r="A42" s="303"/>
    </row>
    <row r="43" spans="1:1">
      <c r="A43" s="303"/>
    </row>
    <row r="44" spans="1:1">
      <c r="A44" s="303"/>
    </row>
    <row r="45" spans="1:1">
      <c r="A45" s="173"/>
    </row>
    <row r="46" spans="1:1">
      <c r="A46" s="174"/>
    </row>
    <row r="47" spans="1:1">
      <c r="A47" s="174"/>
    </row>
    <row r="48" spans="1:1">
      <c r="A48" s="174"/>
    </row>
    <row r="50" spans="1:1">
      <c r="A50" s="175"/>
    </row>
  </sheetData>
  <mergeCells count="6">
    <mergeCell ref="A1:C1"/>
    <mergeCell ref="A2:C2"/>
    <mergeCell ref="A3:C3"/>
    <mergeCell ref="B7:B8"/>
    <mergeCell ref="C7:C8"/>
    <mergeCell ref="A5:C5"/>
  </mergeCells>
  <printOptions horizontalCentered="1"/>
  <pageMargins left="0.31496062992125984" right="0.31496062992125984" top="1.0236220472440944" bottom="0.74803149606299213" header="0.51181102362204722" footer="0.59055118110236227"/>
  <pageSetup paperSize="9" scale="75" firstPageNumber="29" fitToHeight="4" orientation="portrait" useFirstPageNumber="1" r:id="rId1"/>
  <headerFooter>
    <oddHeader>&amp;C&amp;P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K33"/>
  <sheetViews>
    <sheetView zoomScale="80" zoomScaleNormal="80" workbookViewId="0">
      <pane xSplit="4" ySplit="7" topLeftCell="E8" activePane="bottomRight" state="frozen"/>
      <selection activeCell="A50" sqref="A50"/>
      <selection pane="topRight" activeCell="A50" sqref="A50"/>
      <selection pane="bottomLeft" activeCell="A50" sqref="A50"/>
      <selection pane="bottomRight" activeCell="A34" sqref="A34:XFD82"/>
    </sheetView>
  </sheetViews>
  <sheetFormatPr defaultColWidth="9.140625" defaultRowHeight="14.25"/>
  <cols>
    <col min="1" max="1" width="9.140625" style="22"/>
    <col min="2" max="2" width="10.140625" style="22" bestFit="1" customWidth="1"/>
    <col min="3" max="3" width="13.7109375" style="22" customWidth="1"/>
    <col min="4" max="4" width="45.85546875" style="22" bestFit="1" customWidth="1"/>
    <col min="5" max="9" width="19.5703125" style="22" customWidth="1"/>
    <col min="10" max="10" width="16.5703125" style="22" customWidth="1"/>
    <col min="11" max="11" width="15.42578125" style="22" bestFit="1" customWidth="1"/>
    <col min="12" max="12" width="15.140625" style="22" customWidth="1"/>
    <col min="13" max="13" width="20.85546875" style="22" bestFit="1" customWidth="1"/>
    <col min="14" max="17" width="15.42578125" style="22" bestFit="1" customWidth="1"/>
    <col min="18" max="18" width="12" style="22" bestFit="1" customWidth="1"/>
    <col min="19" max="20" width="15.140625" style="22" bestFit="1" customWidth="1"/>
    <col min="21" max="21" width="11.5703125" style="22" bestFit="1" customWidth="1"/>
    <col min="22" max="16384" width="9.140625" style="22"/>
  </cols>
  <sheetData>
    <row r="3" spans="2:11" ht="15">
      <c r="B3" s="938" t="s">
        <v>109</v>
      </c>
      <c r="C3" s="938"/>
      <c r="D3" s="950"/>
      <c r="E3" s="950"/>
      <c r="F3" s="950"/>
      <c r="G3" s="950"/>
      <c r="H3" s="950"/>
      <c r="I3" s="950"/>
      <c r="J3" s="950"/>
    </row>
    <row r="5" spans="2:11" ht="15.75" customHeight="1">
      <c r="B5" s="951"/>
      <c r="C5" s="951"/>
      <c r="D5" s="954"/>
      <c r="E5" s="180"/>
      <c r="F5" s="180"/>
      <c r="G5" s="180"/>
      <c r="H5" s="180"/>
      <c r="I5" s="180"/>
      <c r="J5" s="957" t="s">
        <v>498</v>
      </c>
    </row>
    <row r="6" spans="2:11" ht="15.75" customHeight="1">
      <c r="B6" s="952"/>
      <c r="C6" s="952"/>
      <c r="D6" s="955"/>
      <c r="E6" s="198">
        <v>2021</v>
      </c>
      <c r="F6" s="198">
        <v>2022</v>
      </c>
      <c r="G6" s="198">
        <v>2023</v>
      </c>
      <c r="H6" s="198">
        <v>2024</v>
      </c>
      <c r="I6" s="198">
        <v>2024</v>
      </c>
      <c r="J6" s="958"/>
    </row>
    <row r="7" spans="2:11" ht="15.75" customHeight="1">
      <c r="B7" s="953"/>
      <c r="C7" s="953"/>
      <c r="D7" s="956"/>
      <c r="E7" s="197"/>
      <c r="F7" s="208"/>
      <c r="G7" s="208"/>
      <c r="H7" s="208"/>
      <c r="I7" s="208"/>
      <c r="J7" s="958"/>
    </row>
    <row r="8" spans="2:11">
      <c r="B8" s="951" t="s">
        <v>191</v>
      </c>
      <c r="C8" s="951" t="s">
        <v>381</v>
      </c>
      <c r="D8" s="180"/>
      <c r="E8" s="180"/>
      <c r="F8" s="180"/>
      <c r="G8" s="323"/>
      <c r="H8" s="323"/>
      <c r="I8" s="323"/>
      <c r="J8" s="958"/>
    </row>
    <row r="9" spans="2:11" ht="28.5">
      <c r="B9" s="959"/>
      <c r="C9" s="959"/>
      <c r="D9" s="189"/>
      <c r="E9" s="198" t="s">
        <v>110</v>
      </c>
      <c r="F9" s="198" t="s">
        <v>152</v>
      </c>
      <c r="G9" s="198" t="s">
        <v>111</v>
      </c>
      <c r="H9" s="198" t="s">
        <v>111</v>
      </c>
      <c r="I9" s="198" t="s">
        <v>111</v>
      </c>
      <c r="J9" s="958"/>
    </row>
    <row r="10" spans="2:11" ht="15" customHeight="1">
      <c r="B10" s="960"/>
      <c r="C10" s="960"/>
      <c r="D10" s="189"/>
      <c r="E10" s="198"/>
      <c r="F10" s="189"/>
      <c r="G10" s="324"/>
      <c r="H10" s="324"/>
      <c r="I10" s="324"/>
      <c r="J10" s="958"/>
    </row>
    <row r="11" spans="2:11" s="169" customFormat="1" ht="24.75" customHeight="1">
      <c r="B11" s="232"/>
      <c r="C11" s="232"/>
      <c r="D11" s="230"/>
      <c r="E11" s="229" t="s">
        <v>103</v>
      </c>
      <c r="F11" s="229" t="s">
        <v>103</v>
      </c>
      <c r="G11" s="229" t="s">
        <v>103</v>
      </c>
      <c r="H11" s="229" t="s">
        <v>103</v>
      </c>
      <c r="I11" s="229" t="s">
        <v>103</v>
      </c>
      <c r="J11" s="231" t="s">
        <v>103</v>
      </c>
    </row>
    <row r="12" spans="2:11" ht="15" customHeight="1">
      <c r="B12" s="313"/>
      <c r="C12" s="313"/>
      <c r="D12" s="227"/>
      <c r="E12" s="228"/>
      <c r="F12" s="228"/>
      <c r="G12" s="184"/>
      <c r="H12" s="184"/>
      <c r="I12" s="184"/>
      <c r="J12" s="184"/>
    </row>
    <row r="13" spans="2:11" ht="15" customHeight="1">
      <c r="B13" s="314">
        <v>1</v>
      </c>
      <c r="C13" s="314" t="s">
        <v>384</v>
      </c>
      <c r="D13" s="190" t="s">
        <v>104</v>
      </c>
      <c r="E13" s="199">
        <f>+'ΛΕΠΤΟΜΕΡΙΕΣ ΕΣΟΔΩΝ (8)'!E9</f>
        <v>1283989615.6748281</v>
      </c>
      <c r="F13" s="199">
        <f>+'ΛΕΠΤΟΜΕΡΙΕΣ ΕΣΟΔΩΝ (8)'!F9</f>
        <v>1373700000</v>
      </c>
      <c r="G13" s="199">
        <f>+'ΛΕΠΤΟΜΕΡΙΕΣ ΕΣΟΔΩΝ (8)'!G9</f>
        <v>1463280587</v>
      </c>
      <c r="H13" s="199">
        <f>+'ΛΕΠΤΟΜΕΡΙΕΣ ΕΣΟΔΩΝ (8)'!H9</f>
        <v>1536283557</v>
      </c>
      <c r="I13" s="199">
        <f>+'ΛΕΠΤΟΜΕΡΙΕΣ ΕΣΟΔΩΝ (8)'!I9</f>
        <v>1604614610</v>
      </c>
      <c r="J13" s="199">
        <f>+G13-F13</f>
        <v>89580587</v>
      </c>
      <c r="K13" s="440"/>
    </row>
    <row r="14" spans="2:11" ht="15" customHeight="1">
      <c r="B14" s="186"/>
      <c r="C14" s="186"/>
      <c r="D14" s="191"/>
      <c r="E14" s="200"/>
      <c r="F14" s="200"/>
      <c r="G14" s="200"/>
      <c r="H14" s="200"/>
      <c r="I14" s="200"/>
      <c r="J14" s="327"/>
    </row>
    <row r="15" spans="2:11">
      <c r="B15" s="313"/>
      <c r="C15" s="187"/>
      <c r="D15" s="192"/>
      <c r="E15" s="346"/>
      <c r="F15" s="346"/>
      <c r="G15" s="346"/>
      <c r="H15" s="426"/>
      <c r="I15" s="426"/>
      <c r="J15" s="328"/>
    </row>
    <row r="16" spans="2:11">
      <c r="B16" s="314">
        <v>1</v>
      </c>
      <c r="C16" s="313">
        <v>470</v>
      </c>
      <c r="D16" s="193" t="s">
        <v>221</v>
      </c>
      <c r="E16" s="424">
        <f>+'ΛΕΠΤΟΜΕΡΙΕΣ ΕΣΟΔΩΝ (8)'!E28</f>
        <v>0</v>
      </c>
      <c r="F16" s="428">
        <f>+'ΛΕΠΤΟΜΕΡΙΕΣ ΕΣΟΔΩΝ (8)'!F28</f>
        <v>0</v>
      </c>
      <c r="G16" s="428">
        <f>+'ΛΕΠΤΟΜΕΡΙΕΣ ΕΣΟΔΩΝ (8)'!G28</f>
        <v>0</v>
      </c>
      <c r="H16" s="425">
        <f>+'ΛΕΠΤΟΜΕΡΙΕΣ ΕΣΟΔΩΝ (8)'!H28</f>
        <v>0</v>
      </c>
      <c r="I16" s="425">
        <f>+'ΛΕΠΤΟΜΕΡΙΕΣ ΕΣΟΔΩΝ (8)'!I28</f>
        <v>0</v>
      </c>
      <c r="J16" s="199">
        <f>+G16-F16</f>
        <v>0</v>
      </c>
    </row>
    <row r="17" spans="2:10">
      <c r="B17" s="186"/>
      <c r="C17" s="186"/>
      <c r="D17" s="194"/>
      <c r="E17" s="347"/>
      <c r="F17" s="347"/>
      <c r="G17" s="347"/>
      <c r="H17" s="427"/>
      <c r="I17" s="427"/>
      <c r="J17" s="329"/>
    </row>
    <row r="18" spans="2:10">
      <c r="B18" s="189"/>
      <c r="C18" s="189"/>
      <c r="D18" s="227"/>
      <c r="E18" s="475"/>
      <c r="F18" s="475"/>
      <c r="G18" s="348"/>
      <c r="H18" s="516"/>
      <c r="I18" s="516"/>
      <c r="J18" s="328"/>
    </row>
    <row r="19" spans="2:10">
      <c r="B19" s="198">
        <v>1</v>
      </c>
      <c r="C19" s="198">
        <v>465</v>
      </c>
      <c r="D19" s="227" t="s">
        <v>451</v>
      </c>
      <c r="E19" s="424">
        <f>+'ΛΕΠΤΟΜΕΡΙΕΣ ΕΣΟΔΩΝ (8)'!E37</f>
        <v>38770327.397632048</v>
      </c>
      <c r="F19" s="478">
        <f>'ΛΕΠΤΟΜΕΡΙΕΣ ΕΣΟΔΩΝ (8)'!F37</f>
        <v>15000000</v>
      </c>
      <c r="G19" s="478">
        <f>'ΛΕΠΤΟΜΕΡΙΕΣ ΕΣΟΔΩΝ (8)'!G37</f>
        <v>0</v>
      </c>
      <c r="H19" s="478">
        <f>'ΛΕΠΤΟΜΕΡΙΕΣ ΕΣΟΔΩΝ (8)'!H37</f>
        <v>0</v>
      </c>
      <c r="I19" s="478">
        <f>'ΛΕΠΤΟΜΕΡΙΕΣ ΕΣΟΔΩΝ (8)'!I37</f>
        <v>0</v>
      </c>
      <c r="J19" s="199">
        <f>+G19-F19</f>
        <v>-15000000</v>
      </c>
    </row>
    <row r="20" spans="2:10">
      <c r="B20" s="197"/>
      <c r="C20" s="197"/>
      <c r="D20" s="194"/>
      <c r="E20" s="477"/>
      <c r="F20" s="477"/>
      <c r="G20" s="347"/>
      <c r="H20" s="427"/>
      <c r="I20" s="427"/>
      <c r="J20" s="329"/>
    </row>
    <row r="21" spans="2:10" hidden="1">
      <c r="B21" s="313"/>
      <c r="C21" s="187"/>
      <c r="D21" s="192"/>
      <c r="E21" s="201"/>
      <c r="F21" s="346"/>
      <c r="G21" s="346"/>
      <c r="H21" s="346"/>
      <c r="I21" s="346"/>
      <c r="J21" s="328"/>
    </row>
    <row r="22" spans="2:10" hidden="1">
      <c r="B22" s="314">
        <v>1</v>
      </c>
      <c r="C22" s="313">
        <v>471</v>
      </c>
      <c r="D22" s="193" t="s">
        <v>419</v>
      </c>
      <c r="E22" s="424">
        <f>+'ΛΕΠΤΟΜΕΡΙΕΣ ΕΣΟΔΩΝ (8)'!E31</f>
        <v>0</v>
      </c>
      <c r="F22" s="424">
        <f>'ΛΕΠΤΟΜΕΡΙΕΣ ΕΣΟΔΩΝ (8)'!F34</f>
        <v>0</v>
      </c>
      <c r="G22" s="424">
        <f>'ΛΕΠΤΟΜΕΡΙΕΣ ΕΣΟΔΩΝ (8)'!G34</f>
        <v>0</v>
      </c>
      <c r="H22" s="424">
        <f>'ΛΕΠΤΟΜΕΡΙΕΣ ΕΣΟΔΩΝ (8)'!H34</f>
        <v>0</v>
      </c>
      <c r="I22" s="424">
        <f>'ΛΕΠΤΟΜΕΡΙΕΣ ΕΣΟΔΩΝ (8)'!I34</f>
        <v>0</v>
      </c>
      <c r="J22" s="331">
        <f>F22-E22</f>
        <v>0</v>
      </c>
    </row>
    <row r="23" spans="2:10" hidden="1">
      <c r="B23" s="186"/>
      <c r="C23" s="186"/>
      <c r="D23" s="194"/>
      <c r="E23" s="203"/>
      <c r="F23" s="347"/>
      <c r="G23" s="347"/>
      <c r="H23" s="347"/>
      <c r="I23" s="347"/>
      <c r="J23" s="329"/>
    </row>
    <row r="24" spans="2:10">
      <c r="B24" s="313"/>
      <c r="C24" s="343"/>
      <c r="D24" s="227"/>
      <c r="E24" s="344"/>
      <c r="F24" s="348"/>
      <c r="G24" s="348"/>
      <c r="H24" s="348"/>
      <c r="I24" s="348"/>
      <c r="J24" s="345"/>
    </row>
    <row r="25" spans="2:10">
      <c r="B25" s="314">
        <v>1</v>
      </c>
      <c r="C25" s="198">
        <v>472</v>
      </c>
      <c r="D25" s="342" t="s">
        <v>417</v>
      </c>
      <c r="E25" s="202">
        <f>+'ΛΕΠΤΟΜΕΡΙΕΣ ΕΣΟΔΩΝ (8)'!E40</f>
        <v>3001859.92</v>
      </c>
      <c r="F25" s="202">
        <f>+'ΛΕΠΤΟΜΕΡΙΕΣ ΕΣΟΔΩΝ (8)'!F40</f>
        <v>7700000</v>
      </c>
      <c r="G25" s="429">
        <f>+'ΛΕΠΤΟΜΕΡΙΕΣ ΕΣΟΔΩΝ (8)'!G40</f>
        <v>8410000.0750000011</v>
      </c>
      <c r="H25" s="430">
        <f>+'ΛΕΠΤΟΜΕΡΙΕΣ ΕΣΟΔΩΝ (8)'!H40</f>
        <v>5364020.7949999999</v>
      </c>
      <c r="I25" s="430">
        <f>+'ΛΕΠΤΟΜΕΡΙΕΣ ΕΣΟΔΩΝ (8)'!I40</f>
        <v>2902050.0249999999</v>
      </c>
      <c r="J25" s="199">
        <f>+G25-F25</f>
        <v>710000.07500000112</v>
      </c>
    </row>
    <row r="26" spans="2:10">
      <c r="B26" s="186"/>
      <c r="C26" s="343"/>
      <c r="D26" s="227"/>
      <c r="E26" s="344"/>
      <c r="F26" s="348"/>
      <c r="G26" s="348"/>
      <c r="H26" s="348"/>
      <c r="I26" s="348"/>
      <c r="J26" s="345"/>
    </row>
    <row r="27" spans="2:10">
      <c r="B27" s="313"/>
      <c r="C27" s="187"/>
      <c r="D27" s="192"/>
      <c r="E27" s="201"/>
      <c r="F27" s="201"/>
      <c r="G27" s="201"/>
      <c r="H27" s="201"/>
      <c r="I27" s="201"/>
      <c r="J27" s="328"/>
    </row>
    <row r="28" spans="2:10">
      <c r="B28" s="314">
        <v>1</v>
      </c>
      <c r="C28" s="313" t="s">
        <v>385</v>
      </c>
      <c r="D28" s="227" t="s">
        <v>487</v>
      </c>
      <c r="E28" s="202">
        <f>+'ΛΕΠΤΟΜΕΡΙΕΣ ΕΣΟΔΩΝ (8)'!E43+'ΛΕΠΤΟΜΕΡΙΕΣ ΕΣΟΔΩΝ (8)'!E46+'ΛΕΠΤΟΜΕΡΙΕΣ ΕΣΟΔΩΝ (8)'!E49</f>
        <v>157216.24</v>
      </c>
      <c r="F28" s="202">
        <f>+'ΛΕΠΤΟΜΕΡΙΕΣ ΕΣΟΔΩΝ (8)'!F43+'ΛΕΠΤΟΜΕΡΙΕΣ ΕΣΟΔΩΝ (8)'!F46+'ΛΕΠΤΟΜΕΡΙΕΣ ΕΣΟΔΩΝ (8)'!F49</f>
        <v>123000</v>
      </c>
      <c r="G28" s="202">
        <f>+'ΛΕΠΤΟΜΕΡΙΕΣ ΕΣΟΔΩΝ (8)'!G43+'ΛΕΠΤΟΜΕΡΙΕΣ ΕΣΟΔΩΝ (8)'!G46+'ΛΕΠΤΟΜΕΡΙΕΣ ΕΣΟΔΩΝ (8)'!G49</f>
        <v>128000</v>
      </c>
      <c r="H28" s="202">
        <f>+'ΛΕΠΤΟΜΕΡΙΕΣ ΕΣΟΔΩΝ (8)'!H43+'ΛΕΠΤΟΜΕΡΙΕΣ ΕΣΟΔΩΝ (8)'!H46+'ΛΕΠΤΟΜΕΡΙΕΣ ΕΣΟΔΩΝ (8)'!H49</f>
        <v>128000</v>
      </c>
      <c r="I28" s="202">
        <f>+'ΛΕΠΤΟΜΕΡΙΕΣ ΕΣΟΔΩΝ (8)'!I43+'ΛΕΠΤΟΜΕΡΙΕΣ ΕΣΟΔΩΝ (8)'!I46+'ΛΕΠΤΟΜΕΡΙΕΣ ΕΣΟΔΩΝ (8)'!I49</f>
        <v>128000</v>
      </c>
      <c r="J28" s="199">
        <f>+G28-F28</f>
        <v>5000</v>
      </c>
    </row>
    <row r="29" spans="2:10">
      <c r="B29" s="186"/>
      <c r="C29" s="188"/>
      <c r="D29" s="191"/>
      <c r="E29" s="200"/>
      <c r="F29" s="200"/>
      <c r="G29" s="200"/>
      <c r="H29" s="200"/>
      <c r="I29" s="200"/>
      <c r="J29" s="327"/>
    </row>
    <row r="30" spans="2:10" ht="15">
      <c r="B30" s="313"/>
      <c r="C30" s="310"/>
      <c r="D30" s="195"/>
      <c r="E30" s="204"/>
      <c r="F30" s="204"/>
      <c r="G30" s="204"/>
      <c r="H30" s="204"/>
      <c r="I30" s="204"/>
      <c r="J30" s="330"/>
    </row>
    <row r="31" spans="2:10" ht="15">
      <c r="B31" s="314"/>
      <c r="C31" s="311"/>
      <c r="D31" s="196" t="s">
        <v>112</v>
      </c>
      <c r="E31" s="205">
        <f t="shared" ref="E31:J31" si="0">SUM(E12:E29)</f>
        <v>1325919019.2324603</v>
      </c>
      <c r="F31" s="205">
        <f t="shared" si="0"/>
        <v>1396523000</v>
      </c>
      <c r="G31" s="205">
        <f t="shared" si="0"/>
        <v>1471818587.075</v>
      </c>
      <c r="H31" s="205">
        <f t="shared" si="0"/>
        <v>1541775577.7950001</v>
      </c>
      <c r="I31" s="205">
        <f>SUM(I12:I29)</f>
        <v>1607644660.0250001</v>
      </c>
      <c r="J31" s="205">
        <f t="shared" si="0"/>
        <v>75295587.075000003</v>
      </c>
    </row>
    <row r="32" spans="2:10" ht="15">
      <c r="B32" s="186"/>
      <c r="C32" s="312"/>
      <c r="D32" s="197"/>
      <c r="E32" s="203"/>
      <c r="F32" s="203"/>
      <c r="G32" s="325"/>
      <c r="H32" s="325"/>
      <c r="I32" s="325"/>
      <c r="J32" s="207"/>
    </row>
    <row r="33" ht="9.75" customHeight="1"/>
  </sheetData>
  <mergeCells count="7">
    <mergeCell ref="B3:J3"/>
    <mergeCell ref="B5:B7"/>
    <mergeCell ref="D5:D7"/>
    <mergeCell ref="J5:J10"/>
    <mergeCell ref="B8:B10"/>
    <mergeCell ref="C5:C7"/>
    <mergeCell ref="C8:C10"/>
  </mergeCells>
  <printOptions horizontalCentered="1"/>
  <pageMargins left="0.11811023622047245" right="0.11811023622047245" top="0.82677165354330717" bottom="0.74803149606299213" header="0.51181102362204722" footer="0.59055118110236227"/>
  <pageSetup paperSize="9" scale="75" firstPageNumber="12" fitToHeight="4" orientation="landscape" useFirstPageNumber="1" r:id="rId1"/>
  <headerFooter>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P65"/>
  <sheetViews>
    <sheetView zoomScaleNormal="100" workbookViewId="0">
      <selection activeCell="D2" sqref="D2"/>
    </sheetView>
  </sheetViews>
  <sheetFormatPr defaultColWidth="9.140625" defaultRowHeight="14.25"/>
  <cols>
    <col min="1" max="1" width="5" style="22" customWidth="1"/>
    <col min="2" max="2" width="13.7109375" style="22" bestFit="1" customWidth="1"/>
    <col min="3" max="3" width="15.140625" style="22" bestFit="1" customWidth="1"/>
    <col min="4" max="4" width="38.5703125" style="22" bestFit="1" customWidth="1"/>
    <col min="5" max="5" width="18.42578125" style="22" bestFit="1" customWidth="1"/>
    <col min="6" max="8" width="17.140625" style="22" hidden="1" customWidth="1"/>
    <col min="9" max="12" width="18.42578125" style="22" bestFit="1" customWidth="1"/>
    <col min="13" max="13" width="17.140625" style="22" customWidth="1"/>
    <col min="14" max="14" width="11.28515625" style="22" bestFit="1" customWidth="1"/>
    <col min="15" max="15" width="11.7109375" style="22" bestFit="1" customWidth="1"/>
    <col min="16" max="16" width="12.42578125" style="22" bestFit="1" customWidth="1"/>
    <col min="17" max="16384" width="9.140625" style="22"/>
  </cols>
  <sheetData>
    <row r="2" spans="2:16" ht="15">
      <c r="B2" s="25"/>
      <c r="C2" s="25"/>
      <c r="D2" s="23"/>
      <c r="E2" s="23"/>
      <c r="F2" s="23"/>
      <c r="G2" s="23"/>
      <c r="H2" s="23"/>
      <c r="I2" s="23"/>
      <c r="J2" s="23"/>
      <c r="K2" s="23"/>
      <c r="L2" s="23"/>
    </row>
    <row r="3" spans="2:16" ht="15">
      <c r="B3" s="938" t="s">
        <v>389</v>
      </c>
      <c r="C3" s="938"/>
      <c r="D3" s="950"/>
      <c r="E3" s="950"/>
      <c r="F3" s="950"/>
      <c r="G3" s="950"/>
      <c r="H3" s="950"/>
      <c r="I3" s="950"/>
      <c r="J3" s="950"/>
      <c r="K3" s="950"/>
      <c r="L3" s="950"/>
      <c r="M3" s="950"/>
    </row>
    <row r="5" spans="2:16" ht="15" customHeight="1">
      <c r="B5" s="961"/>
      <c r="C5" s="310"/>
      <c r="D5" s="964"/>
      <c r="E5" s="180"/>
      <c r="F5" s="206"/>
      <c r="G5" s="206"/>
      <c r="H5" s="206"/>
      <c r="I5" s="180"/>
      <c r="J5" s="180"/>
      <c r="K5" s="180"/>
      <c r="L5" s="180"/>
      <c r="M5" s="951" t="s">
        <v>227</v>
      </c>
    </row>
    <row r="6" spans="2:16" ht="14.25" customHeight="1">
      <c r="B6" s="962"/>
      <c r="C6" s="311"/>
      <c r="D6" s="965"/>
      <c r="E6" s="198">
        <v>2021</v>
      </c>
      <c r="F6" s="123"/>
      <c r="G6" s="123"/>
      <c r="H6" s="123"/>
      <c r="I6" s="198">
        <v>2022</v>
      </c>
      <c r="J6" s="198">
        <v>2023</v>
      </c>
      <c r="K6" s="198">
        <v>2024</v>
      </c>
      <c r="L6" s="198">
        <v>2025</v>
      </c>
      <c r="M6" s="952"/>
    </row>
    <row r="7" spans="2:16" ht="14.25" customHeight="1">
      <c r="B7" s="963"/>
      <c r="C7" s="312"/>
      <c r="D7" s="966"/>
      <c r="E7" s="211"/>
      <c r="F7" s="217"/>
      <c r="G7" s="217"/>
      <c r="H7" s="217"/>
      <c r="I7" s="211"/>
      <c r="J7" s="211"/>
      <c r="K7" s="211"/>
      <c r="L7" s="211"/>
      <c r="M7" s="952"/>
    </row>
    <row r="8" spans="2:16" ht="33.75" customHeight="1">
      <c r="B8" s="211" t="s">
        <v>118</v>
      </c>
      <c r="C8" s="188" t="s">
        <v>381</v>
      </c>
      <c r="D8" s="197"/>
      <c r="E8" s="211" t="s">
        <v>119</v>
      </c>
      <c r="F8" s="217"/>
      <c r="G8" s="217"/>
      <c r="H8" s="217"/>
      <c r="I8" s="211" t="s">
        <v>120</v>
      </c>
      <c r="J8" s="225" t="s">
        <v>121</v>
      </c>
      <c r="K8" s="225" t="s">
        <v>121</v>
      </c>
      <c r="L8" s="225" t="s">
        <v>121</v>
      </c>
      <c r="M8" s="953"/>
    </row>
    <row r="9" spans="2:16" s="170" customFormat="1" ht="26.25" customHeight="1">
      <c r="B9" s="185"/>
      <c r="C9" s="185"/>
      <c r="D9" s="212"/>
      <c r="E9" s="212" t="s">
        <v>103</v>
      </c>
      <c r="F9" s="218"/>
      <c r="G9" s="218"/>
      <c r="H9" s="218"/>
      <c r="I9" s="212" t="s">
        <v>103</v>
      </c>
      <c r="J9" s="212" t="s">
        <v>103</v>
      </c>
      <c r="K9" s="212" t="s">
        <v>103</v>
      </c>
      <c r="L9" s="212" t="s">
        <v>103</v>
      </c>
      <c r="M9" s="226"/>
    </row>
    <row r="10" spans="2:16" ht="15">
      <c r="B10" s="187"/>
      <c r="C10" s="187"/>
      <c r="D10" s="214"/>
      <c r="E10" s="451"/>
      <c r="F10" s="219"/>
      <c r="G10" s="219"/>
      <c r="H10" s="219"/>
      <c r="I10" s="451"/>
      <c r="J10" s="451"/>
      <c r="K10" s="451"/>
      <c r="L10" s="451"/>
      <c r="M10" s="451"/>
    </row>
    <row r="11" spans="2:16">
      <c r="B11" s="188">
        <v>1</v>
      </c>
      <c r="C11" s="315" t="s">
        <v>272</v>
      </c>
      <c r="D11" s="197" t="s">
        <v>398</v>
      </c>
      <c r="E11" s="453">
        <f>'1ΟΣ ΠΙΝΑΚΑΣ (15-18)'!L15</f>
        <v>1352608552.7861199</v>
      </c>
      <c r="F11" s="220"/>
      <c r="G11" s="220"/>
      <c r="H11" s="220"/>
      <c r="I11" s="453">
        <f>'1ΟΣ ΠΙΝΑΚΑΣ (15-18)'!P15</f>
        <v>1353300000</v>
      </c>
      <c r="J11" s="453">
        <f>'1ΟΣ ΠΙΝΑΚΑΣ (15-18)'!Q15</f>
        <v>1410000000</v>
      </c>
      <c r="K11" s="453">
        <f>'1ΟΣ ΠΙΝΑΚΑΣ (15-18)'!S15</f>
        <v>1466300000.0000002</v>
      </c>
      <c r="L11" s="453">
        <f>'1ΟΣ ΠΙΝΑΚΑΣ (15-18)'!T15</f>
        <v>1524852000</v>
      </c>
      <c r="M11" s="453">
        <f>J11-I11</f>
        <v>56700000</v>
      </c>
      <c r="O11" s="24"/>
      <c r="P11" s="24"/>
    </row>
    <row r="12" spans="2:16">
      <c r="B12" s="187"/>
      <c r="C12" s="187"/>
      <c r="D12" s="192"/>
      <c r="E12" s="454"/>
      <c r="F12" s="209"/>
      <c r="G12" s="209"/>
      <c r="H12" s="209"/>
      <c r="I12" s="454"/>
      <c r="J12" s="454"/>
      <c r="K12" s="454"/>
      <c r="L12" s="454"/>
      <c r="M12" s="454"/>
      <c r="O12" s="24"/>
    </row>
    <row r="13" spans="2:16" ht="15.75" customHeight="1">
      <c r="B13" s="188">
        <v>1</v>
      </c>
      <c r="C13" s="315">
        <v>2100</v>
      </c>
      <c r="D13" s="215" t="s">
        <v>122</v>
      </c>
      <c r="E13" s="455">
        <f>'1ΟΣ ΠΙΝΑΚΑΣ (15-18)'!L29+'1ΟΣ ΠΙΝΑΚΑΣ (15-18)'!L105+'1ΟΣ ΠΙΝΑΚΑΣ (15-18)'!L25+0.26</f>
        <v>4295924.5199999996</v>
      </c>
      <c r="F13" s="220"/>
      <c r="G13" s="220"/>
      <c r="H13" s="220"/>
      <c r="I13" s="455">
        <f>'1ΟΣ ΠΙΝΑΚΑΣ (15-18)'!P29</f>
        <v>6601821</v>
      </c>
      <c r="J13" s="455">
        <f>'1ΟΣ ΠΙΝΑΚΑΣ (15-18)'!Q29</f>
        <v>7113410</v>
      </c>
      <c r="K13" s="455">
        <f>'1ΟΣ ΠΙΝΑΚΑΣ (15-18)'!S29</f>
        <v>8795226</v>
      </c>
      <c r="L13" s="455">
        <f>'1ΟΣ ΠΙΝΑΚΑΣ (15-18)'!T29</f>
        <v>9934901</v>
      </c>
      <c r="M13" s="455">
        <f>J13-I13</f>
        <v>511589</v>
      </c>
      <c r="O13" s="24"/>
      <c r="P13" s="24"/>
    </row>
    <row r="14" spans="2:16">
      <c r="B14" s="187"/>
      <c r="C14" s="187"/>
      <c r="D14" s="192"/>
      <c r="E14" s="453"/>
      <c r="F14" s="209"/>
      <c r="G14" s="209"/>
      <c r="H14" s="209"/>
      <c r="I14" s="453"/>
      <c r="J14" s="453"/>
      <c r="K14" s="453"/>
      <c r="L14" s="453"/>
      <c r="M14" s="453"/>
      <c r="O14" s="24"/>
    </row>
    <row r="15" spans="2:16">
      <c r="B15" s="188">
        <v>1</v>
      </c>
      <c r="C15" s="315" t="s">
        <v>452</v>
      </c>
      <c r="D15" s="194" t="s">
        <v>123</v>
      </c>
      <c r="E15" s="453">
        <f>'1ΟΣ ΠΙΝΑΚΑΣ (15-18)'!L86-'1ΟΣ ΠΙΝΑΚΑΣ (15-18)'!L105+0.2</f>
        <v>9671603.0085224025</v>
      </c>
      <c r="F15" s="210"/>
      <c r="G15" s="210"/>
      <c r="H15" s="210"/>
      <c r="I15" s="453">
        <f>+'1ΟΣ ΠΙΝΑΚΑΣ (15-18)'!P25+'1ΟΣ ΠΙΝΑΚΑΣ (15-18)'!P86</f>
        <v>18605169</v>
      </c>
      <c r="J15" s="453">
        <f>+'1ΟΣ ΠΙΝΑΚΑΣ (15-18)'!Q25+'1ΟΣ ΠΙΝΑΚΑΣ (15-18)'!Q86</f>
        <v>21538590</v>
      </c>
      <c r="K15" s="453">
        <f>+'1ΟΣ ΠΙΝΑΚΑΣ (15-18)'!S25+'1ΟΣ ΠΙΝΑΚΑΣ (15-18)'!S86</f>
        <v>23366077</v>
      </c>
      <c r="L15" s="453">
        <f>+'1ΟΣ ΠΙΝΑΚΑΣ (15-18)'!T25+'1ΟΣ ΠΙΝΑΚΑΣ (15-18)'!T86</f>
        <v>24446651</v>
      </c>
      <c r="M15" s="453">
        <f>J15-I15</f>
        <v>2933421</v>
      </c>
      <c r="N15" s="24"/>
      <c r="O15" s="24"/>
      <c r="P15" s="24"/>
    </row>
    <row r="16" spans="2:16" ht="15" hidden="1" customHeight="1">
      <c r="B16" s="187"/>
      <c r="C16" s="187"/>
      <c r="D16" s="227"/>
      <c r="E16" s="454"/>
      <c r="F16" s="452"/>
      <c r="G16" s="452"/>
      <c r="H16" s="452"/>
      <c r="I16" s="454"/>
      <c r="J16" s="454"/>
      <c r="K16" s="454"/>
      <c r="L16" s="454"/>
      <c r="M16" s="454"/>
      <c r="N16" s="24"/>
      <c r="O16" s="24"/>
      <c r="P16" s="24"/>
    </row>
    <row r="17" spans="2:16" hidden="1">
      <c r="B17" s="188">
        <v>1</v>
      </c>
      <c r="C17" s="315" t="s">
        <v>473</v>
      </c>
      <c r="D17" s="227" t="s">
        <v>455</v>
      </c>
      <c r="E17" s="455">
        <f>'1ΟΣ ΠΙΝΑΚΑΣ (15-18)'!L152</f>
        <v>0</v>
      </c>
      <c r="F17" s="452"/>
      <c r="G17" s="452"/>
      <c r="H17" s="452"/>
      <c r="I17" s="455">
        <f>'1ΟΣ ΠΙΝΑΚΑΣ (15-18)'!P152</f>
        <v>0</v>
      </c>
      <c r="J17" s="455">
        <f>'1ΟΣ ΠΙΝΑΚΑΣ (15-18)'!Q152</f>
        <v>0</v>
      </c>
      <c r="K17" s="455">
        <f>'1ΟΣ ΠΙΝΑΚΑΣ (15-18)'!S152</f>
        <v>0</v>
      </c>
      <c r="L17" s="455">
        <f>'1ΟΣ ΠΙΝΑΚΑΣ (15-18)'!S152</f>
        <v>0</v>
      </c>
      <c r="M17" s="455"/>
      <c r="N17" s="24"/>
      <c r="O17" s="24"/>
      <c r="P17" s="24"/>
    </row>
    <row r="18" spans="2:16">
      <c r="B18" s="213"/>
      <c r="C18" s="213"/>
      <c r="D18" s="192"/>
      <c r="E18" s="454"/>
      <c r="F18" s="221"/>
      <c r="G18" s="221"/>
      <c r="H18" s="221"/>
      <c r="I18" s="454"/>
      <c r="J18" s="454"/>
      <c r="K18" s="454"/>
      <c r="L18" s="454"/>
      <c r="M18" s="454"/>
      <c r="O18" s="24"/>
      <c r="P18" s="24"/>
    </row>
    <row r="19" spans="2:16">
      <c r="B19" s="188">
        <v>1</v>
      </c>
      <c r="C19" s="315" t="s">
        <v>382</v>
      </c>
      <c r="D19" s="194" t="s">
        <v>124</v>
      </c>
      <c r="E19" s="455">
        <f>'1ΟΣ ΠΙΝΑΚΑΣ (15-18)'!L155</f>
        <v>1844539.85</v>
      </c>
      <c r="F19" s="210"/>
      <c r="G19" s="210"/>
      <c r="H19" s="210"/>
      <c r="I19" s="455">
        <f>'1ΟΣ ΠΙΝΑΚΑΣ (15-18)'!P155</f>
        <v>8353010</v>
      </c>
      <c r="J19" s="455">
        <f>'1ΟΣ ΠΙΝΑΚΑΣ (15-18)'!Q155</f>
        <v>9300000</v>
      </c>
      <c r="K19" s="455">
        <f>'1ΟΣ ΠΙΝΑΚΑΣ (15-18)'!S155</f>
        <v>6470010</v>
      </c>
      <c r="L19" s="455">
        <f>'1ΟΣ ΠΙΝΑΚΑΣ (15-18)'!T155</f>
        <v>6010010</v>
      </c>
      <c r="M19" s="455">
        <f>J19-I19</f>
        <v>946990</v>
      </c>
      <c r="O19" s="24"/>
    </row>
    <row r="20" spans="2:16">
      <c r="B20" s="187"/>
      <c r="C20" s="187"/>
      <c r="D20" s="192"/>
      <c r="E20" s="453"/>
      <c r="F20" s="222"/>
      <c r="G20" s="222"/>
      <c r="H20" s="222"/>
      <c r="I20" s="453"/>
      <c r="J20" s="453"/>
      <c r="K20" s="453"/>
      <c r="L20" s="453"/>
      <c r="M20" s="453"/>
      <c r="O20" s="24"/>
      <c r="P20" s="24"/>
    </row>
    <row r="21" spans="2:16" ht="28.5" customHeight="1">
      <c r="B21" s="188">
        <v>2</v>
      </c>
      <c r="C21" s="315" t="s">
        <v>383</v>
      </c>
      <c r="D21" s="215" t="s">
        <v>125</v>
      </c>
      <c r="E21" s="455">
        <f>'1ΟΣ ΠΙΝΑΚΑΣ (15-18)'!L163</f>
        <v>0</v>
      </c>
      <c r="F21" s="210"/>
      <c r="G21" s="210"/>
      <c r="H21" s="210"/>
      <c r="I21" s="455">
        <f>'1ΟΣ ΠΙΝΑΚΑΣ (15-18)'!P163</f>
        <v>100000</v>
      </c>
      <c r="J21" s="455">
        <f>'1ΟΣ ΠΙΝΑΚΑΣ (15-18)'!Q163</f>
        <v>100000</v>
      </c>
      <c r="K21" s="455">
        <f>'1ΟΣ ΠΙΝΑΚΑΣ (15-18)'!S163</f>
        <v>100000</v>
      </c>
      <c r="L21" s="455">
        <f>'1ΟΣ ΠΙΝΑΚΑΣ (15-18)'!T163</f>
        <v>100000</v>
      </c>
      <c r="M21" s="455">
        <f>J21-I21</f>
        <v>0</v>
      </c>
      <c r="O21" s="24"/>
    </row>
    <row r="22" spans="2:16" ht="15">
      <c r="B22" s="961"/>
      <c r="C22" s="310"/>
      <c r="D22" s="195"/>
      <c r="E22" s="422"/>
      <c r="F22" s="223"/>
      <c r="G22" s="223"/>
      <c r="H22" s="223"/>
      <c r="I22" s="422"/>
      <c r="J22" s="422"/>
      <c r="K22" s="422"/>
      <c r="L22" s="422"/>
      <c r="M22" s="422"/>
      <c r="O22" s="24"/>
    </row>
    <row r="23" spans="2:16" ht="17.100000000000001" customHeight="1">
      <c r="B23" s="963"/>
      <c r="C23" s="312"/>
      <c r="D23" s="216" t="s">
        <v>126</v>
      </c>
      <c r="E23" s="456">
        <f>SUM(E10:E22)</f>
        <v>1368420620.1646423</v>
      </c>
      <c r="F23" s="224"/>
      <c r="G23" s="224"/>
      <c r="H23" s="224"/>
      <c r="I23" s="456">
        <f>SUM(I10:I22)</f>
        <v>1386960000</v>
      </c>
      <c r="J23" s="456">
        <f>SUM(J10:J22)</f>
        <v>1448052000</v>
      </c>
      <c r="K23" s="456">
        <f>SUM(K10:K22)</f>
        <v>1505031313.0000002</v>
      </c>
      <c r="L23" s="456">
        <f>SUM(L10:L22)</f>
        <v>1565343562</v>
      </c>
      <c r="M23" s="456">
        <f>SUM(M10:M22)</f>
        <v>61092000</v>
      </c>
      <c r="O23" s="24"/>
    </row>
    <row r="24" spans="2:16">
      <c r="J24" s="337"/>
      <c r="K24" s="337"/>
      <c r="L24" s="337"/>
      <c r="M24" s="337"/>
      <c r="O24" s="24"/>
    </row>
    <row r="25" spans="2:16">
      <c r="E25" s="24"/>
      <c r="F25" s="24"/>
      <c r="G25" s="24"/>
      <c r="H25" s="24"/>
      <c r="I25" s="24"/>
      <c r="J25" s="432"/>
      <c r="K25" s="432"/>
      <c r="L25" s="432"/>
      <c r="M25" s="432"/>
    </row>
    <row r="26" spans="2:16">
      <c r="E26" s="589"/>
      <c r="I26" s="589"/>
      <c r="J26" s="589"/>
      <c r="K26" s="589"/>
      <c r="L26" s="589"/>
      <c r="M26" s="432"/>
    </row>
    <row r="27" spans="2:16">
      <c r="E27" s="590"/>
      <c r="I27" s="590"/>
      <c r="J27" s="590"/>
      <c r="K27" s="590"/>
      <c r="L27" s="590"/>
      <c r="M27" s="432"/>
    </row>
    <row r="28" spans="2:16">
      <c r="E28" s="24"/>
      <c r="I28" s="24"/>
      <c r="J28" s="591"/>
      <c r="K28" s="591"/>
      <c r="L28" s="591"/>
      <c r="M28" s="432"/>
    </row>
    <row r="29" spans="2:16">
      <c r="J29" s="592"/>
      <c r="K29" s="420"/>
      <c r="L29" s="420"/>
      <c r="M29" s="24"/>
    </row>
    <row r="30" spans="2:16">
      <c r="I30" s="420"/>
      <c r="J30" s="420"/>
      <c r="K30" s="420"/>
      <c r="L30" s="420"/>
      <c r="M30" s="593"/>
    </row>
    <row r="31" spans="2:16">
      <c r="I31" s="24"/>
      <c r="J31" s="24"/>
      <c r="K31" s="24"/>
      <c r="L31" s="24"/>
      <c r="M31" s="593"/>
    </row>
    <row r="32" spans="2:16">
      <c r="J32" s="594"/>
      <c r="K32" s="594"/>
      <c r="L32" s="594"/>
      <c r="M32" s="24"/>
    </row>
    <row r="33" spans="5:13">
      <c r="J33" s="420"/>
      <c r="K33" s="420"/>
      <c r="L33" s="420"/>
      <c r="M33" s="24"/>
    </row>
    <row r="34" spans="5:13">
      <c r="J34" s="420"/>
      <c r="K34" s="421"/>
      <c r="L34" s="421"/>
      <c r="M34" s="24"/>
    </row>
    <row r="35" spans="5:13">
      <c r="E35" s="24"/>
      <c r="I35" s="24"/>
      <c r="J35" s="420"/>
      <c r="K35" s="421"/>
      <c r="L35" s="421"/>
      <c r="M35" s="24"/>
    </row>
    <row r="36" spans="5:13">
      <c r="E36" s="24"/>
      <c r="I36" s="24"/>
      <c r="J36" s="420"/>
      <c r="K36" s="421"/>
      <c r="L36" s="421"/>
      <c r="M36" s="24"/>
    </row>
    <row r="37" spans="5:13">
      <c r="E37" s="24"/>
      <c r="I37" s="24"/>
      <c r="J37" s="421"/>
      <c r="K37" s="421"/>
      <c r="L37" s="421"/>
      <c r="M37" s="24"/>
    </row>
    <row r="38" spans="5:13">
      <c r="E38" s="24"/>
      <c r="I38" s="24"/>
      <c r="J38" s="421"/>
      <c r="K38" s="421"/>
      <c r="L38" s="421"/>
      <c r="M38" s="24"/>
    </row>
    <row r="39" spans="5:13">
      <c r="J39" s="420"/>
      <c r="K39" s="421"/>
      <c r="L39" s="421"/>
    </row>
    <row r="40" spans="5:13">
      <c r="J40" s="420"/>
      <c r="K40" s="421"/>
      <c r="L40" s="421"/>
    </row>
    <row r="41" spans="5:13">
      <c r="J41" s="421"/>
      <c r="K41" s="421"/>
      <c r="L41" s="421"/>
    </row>
    <row r="42" spans="5:13">
      <c r="J42" s="421"/>
      <c r="K42" s="421"/>
    </row>
    <row r="43" spans="5:13">
      <c r="J43" s="420"/>
      <c r="K43" s="421"/>
    </row>
    <row r="45" spans="5:13">
      <c r="J45" s="24"/>
      <c r="K45" s="24"/>
      <c r="L45" s="24"/>
    </row>
    <row r="46" spans="5:13">
      <c r="J46" s="24"/>
      <c r="K46" s="24"/>
      <c r="L46" s="24"/>
    </row>
    <row r="47" spans="5:13">
      <c r="J47" s="24"/>
      <c r="K47" s="24"/>
      <c r="L47" s="24"/>
    </row>
    <row r="48" spans="5:13">
      <c r="J48" s="24"/>
      <c r="K48" s="24"/>
      <c r="L48" s="24"/>
    </row>
    <row r="49" spans="10:12">
      <c r="J49" s="24"/>
      <c r="K49" s="24"/>
      <c r="L49" s="24"/>
    </row>
    <row r="50" spans="10:12">
      <c r="J50" s="24"/>
      <c r="K50" s="24"/>
      <c r="L50" s="24"/>
    </row>
    <row r="52" spans="10:12">
      <c r="J52" s="237"/>
      <c r="K52" s="237"/>
      <c r="L52" s="237"/>
    </row>
    <row r="55" spans="10:12">
      <c r="J55" s="237"/>
      <c r="K55" s="237"/>
      <c r="L55" s="237"/>
    </row>
    <row r="58" spans="10:12">
      <c r="J58" s="237"/>
      <c r="K58" s="237"/>
      <c r="L58" s="237"/>
    </row>
    <row r="60" spans="10:12">
      <c r="J60" s="326"/>
      <c r="K60" s="326"/>
      <c r="L60" s="326"/>
    </row>
    <row r="63" spans="10:12">
      <c r="J63" s="326"/>
      <c r="K63" s="326"/>
      <c r="L63" s="326"/>
    </row>
    <row r="65" spans="10:12">
      <c r="J65" s="326"/>
      <c r="K65" s="326"/>
      <c r="L65" s="326"/>
    </row>
  </sheetData>
  <mergeCells count="5">
    <mergeCell ref="B5:B7"/>
    <mergeCell ref="D5:D7"/>
    <mergeCell ref="M5:M8"/>
    <mergeCell ref="B22:B23"/>
    <mergeCell ref="B3:M3"/>
  </mergeCells>
  <printOptions horizontalCentered="1"/>
  <pageMargins left="0.31496062992125984" right="0.31496062992125984" top="1.0236220472440944" bottom="0.74803149606299213" header="0.51181102362204722" footer="0.59055118110236227"/>
  <pageSetup paperSize="9" scale="79" firstPageNumber="13" orientation="landscape" useFirstPageNumber="1" r:id="rId1"/>
  <headerFooter>
    <oddHeader>&amp;C&amp;P</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K102"/>
  <sheetViews>
    <sheetView topLeftCell="A4" zoomScale="80" zoomScaleNormal="80" workbookViewId="0">
      <pane xSplit="4" ySplit="3" topLeftCell="E7" activePane="bottomRight" state="frozen"/>
      <selection activeCell="A50" sqref="A50"/>
      <selection pane="topRight" activeCell="A50" sqref="A50"/>
      <selection pane="bottomLeft" activeCell="A50" sqref="A50"/>
      <selection pane="bottomRight" activeCell="F41" sqref="F41"/>
    </sheetView>
  </sheetViews>
  <sheetFormatPr defaultColWidth="9.140625" defaultRowHeight="14.25"/>
  <cols>
    <col min="1" max="1" width="9.140625" style="22"/>
    <col min="2" max="2" width="5.5703125" style="22" customWidth="1"/>
    <col min="3" max="3" width="14.140625" style="22" customWidth="1"/>
    <col min="4" max="4" width="44.42578125" style="22" customWidth="1"/>
    <col min="5" max="5" width="20.7109375" style="22" customWidth="1"/>
    <col min="6" max="6" width="19.85546875" style="22" bestFit="1" customWidth="1"/>
    <col min="7" max="9" width="19.85546875" style="22" customWidth="1"/>
    <col min="10" max="10" width="18.140625" style="22" customWidth="1"/>
    <col min="11" max="11" width="17.28515625" style="22" customWidth="1"/>
    <col min="12" max="16384" width="9.140625" style="22"/>
  </cols>
  <sheetData>
    <row r="2" spans="2:11" ht="15">
      <c r="B2" s="465"/>
      <c r="C2" s="466"/>
      <c r="D2" s="466"/>
      <c r="E2" s="466"/>
      <c r="F2" s="467">
        <f>SUM(F11:F15)</f>
        <v>1256700000</v>
      </c>
      <c r="G2" s="466"/>
      <c r="H2" s="466"/>
      <c r="I2" s="466"/>
    </row>
    <row r="3" spans="2:11" ht="21.75" customHeight="1">
      <c r="B3" s="25" t="s">
        <v>150</v>
      </c>
      <c r="C3" s="23"/>
      <c r="D3" s="23"/>
      <c r="E3" s="23"/>
      <c r="F3" s="23"/>
      <c r="G3" s="23"/>
      <c r="H3" s="23"/>
      <c r="I3" s="23"/>
      <c r="J3" s="23"/>
      <c r="K3" s="23"/>
    </row>
    <row r="4" spans="2:11">
      <c r="D4" s="27"/>
    </row>
    <row r="5" spans="2:11">
      <c r="B5" s="180"/>
      <c r="C5" s="180"/>
      <c r="D5" s="180"/>
      <c r="E5" s="180"/>
      <c r="F5" s="180"/>
      <c r="G5" s="180"/>
      <c r="H5" s="180"/>
      <c r="I5" s="180"/>
      <c r="J5" s="180"/>
      <c r="K5" s="180"/>
    </row>
    <row r="6" spans="2:11" ht="62.25" customHeight="1">
      <c r="B6" s="229" t="s">
        <v>93</v>
      </c>
      <c r="C6" s="229" t="s">
        <v>381</v>
      </c>
      <c r="D6" s="229" t="s">
        <v>114</v>
      </c>
      <c r="E6" s="468" t="s">
        <v>494</v>
      </c>
      <c r="F6" s="229" t="s">
        <v>495</v>
      </c>
      <c r="G6" s="469" t="s">
        <v>409</v>
      </c>
      <c r="H6" s="469" t="s">
        <v>460</v>
      </c>
      <c r="I6" s="469" t="s">
        <v>497</v>
      </c>
      <c r="J6" s="469" t="s">
        <v>496</v>
      </c>
      <c r="K6" s="469" t="s">
        <v>115</v>
      </c>
    </row>
    <row r="7" spans="2:11" s="169" customFormat="1" ht="28.5" customHeight="1">
      <c r="B7" s="226"/>
      <c r="C7" s="226"/>
      <c r="D7" s="226"/>
      <c r="E7" s="226" t="s">
        <v>103</v>
      </c>
      <c r="F7" s="226" t="s">
        <v>103</v>
      </c>
      <c r="G7" s="229" t="s">
        <v>103</v>
      </c>
      <c r="H7" s="229" t="s">
        <v>103</v>
      </c>
      <c r="I7" s="229" t="s">
        <v>103</v>
      </c>
      <c r="J7" s="226" t="s">
        <v>103</v>
      </c>
      <c r="K7" s="226"/>
    </row>
    <row r="8" spans="2:11">
      <c r="B8" s="180"/>
      <c r="C8" s="180"/>
      <c r="D8" s="192"/>
      <c r="E8" s="470"/>
      <c r="F8" s="470"/>
      <c r="G8" s="471"/>
      <c r="H8" s="471"/>
      <c r="I8" s="471"/>
      <c r="J8" s="470"/>
      <c r="K8" s="472"/>
    </row>
    <row r="9" spans="2:11" ht="15">
      <c r="B9" s="198">
        <v>1</v>
      </c>
      <c r="C9" s="473" t="s">
        <v>384</v>
      </c>
      <c r="D9" s="227" t="s">
        <v>104</v>
      </c>
      <c r="E9" s="508">
        <f>SUM(E10:E26)</f>
        <v>1283989615.6748281</v>
      </c>
      <c r="F9" s="508">
        <f>ROUND(SUM(F10:F26),0)</f>
        <v>1373700000</v>
      </c>
      <c r="G9" s="508">
        <f>ROUND(SUM(G10:G26),0)</f>
        <v>1463280587</v>
      </c>
      <c r="H9" s="508">
        <f>ROUND(SUM(H10:H26),0)</f>
        <v>1536283557</v>
      </c>
      <c r="I9" s="508">
        <f>ROUND(SUM(I10:I26),0)</f>
        <v>1604614610</v>
      </c>
      <c r="J9" s="508">
        <f>ROUND(SUM(J10:J26),0)</f>
        <v>89580587</v>
      </c>
      <c r="K9" s="474"/>
    </row>
    <row r="10" spans="2:11">
      <c r="B10" s="198"/>
      <c r="C10" s="473"/>
      <c r="D10" s="227"/>
      <c r="E10" s="474"/>
      <c r="F10" s="471"/>
      <c r="G10" s="471"/>
      <c r="H10" s="471"/>
      <c r="I10" s="471"/>
      <c r="J10" s="435"/>
      <c r="K10" s="474"/>
    </row>
    <row r="11" spans="2:11" ht="17.25" customHeight="1">
      <c r="B11" s="198"/>
      <c r="C11" s="473"/>
      <c r="D11" s="227" t="s">
        <v>421</v>
      </c>
      <c r="E11" s="478">
        <v>362123880.30000007</v>
      </c>
      <c r="F11" s="478">
        <v>384950476.36101508</v>
      </c>
      <c r="G11" s="478">
        <v>427652296.39362752</v>
      </c>
      <c r="H11" s="478">
        <v>454347442.9084475</v>
      </c>
      <c r="I11" s="478">
        <v>478263227.29331738</v>
      </c>
      <c r="J11" s="478">
        <f>G11-F11</f>
        <v>42701820.032612443</v>
      </c>
      <c r="K11" s="474"/>
    </row>
    <row r="12" spans="2:11">
      <c r="B12" s="198"/>
      <c r="C12" s="473"/>
      <c r="D12" s="227"/>
      <c r="E12" s="478"/>
      <c r="F12" s="478"/>
      <c r="G12" s="478"/>
      <c r="H12" s="478"/>
      <c r="I12" s="478"/>
      <c r="J12" s="478">
        <f>G12-F12</f>
        <v>0</v>
      </c>
      <c r="K12" s="474"/>
    </row>
    <row r="13" spans="2:11">
      <c r="B13" s="198"/>
      <c r="C13" s="473"/>
      <c r="D13" s="227" t="s">
        <v>420</v>
      </c>
      <c r="E13" s="478">
        <v>267848423.23000002</v>
      </c>
      <c r="F13" s="478">
        <v>284649523.63898498</v>
      </c>
      <c r="G13" s="478">
        <v>315628290.25245523</v>
      </c>
      <c r="H13" s="478">
        <v>335936113.76586974</v>
      </c>
      <c r="I13" s="478">
        <v>353391382.63576055</v>
      </c>
      <c r="J13" s="478">
        <f>G13-F13</f>
        <v>30978766.613470256</v>
      </c>
      <c r="K13" s="474"/>
    </row>
    <row r="14" spans="2:11">
      <c r="B14" s="198"/>
      <c r="C14" s="473"/>
      <c r="D14" s="227"/>
      <c r="E14" s="478"/>
      <c r="F14" s="478"/>
      <c r="G14" s="478"/>
      <c r="H14" s="478"/>
      <c r="I14" s="478"/>
      <c r="J14" s="478">
        <f>G14-F14</f>
        <v>0</v>
      </c>
      <c r="K14" s="474"/>
    </row>
    <row r="15" spans="2:11">
      <c r="B15" s="198"/>
      <c r="C15" s="473"/>
      <c r="D15" s="227" t="s">
        <v>422</v>
      </c>
      <c r="E15" s="478">
        <v>556693894.34482765</v>
      </c>
      <c r="F15" s="478">
        <v>587100000</v>
      </c>
      <c r="G15" s="478">
        <v>600000000</v>
      </c>
      <c r="H15" s="478">
        <v>624000000</v>
      </c>
      <c r="I15" s="478">
        <v>648960000</v>
      </c>
      <c r="J15" s="478">
        <f>G15-F15</f>
        <v>12900000</v>
      </c>
      <c r="K15" s="474"/>
    </row>
    <row r="16" spans="2:11">
      <c r="B16" s="464"/>
      <c r="C16" s="473"/>
      <c r="D16" s="227"/>
      <c r="E16" s="478"/>
      <c r="F16" s="478"/>
      <c r="G16" s="478"/>
      <c r="H16" s="478"/>
      <c r="I16" s="478"/>
      <c r="J16" s="478"/>
      <c r="K16" s="474"/>
    </row>
    <row r="17" spans="2:11">
      <c r="B17" s="198"/>
      <c r="C17" s="473"/>
      <c r="D17" s="227" t="s">
        <v>423</v>
      </c>
      <c r="E17" s="478">
        <v>45269866.639999993</v>
      </c>
      <c r="F17" s="478">
        <v>60000000</v>
      </c>
      <c r="G17" s="478">
        <v>60000000</v>
      </c>
      <c r="H17" s="478">
        <v>61000000</v>
      </c>
      <c r="I17" s="478">
        <v>62000000</v>
      </c>
      <c r="J17" s="478">
        <f>G17-F17</f>
        <v>0</v>
      </c>
      <c r="K17" s="474"/>
    </row>
    <row r="18" spans="2:11">
      <c r="B18" s="198"/>
      <c r="C18" s="473"/>
      <c r="D18" s="227"/>
      <c r="E18" s="478"/>
      <c r="F18" s="478"/>
      <c r="G18" s="478"/>
      <c r="H18" s="478"/>
      <c r="I18" s="478"/>
      <c r="J18" s="478"/>
      <c r="K18" s="474"/>
    </row>
    <row r="19" spans="2:11">
      <c r="B19" s="198"/>
      <c r="C19" s="473"/>
      <c r="D19" s="227" t="s">
        <v>424</v>
      </c>
      <c r="E19" s="478">
        <v>37020101.159999996</v>
      </c>
      <c r="F19" s="478">
        <v>43000000</v>
      </c>
      <c r="G19" s="478">
        <v>43000000</v>
      </c>
      <c r="H19" s="478">
        <v>44000000</v>
      </c>
      <c r="I19" s="478">
        <v>45000000</v>
      </c>
      <c r="J19" s="478">
        <f>G19-F19</f>
        <v>0</v>
      </c>
      <c r="K19" s="474"/>
    </row>
    <row r="20" spans="2:11">
      <c r="B20" s="198"/>
      <c r="C20" s="473"/>
      <c r="D20" s="227"/>
      <c r="E20" s="478"/>
      <c r="F20" s="478"/>
      <c r="G20" s="478"/>
      <c r="H20" s="478"/>
      <c r="I20" s="478"/>
      <c r="J20" s="478"/>
      <c r="K20" s="474"/>
    </row>
    <row r="21" spans="2:11" ht="31.5" customHeight="1">
      <c r="B21" s="198"/>
      <c r="C21" s="473"/>
      <c r="D21" s="227" t="s">
        <v>0</v>
      </c>
      <c r="E21" s="478">
        <v>15000000</v>
      </c>
      <c r="F21" s="478">
        <v>12000000</v>
      </c>
      <c r="G21" s="478">
        <v>15000000</v>
      </c>
      <c r="H21" s="478">
        <v>15000000</v>
      </c>
      <c r="I21" s="478">
        <v>15000000</v>
      </c>
      <c r="J21" s="478">
        <f>G21-F21</f>
        <v>3000000</v>
      </c>
      <c r="K21" s="474"/>
    </row>
    <row r="22" spans="2:11" hidden="1">
      <c r="B22" s="198"/>
      <c r="C22" s="473"/>
      <c r="D22" s="227"/>
      <c r="E22" s="478"/>
      <c r="F22" s="478"/>
      <c r="G22" s="478"/>
      <c r="H22" s="478"/>
      <c r="I22" s="478"/>
      <c r="J22" s="478">
        <f>G22-F22</f>
        <v>0</v>
      </c>
      <c r="K22" s="474"/>
    </row>
    <row r="23" spans="2:11" hidden="1">
      <c r="B23" s="198"/>
      <c r="C23" s="473"/>
      <c r="D23" s="227" t="s">
        <v>451</v>
      </c>
      <c r="E23" s="478">
        <v>0</v>
      </c>
      <c r="F23" s="478">
        <v>0</v>
      </c>
      <c r="G23" s="478">
        <v>0</v>
      </c>
      <c r="H23" s="478">
        <v>0</v>
      </c>
      <c r="I23" s="478">
        <v>0</v>
      </c>
      <c r="J23" s="478">
        <f>G23-F23</f>
        <v>0</v>
      </c>
      <c r="K23" s="474"/>
    </row>
    <row r="24" spans="2:11">
      <c r="B24" s="198"/>
      <c r="C24" s="473"/>
      <c r="D24" s="227"/>
      <c r="E24" s="478"/>
      <c r="F24" s="478"/>
      <c r="G24" s="478"/>
      <c r="H24" s="478"/>
      <c r="I24" s="478"/>
      <c r="J24" s="478"/>
      <c r="K24" s="474"/>
    </row>
    <row r="25" spans="2:11">
      <c r="B25" s="198"/>
      <c r="C25" s="473"/>
      <c r="D25" s="227" t="s">
        <v>486</v>
      </c>
      <c r="E25" s="478">
        <v>33450</v>
      </c>
      <c r="F25" s="478">
        <v>2000000</v>
      </c>
      <c r="G25" s="478">
        <v>2000000</v>
      </c>
      <c r="H25" s="478">
        <v>2000000</v>
      </c>
      <c r="I25" s="478">
        <v>2000000</v>
      </c>
      <c r="J25" s="478">
        <f>G25-F25</f>
        <v>0</v>
      </c>
      <c r="K25" s="474"/>
    </row>
    <row r="26" spans="2:11">
      <c r="B26" s="197"/>
      <c r="C26" s="197"/>
      <c r="D26" s="194"/>
      <c r="E26" s="477"/>
      <c r="F26" s="477"/>
      <c r="G26" s="477"/>
      <c r="H26" s="477"/>
      <c r="I26" s="477"/>
      <c r="J26" s="477"/>
      <c r="K26" s="476"/>
    </row>
    <row r="27" spans="2:11" hidden="1">
      <c r="B27" s="189"/>
      <c r="C27" s="189"/>
      <c r="D27" s="227"/>
      <c r="E27" s="475"/>
      <c r="F27" s="475"/>
      <c r="G27" s="475"/>
      <c r="H27" s="475"/>
      <c r="I27" s="475"/>
      <c r="J27" s="475"/>
      <c r="K27" s="474"/>
    </row>
    <row r="28" spans="2:11" ht="15" hidden="1" customHeight="1">
      <c r="B28" s="198">
        <v>1</v>
      </c>
      <c r="C28" s="198">
        <v>470</v>
      </c>
      <c r="D28" s="342" t="s">
        <v>222</v>
      </c>
      <c r="E28" s="453">
        <v>0</v>
      </c>
      <c r="F28" s="478">
        <v>0</v>
      </c>
      <c r="G28" s="478">
        <v>0</v>
      </c>
      <c r="H28" s="478">
        <v>0</v>
      </c>
      <c r="I28" s="478">
        <v>0</v>
      </c>
      <c r="J28" s="436">
        <f>F28-E28</f>
        <v>0</v>
      </c>
      <c r="K28" s="474"/>
    </row>
    <row r="29" spans="2:11" hidden="1">
      <c r="B29" s="197"/>
      <c r="C29" s="197"/>
      <c r="D29" s="194"/>
      <c r="E29" s="477"/>
      <c r="F29" s="477"/>
      <c r="G29" s="477"/>
      <c r="H29" s="477"/>
      <c r="I29" s="477"/>
      <c r="J29" s="477"/>
      <c r="K29" s="476"/>
    </row>
    <row r="30" spans="2:11" hidden="1">
      <c r="B30" s="189"/>
      <c r="C30" s="189"/>
      <c r="D30" s="227"/>
      <c r="E30" s="475"/>
      <c r="F30" s="475"/>
      <c r="G30" s="475"/>
      <c r="H30" s="475"/>
      <c r="I30" s="475"/>
      <c r="J30" s="475"/>
      <c r="K30" s="474"/>
    </row>
    <row r="31" spans="2:11" ht="15.6" hidden="1" customHeight="1">
      <c r="B31" s="198">
        <v>1</v>
      </c>
      <c r="C31" s="198">
        <v>471</v>
      </c>
      <c r="D31" s="342" t="s">
        <v>418</v>
      </c>
      <c r="E31" s="436">
        <v>0</v>
      </c>
      <c r="F31" s="436">
        <v>0</v>
      </c>
      <c r="G31" s="436">
        <v>0</v>
      </c>
      <c r="H31" s="436">
        <v>0</v>
      </c>
      <c r="I31" s="436">
        <v>0</v>
      </c>
      <c r="J31" s="436">
        <f>F31-E31</f>
        <v>0</v>
      </c>
      <c r="K31" s="474"/>
    </row>
    <row r="32" spans="2:11" hidden="1">
      <c r="B32" s="197"/>
      <c r="C32" s="197"/>
      <c r="D32" s="194"/>
      <c r="E32" s="477"/>
      <c r="F32" s="477"/>
      <c r="G32" s="477"/>
      <c r="H32" s="477"/>
      <c r="I32" s="477"/>
      <c r="J32" s="477"/>
      <c r="K32" s="476"/>
    </row>
    <row r="33" spans="2:11" hidden="1">
      <c r="B33" s="189"/>
      <c r="C33" s="189"/>
      <c r="D33" s="227"/>
      <c r="E33" s="475"/>
      <c r="F33" s="475"/>
      <c r="G33" s="475"/>
      <c r="H33" s="475"/>
      <c r="I33" s="475"/>
      <c r="J33" s="475"/>
      <c r="K33" s="474"/>
    </row>
    <row r="34" spans="2:11" hidden="1">
      <c r="B34" s="198">
        <v>1</v>
      </c>
      <c r="C34" s="198">
        <v>471</v>
      </c>
      <c r="D34" s="342" t="s">
        <v>418</v>
      </c>
      <c r="E34" s="478">
        <v>0</v>
      </c>
      <c r="F34" s="478">
        <v>0</v>
      </c>
      <c r="G34" s="478">
        <v>0</v>
      </c>
      <c r="H34" s="478">
        <v>0</v>
      </c>
      <c r="I34" s="478">
        <v>0</v>
      </c>
      <c r="J34" s="478">
        <f>F34-E34</f>
        <v>0</v>
      </c>
      <c r="K34" s="474"/>
    </row>
    <row r="35" spans="2:11" hidden="1">
      <c r="B35" s="197"/>
      <c r="C35" s="197"/>
      <c r="D35" s="194"/>
      <c r="E35" s="477"/>
      <c r="F35" s="477"/>
      <c r="G35" s="477"/>
      <c r="H35" s="477"/>
      <c r="I35" s="477"/>
      <c r="J35" s="477"/>
      <c r="K35" s="476"/>
    </row>
    <row r="36" spans="2:11">
      <c r="B36" s="189"/>
      <c r="C36" s="189"/>
      <c r="D36" s="227"/>
      <c r="E36" s="475"/>
      <c r="F36" s="475"/>
      <c r="G36" s="475"/>
      <c r="H36" s="475"/>
      <c r="I36" s="475"/>
      <c r="J36" s="475"/>
      <c r="K36" s="474"/>
    </row>
    <row r="37" spans="2:11">
      <c r="B37" s="198">
        <v>1</v>
      </c>
      <c r="C37" s="198">
        <v>465</v>
      </c>
      <c r="D37" s="227" t="s">
        <v>554</v>
      </c>
      <c r="E37" s="478">
        <v>38770327.397632048</v>
      </c>
      <c r="F37" s="478">
        <v>15000000</v>
      </c>
      <c r="G37" s="478">
        <v>0</v>
      </c>
      <c r="H37" s="478">
        <v>0</v>
      </c>
      <c r="I37" s="478">
        <v>0</v>
      </c>
      <c r="J37" s="478">
        <f>G37-F37</f>
        <v>-15000000</v>
      </c>
      <c r="K37" s="474"/>
    </row>
    <row r="38" spans="2:11">
      <c r="B38" s="197"/>
      <c r="C38" s="197"/>
      <c r="D38" s="194"/>
      <c r="E38" s="477"/>
      <c r="F38" s="477"/>
      <c r="G38" s="477"/>
      <c r="H38" s="477"/>
      <c r="I38" s="477"/>
      <c r="J38" s="477"/>
      <c r="K38" s="476"/>
    </row>
    <row r="39" spans="2:11">
      <c r="B39" s="189"/>
      <c r="C39" s="189"/>
      <c r="D39" s="227"/>
      <c r="E39" s="475"/>
      <c r="F39" s="475"/>
      <c r="G39" s="475"/>
      <c r="H39" s="475"/>
      <c r="I39" s="475"/>
      <c r="J39" s="475"/>
      <c r="K39" s="474"/>
    </row>
    <row r="40" spans="2:11">
      <c r="B40" s="198">
        <v>1</v>
      </c>
      <c r="C40" s="198">
        <v>472</v>
      </c>
      <c r="D40" s="342" t="s">
        <v>417</v>
      </c>
      <c r="E40" s="478">
        <v>3001859.92</v>
      </c>
      <c r="F40" s="478">
        <v>7700000</v>
      </c>
      <c r="G40" s="478">
        <v>8410000.0750000011</v>
      </c>
      <c r="H40" s="478">
        <v>5364020.7949999999</v>
      </c>
      <c r="I40" s="478">
        <v>2902050.0249999999</v>
      </c>
      <c r="J40" s="478">
        <f>G40-F40</f>
        <v>710000.07500000112</v>
      </c>
      <c r="K40" s="474"/>
    </row>
    <row r="41" spans="2:11">
      <c r="B41" s="197"/>
      <c r="C41" s="197"/>
      <c r="D41" s="194"/>
      <c r="E41" s="477"/>
      <c r="F41" s="477"/>
      <c r="G41" s="477"/>
      <c r="H41" s="477"/>
      <c r="I41" s="477"/>
      <c r="J41" s="477"/>
      <c r="K41" s="476"/>
    </row>
    <row r="42" spans="2:11">
      <c r="B42" s="180"/>
      <c r="C42" s="180"/>
      <c r="D42" s="192"/>
      <c r="E42" s="423"/>
      <c r="F42" s="423"/>
      <c r="G42" s="423"/>
      <c r="H42" s="423"/>
      <c r="I42" s="423"/>
      <c r="J42" s="423"/>
      <c r="K42" s="472"/>
    </row>
    <row r="43" spans="2:11">
      <c r="B43" s="198">
        <v>1</v>
      </c>
      <c r="C43" s="198">
        <v>480</v>
      </c>
      <c r="D43" s="227" t="s">
        <v>151</v>
      </c>
      <c r="E43" s="478">
        <v>97506.33</v>
      </c>
      <c r="F43" s="478">
        <v>72000</v>
      </c>
      <c r="G43" s="478">
        <v>72000</v>
      </c>
      <c r="H43" s="478">
        <v>72000</v>
      </c>
      <c r="I43" s="478">
        <v>72000</v>
      </c>
      <c r="J43" s="478">
        <f>G43-F43</f>
        <v>0</v>
      </c>
      <c r="K43" s="474"/>
    </row>
    <row r="44" spans="2:11">
      <c r="B44" s="197"/>
      <c r="C44" s="197"/>
      <c r="D44" s="194"/>
      <c r="E44" s="477"/>
      <c r="F44" s="477"/>
      <c r="G44" s="477"/>
      <c r="H44" s="477"/>
      <c r="I44" s="477"/>
      <c r="J44" s="477"/>
      <c r="K44" s="476"/>
    </row>
    <row r="45" spans="2:11">
      <c r="B45" s="180"/>
      <c r="C45" s="214"/>
      <c r="D45" s="192"/>
      <c r="E45" s="480"/>
      <c r="F45" s="480"/>
      <c r="G45" s="480"/>
      <c r="H45" s="480"/>
      <c r="I45" s="480"/>
      <c r="J45" s="480"/>
      <c r="K45" s="472"/>
    </row>
    <row r="46" spans="2:11" ht="28.5">
      <c r="B46" s="198">
        <v>1</v>
      </c>
      <c r="C46" s="198">
        <v>486</v>
      </c>
      <c r="D46" s="227" t="s">
        <v>223</v>
      </c>
      <c r="E46" s="478">
        <v>5737.64</v>
      </c>
      <c r="F46" s="478">
        <v>1000.0000000000002</v>
      </c>
      <c r="G46" s="478">
        <v>6000</v>
      </c>
      <c r="H46" s="478">
        <v>6000</v>
      </c>
      <c r="I46" s="478">
        <v>6000</v>
      </c>
      <c r="J46" s="478">
        <f>G46-F46</f>
        <v>5000</v>
      </c>
      <c r="K46" s="481"/>
    </row>
    <row r="47" spans="2:11">
      <c r="B47" s="197"/>
      <c r="C47" s="197"/>
      <c r="D47" s="194"/>
      <c r="E47" s="477"/>
      <c r="F47" s="477"/>
      <c r="G47" s="477"/>
      <c r="H47" s="477"/>
      <c r="I47" s="477"/>
      <c r="J47" s="477"/>
      <c r="K47" s="476"/>
    </row>
    <row r="48" spans="2:11">
      <c r="B48" s="180"/>
      <c r="C48" s="180"/>
      <c r="D48" s="192"/>
      <c r="E48" s="423"/>
      <c r="F48" s="478"/>
      <c r="G48" s="478"/>
      <c r="H48" s="478"/>
      <c r="I48" s="478"/>
      <c r="J48" s="423"/>
      <c r="K48" s="472"/>
    </row>
    <row r="49" spans="2:11">
      <c r="B49" s="198">
        <v>1</v>
      </c>
      <c r="C49" s="198">
        <v>483</v>
      </c>
      <c r="D49" s="227" t="s">
        <v>487</v>
      </c>
      <c r="E49" s="478">
        <v>53972.27</v>
      </c>
      <c r="F49" s="478">
        <v>49999.999999999993</v>
      </c>
      <c r="G49" s="478">
        <v>50000</v>
      </c>
      <c r="H49" s="478">
        <v>50000</v>
      </c>
      <c r="I49" s="478">
        <v>50000</v>
      </c>
      <c r="J49" s="478">
        <f>G49-F49</f>
        <v>0</v>
      </c>
      <c r="K49" s="474"/>
    </row>
    <row r="50" spans="2:11">
      <c r="B50" s="197"/>
      <c r="C50" s="211"/>
      <c r="D50" s="194"/>
      <c r="E50" s="479"/>
      <c r="F50" s="438"/>
      <c r="G50" s="438"/>
      <c r="H50" s="438"/>
      <c r="I50" s="438"/>
      <c r="J50" s="438"/>
      <c r="K50" s="476"/>
    </row>
    <row r="51" spans="2:11" ht="15">
      <c r="B51" s="969"/>
      <c r="C51" s="969"/>
      <c r="D51" s="196"/>
      <c r="E51" s="482"/>
      <c r="F51" s="483"/>
      <c r="G51" s="483"/>
      <c r="H51" s="483"/>
      <c r="I51" s="483"/>
      <c r="J51" s="484"/>
      <c r="K51" s="971"/>
    </row>
    <row r="52" spans="2:11" ht="15">
      <c r="B52" s="969"/>
      <c r="C52" s="969"/>
      <c r="D52" s="196" t="s">
        <v>112</v>
      </c>
      <c r="E52" s="508">
        <f t="shared" ref="E52:J52" si="0">+E49+E46+E43+E40+E28+E9+E34+E37</f>
        <v>1325919019.2324603</v>
      </c>
      <c r="F52" s="508">
        <f>+F49+F46+F43+F40+F28+F9+F34+F37</f>
        <v>1396523000</v>
      </c>
      <c r="G52" s="508">
        <f>+G49+G46+G43+G40+G28+G9+G34+G37</f>
        <v>1471818587.075</v>
      </c>
      <c r="H52" s="508">
        <f t="shared" si="0"/>
        <v>1541775577.7950001</v>
      </c>
      <c r="I52" s="508">
        <f t="shared" si="0"/>
        <v>1607644660.0250001</v>
      </c>
      <c r="J52" s="508">
        <f t="shared" si="0"/>
        <v>75295587.075000003</v>
      </c>
      <c r="K52" s="971"/>
    </row>
    <row r="53" spans="2:11">
      <c r="B53" s="970"/>
      <c r="C53" s="970"/>
      <c r="D53" s="197"/>
      <c r="E53" s="476"/>
      <c r="F53" s="477"/>
      <c r="G53" s="477"/>
      <c r="H53" s="477"/>
      <c r="I53" s="477"/>
      <c r="J53" s="476"/>
      <c r="K53" s="972"/>
    </row>
    <row r="54" spans="2:11">
      <c r="B54" s="116"/>
      <c r="C54" s="116"/>
      <c r="D54" s="67"/>
      <c r="E54" s="485"/>
      <c r="F54" s="486"/>
      <c r="G54" s="486"/>
      <c r="H54" s="486"/>
      <c r="I54" s="486"/>
      <c r="J54" s="485"/>
      <c r="K54" s="487"/>
    </row>
    <row r="55" spans="2:11">
      <c r="B55" s="116"/>
      <c r="C55" s="116"/>
      <c r="D55" s="67"/>
      <c r="E55" s="485"/>
      <c r="F55" s="485"/>
      <c r="G55" s="485"/>
      <c r="H55" s="485"/>
      <c r="I55" s="485"/>
      <c r="J55" s="485"/>
      <c r="K55" s="487"/>
    </row>
    <row r="56" spans="2:11">
      <c r="B56" s="116"/>
      <c r="C56" s="116"/>
      <c r="D56" s="67"/>
      <c r="E56" s="485"/>
      <c r="F56" s="485"/>
      <c r="G56" s="485"/>
      <c r="H56" s="485"/>
      <c r="I56" s="485"/>
      <c r="J56" s="485"/>
      <c r="K56" s="487"/>
    </row>
    <row r="57" spans="2:11">
      <c r="B57" s="116"/>
      <c r="C57" s="116"/>
      <c r="D57" s="67"/>
      <c r="E57" s="485"/>
      <c r="F57" s="485"/>
      <c r="G57" s="485"/>
      <c r="H57" s="485"/>
      <c r="I57" s="485"/>
      <c r="J57" s="485"/>
      <c r="K57" s="487"/>
    </row>
    <row r="58" spans="2:11">
      <c r="B58" s="116"/>
      <c r="C58" s="116"/>
      <c r="D58" s="67"/>
      <c r="E58" s="485"/>
      <c r="F58" s="485"/>
      <c r="G58" s="485"/>
      <c r="H58" s="485"/>
      <c r="I58" s="485"/>
      <c r="J58" s="485"/>
      <c r="K58" s="487"/>
    </row>
    <row r="59" spans="2:11">
      <c r="B59" s="116"/>
      <c r="C59" s="116"/>
      <c r="D59" s="67"/>
      <c r="E59" s="485"/>
      <c r="F59" s="485"/>
      <c r="G59" s="485"/>
      <c r="H59" s="485"/>
      <c r="I59" s="485"/>
      <c r="J59" s="485"/>
      <c r="K59" s="487"/>
    </row>
    <row r="60" spans="2:11">
      <c r="B60" s="116"/>
      <c r="C60" s="116"/>
      <c r="D60" s="67"/>
      <c r="E60" s="485"/>
      <c r="F60" s="485"/>
      <c r="G60" s="485"/>
      <c r="H60" s="485"/>
      <c r="I60" s="485"/>
      <c r="J60" s="485"/>
      <c r="K60" s="487"/>
    </row>
    <row r="61" spans="2:11">
      <c r="B61" s="116"/>
      <c r="C61" s="116"/>
      <c r="D61" s="67"/>
      <c r="E61" s="485"/>
      <c r="F61" s="485"/>
      <c r="G61" s="485"/>
      <c r="H61" s="485"/>
      <c r="I61" s="485"/>
      <c r="J61" s="485"/>
      <c r="K61" s="487"/>
    </row>
    <row r="62" spans="2:11">
      <c r="B62" s="116"/>
      <c r="C62" s="116"/>
      <c r="D62" s="67"/>
      <c r="E62" s="485"/>
      <c r="F62" s="485"/>
      <c r="G62" s="485"/>
      <c r="H62" s="485"/>
      <c r="I62" s="485"/>
      <c r="J62" s="485"/>
      <c r="K62" s="487"/>
    </row>
    <row r="63" spans="2:11">
      <c r="B63" s="116"/>
      <c r="C63" s="116"/>
      <c r="D63" s="67"/>
      <c r="E63" s="485"/>
      <c r="F63" s="485"/>
      <c r="G63" s="485"/>
      <c r="H63" s="485"/>
      <c r="I63" s="485"/>
      <c r="J63" s="485"/>
      <c r="K63" s="487"/>
    </row>
    <row r="64" spans="2:11" hidden="1">
      <c r="B64" s="116"/>
      <c r="C64" s="116"/>
      <c r="D64" s="67"/>
      <c r="E64" s="485"/>
      <c r="F64" s="485"/>
      <c r="G64" s="485"/>
      <c r="H64" s="485"/>
      <c r="I64" s="485"/>
      <c r="J64" s="485"/>
      <c r="K64" s="487"/>
    </row>
    <row r="65" spans="2:11" hidden="1">
      <c r="B65" s="116"/>
      <c r="C65" s="116"/>
      <c r="D65" s="67"/>
      <c r="E65" s="485"/>
      <c r="F65" s="485"/>
      <c r="G65" s="485"/>
      <c r="H65" s="485"/>
      <c r="I65" s="485"/>
      <c r="J65" s="485"/>
      <c r="K65" s="487"/>
    </row>
    <row r="66" spans="2:11" hidden="1">
      <c r="F66" s="65"/>
      <c r="G66" s="65"/>
      <c r="H66" s="65"/>
      <c r="I66" s="65"/>
    </row>
    <row r="67" spans="2:11" ht="15" hidden="1">
      <c r="D67" s="488" t="s">
        <v>116</v>
      </c>
      <c r="E67" s="489"/>
      <c r="F67" s="489"/>
      <c r="G67" s="489"/>
      <c r="H67" s="489"/>
      <c r="I67" s="489"/>
    </row>
    <row r="68" spans="2:11" hidden="1">
      <c r="D68" s="27">
        <v>80212</v>
      </c>
      <c r="E68" s="490"/>
      <c r="F68" s="490"/>
      <c r="G68" s="490"/>
      <c r="H68" s="490"/>
      <c r="I68" s="490"/>
      <c r="J68" s="22" t="s">
        <v>117</v>
      </c>
    </row>
    <row r="69" spans="2:11" hidden="1">
      <c r="D69" s="27">
        <v>80213</v>
      </c>
      <c r="E69" s="490"/>
      <c r="F69" s="490"/>
      <c r="G69" s="490"/>
      <c r="H69" s="490"/>
      <c r="I69" s="490"/>
      <c r="J69" s="22" t="s">
        <v>117</v>
      </c>
    </row>
    <row r="70" spans="2:11" hidden="1">
      <c r="D70" s="27">
        <v>80214</v>
      </c>
      <c r="E70" s="490"/>
      <c r="F70" s="490"/>
      <c r="G70" s="490"/>
      <c r="H70" s="490"/>
      <c r="I70" s="490"/>
      <c r="J70" s="22" t="s">
        <v>117</v>
      </c>
    </row>
    <row r="71" spans="2:11" hidden="1">
      <c r="D71" s="27">
        <v>80216</v>
      </c>
      <c r="E71" s="490"/>
      <c r="F71" s="490"/>
      <c r="G71" s="490"/>
      <c r="H71" s="490"/>
      <c r="I71" s="490"/>
      <c r="J71" s="22" t="s">
        <v>117</v>
      </c>
    </row>
    <row r="72" spans="2:11" hidden="1">
      <c r="D72" s="27">
        <v>80239</v>
      </c>
      <c r="E72" s="490"/>
      <c r="F72" s="490"/>
      <c r="G72" s="490"/>
      <c r="H72" s="490"/>
      <c r="I72" s="490"/>
    </row>
    <row r="73" spans="2:11" hidden="1"/>
    <row r="74" spans="2:11" hidden="1"/>
    <row r="75" spans="2:11" hidden="1"/>
    <row r="76" spans="2:11" hidden="1">
      <c r="E76" s="65"/>
    </row>
    <row r="77" spans="2:11" hidden="1">
      <c r="E77" s="65"/>
    </row>
    <row r="78" spans="2:11" hidden="1"/>
    <row r="79" spans="2:11" hidden="1"/>
    <row r="80" spans="2:11" hidden="1"/>
    <row r="81" spans="4:10" hidden="1"/>
    <row r="82" spans="4:10" hidden="1">
      <c r="D82" s="491"/>
      <c r="E82" s="492"/>
      <c r="F82" s="492"/>
      <c r="G82" s="493"/>
      <c r="H82" s="493"/>
      <c r="I82" s="493"/>
    </row>
    <row r="83" spans="4:10" ht="15" hidden="1" thickBot="1">
      <c r="D83" s="494">
        <v>2775000</v>
      </c>
      <c r="E83" s="495"/>
      <c r="F83" s="495"/>
      <c r="G83" s="496"/>
      <c r="H83" s="496"/>
      <c r="I83" s="496"/>
      <c r="J83" s="24" t="e">
        <f>+E83-#REF!-F83</f>
        <v>#REF!</v>
      </c>
    </row>
    <row r="84" spans="4:10" hidden="1">
      <c r="D84" s="497"/>
      <c r="E84" s="498"/>
      <c r="F84" s="498"/>
      <c r="G84" s="493"/>
      <c r="H84" s="493"/>
      <c r="I84" s="493"/>
    </row>
    <row r="85" spans="4:10" hidden="1">
      <c r="D85" s="316">
        <v>293720</v>
      </c>
      <c r="E85" s="499"/>
      <c r="F85" s="499"/>
      <c r="G85" s="496"/>
      <c r="H85" s="496"/>
      <c r="I85" s="496"/>
      <c r="J85" s="24" t="e">
        <f>+E85-#REF!-F85</f>
        <v>#REF!</v>
      </c>
    </row>
    <row r="86" spans="4:10" ht="15" hidden="1" thickBot="1">
      <c r="D86" s="500"/>
      <c r="E86" s="502"/>
      <c r="F86" s="502"/>
      <c r="G86" s="493"/>
      <c r="H86" s="493"/>
      <c r="I86" s="493"/>
    </row>
    <row r="87" spans="4:10" hidden="1">
      <c r="D87" s="497"/>
      <c r="E87" s="498"/>
      <c r="F87" s="498"/>
      <c r="G87" s="493"/>
      <c r="H87" s="493"/>
      <c r="I87" s="493"/>
    </row>
    <row r="88" spans="4:10" ht="15" hidden="1" thickBot="1">
      <c r="D88" s="494">
        <v>27575</v>
      </c>
      <c r="E88" s="495"/>
      <c r="F88" s="502"/>
      <c r="G88" s="493"/>
      <c r="H88" s="493"/>
      <c r="I88" s="493"/>
      <c r="J88" s="24" t="e">
        <f>+E88-#REF!-F88</f>
        <v>#REF!</v>
      </c>
    </row>
    <row r="89" spans="4:10" hidden="1">
      <c r="D89" s="967"/>
      <c r="E89" s="498"/>
      <c r="F89" s="498"/>
      <c r="G89" s="493"/>
      <c r="H89" s="493"/>
      <c r="I89" s="493"/>
    </row>
    <row r="90" spans="4:10" hidden="1">
      <c r="D90" s="973"/>
      <c r="E90" s="498"/>
      <c r="F90" s="498"/>
      <c r="G90" s="493"/>
      <c r="H90" s="493"/>
      <c r="I90" s="493"/>
      <c r="J90" s="24" t="e">
        <f>+E90-#REF!-F90</f>
        <v>#REF!</v>
      </c>
    </row>
    <row r="91" spans="4:10" ht="15" hidden="1" thickBot="1">
      <c r="D91" s="968"/>
      <c r="E91" s="501"/>
      <c r="F91" s="501"/>
      <c r="G91" s="67"/>
      <c r="H91" s="67"/>
      <c r="I91" s="67"/>
    </row>
    <row r="92" spans="4:10" hidden="1">
      <c r="D92" s="967"/>
      <c r="E92" s="498"/>
      <c r="F92" s="498"/>
      <c r="G92" s="493"/>
      <c r="H92" s="493"/>
      <c r="I92" s="493"/>
      <c r="J92" s="24" t="e">
        <f>+E92-#REF!-F92</f>
        <v>#REF!</v>
      </c>
    </row>
    <row r="93" spans="4:10" ht="15" hidden="1" thickBot="1">
      <c r="D93" s="968"/>
      <c r="E93" s="502"/>
      <c r="F93" s="502"/>
      <c r="G93" s="493"/>
      <c r="H93" s="493"/>
      <c r="I93" s="493"/>
      <c r="J93" s="24" t="e">
        <f>+E93-#REF!-F93</f>
        <v>#REF!</v>
      </c>
    </row>
    <row r="94" spans="4:10" hidden="1">
      <c r="D94" s="967"/>
      <c r="E94" s="498"/>
      <c r="F94" s="498"/>
      <c r="G94" s="493"/>
      <c r="H94" s="493"/>
      <c r="I94" s="493"/>
      <c r="J94" s="24" t="e">
        <f>+E94-#REF!-F94</f>
        <v>#REF!</v>
      </c>
    </row>
    <row r="95" spans="4:10" ht="15" hidden="1" thickBot="1">
      <c r="D95" s="968"/>
      <c r="E95" s="502"/>
      <c r="F95" s="502"/>
      <c r="G95" s="493"/>
      <c r="H95" s="493"/>
      <c r="I95" s="493"/>
      <c r="J95" s="24" t="e">
        <f>+E95-#REF!-F95</f>
        <v>#REF!</v>
      </c>
    </row>
    <row r="96" spans="4:10" ht="15" hidden="1">
      <c r="D96" s="503"/>
      <c r="E96" s="504"/>
      <c r="F96" s="504"/>
      <c r="G96" s="121"/>
      <c r="H96" s="121"/>
      <c r="I96" s="121"/>
      <c r="J96" s="24" t="e">
        <f>+E96-#REF!-F96</f>
        <v>#REF!</v>
      </c>
    </row>
    <row r="97" spans="4:10" ht="15" hidden="1">
      <c r="D97" s="503"/>
      <c r="E97" s="504"/>
      <c r="F97" s="504"/>
      <c r="G97" s="121"/>
      <c r="H97" s="121"/>
      <c r="I97" s="121"/>
      <c r="J97" s="24" t="e">
        <f>+E97-#REF!-F97</f>
        <v>#REF!</v>
      </c>
    </row>
    <row r="98" spans="4:10" ht="15.75" hidden="1" thickBot="1">
      <c r="D98" s="505">
        <v>3096295</v>
      </c>
      <c r="E98" s="506"/>
      <c r="F98" s="506"/>
      <c r="G98" s="507"/>
      <c r="H98" s="507"/>
      <c r="I98" s="507"/>
      <c r="J98" s="24" t="e">
        <f>+E98-#REF!-F98</f>
        <v>#REF!</v>
      </c>
    </row>
    <row r="99" spans="4:10" hidden="1"/>
    <row r="100" spans="4:10" hidden="1">
      <c r="D100" s="490">
        <f>SUM(D82:D96)</f>
        <v>3096295</v>
      </c>
      <c r="E100" s="490"/>
      <c r="F100" s="490"/>
      <c r="G100" s="490"/>
      <c r="H100" s="490"/>
      <c r="I100" s="490"/>
    </row>
    <row r="101" spans="4:10" hidden="1">
      <c r="D101" s="490">
        <f>+D100-D98</f>
        <v>0</v>
      </c>
      <c r="E101" s="490"/>
      <c r="F101" s="490"/>
      <c r="G101" s="490"/>
      <c r="H101" s="490"/>
      <c r="I101" s="490"/>
    </row>
    <row r="102" spans="4:10" hidden="1"/>
  </sheetData>
  <mergeCells count="6">
    <mergeCell ref="D94:D95"/>
    <mergeCell ref="B51:B53"/>
    <mergeCell ref="C51:C53"/>
    <mergeCell ref="K51:K53"/>
    <mergeCell ref="D89:D91"/>
    <mergeCell ref="D92:D93"/>
  </mergeCells>
  <printOptions horizontalCentered="1"/>
  <pageMargins left="0.31496062992125984" right="0.31496062992125984" top="1.0236220472440944" bottom="0.74803149606299213" header="0.51181102362204722" footer="0.59055118110236227"/>
  <pageSetup paperSize="9" scale="70" firstPageNumber="14" orientation="landscape" useFirstPageNumber="1" r:id="rId1"/>
  <headerFooter>
    <oddHeader>&amp;C&amp;P</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37"/>
  <sheetViews>
    <sheetView zoomScale="80" zoomScaleNormal="80" workbookViewId="0">
      <selection activeCell="B1" sqref="B1:N1"/>
    </sheetView>
  </sheetViews>
  <sheetFormatPr defaultColWidth="9.140625" defaultRowHeight="14.25"/>
  <cols>
    <col min="1" max="1" width="9.140625" style="22"/>
    <col min="2" max="2" width="70.28515625" style="22" customWidth="1"/>
    <col min="3" max="4" width="19.5703125" style="22" hidden="1" customWidth="1"/>
    <col min="5" max="5" width="20.7109375" style="22" customWidth="1"/>
    <col min="6" max="10" width="20.7109375" style="22" hidden="1" customWidth="1"/>
    <col min="11" max="11" width="20.7109375" style="22" customWidth="1"/>
    <col min="12" max="13" width="20.7109375" style="22" hidden="1" customWidth="1"/>
    <col min="14" max="14" width="20.7109375" style="22" customWidth="1"/>
    <col min="15" max="16" width="18.7109375" style="22" bestFit="1" customWidth="1"/>
    <col min="17" max="16384" width="9.140625" style="22"/>
  </cols>
  <sheetData>
    <row r="1" spans="2:16" ht="15">
      <c r="B1" s="938" t="s">
        <v>463</v>
      </c>
      <c r="C1" s="938"/>
      <c r="D1" s="938"/>
      <c r="E1" s="975"/>
      <c r="F1" s="975"/>
      <c r="G1" s="975"/>
      <c r="H1" s="975"/>
      <c r="I1" s="975"/>
      <c r="J1" s="976"/>
      <c r="K1" s="976"/>
      <c r="L1" s="976"/>
      <c r="M1" s="976"/>
      <c r="N1" s="976"/>
    </row>
    <row r="2" spans="2:16" ht="15.75" thickBot="1">
      <c r="B2" s="974"/>
      <c r="C2" s="974"/>
      <c r="D2" s="974"/>
      <c r="E2" s="974"/>
      <c r="F2" s="974"/>
      <c r="G2" s="974"/>
      <c r="H2" s="974"/>
      <c r="I2" s="974"/>
      <c r="J2" s="537"/>
      <c r="K2" s="537"/>
      <c r="L2" s="537"/>
      <c r="M2" s="537"/>
      <c r="N2" s="537"/>
    </row>
    <row r="3" spans="2:16" ht="50.25" customHeight="1" thickBot="1">
      <c r="B3" s="20"/>
      <c r="C3" s="308" t="s">
        <v>499</v>
      </c>
      <c r="D3" s="20"/>
      <c r="E3" s="308" t="s">
        <v>499</v>
      </c>
      <c r="F3" s="29"/>
      <c r="G3" s="29"/>
      <c r="H3" s="29"/>
      <c r="I3" s="29" t="s">
        <v>462</v>
      </c>
      <c r="J3" s="29" t="s">
        <v>502</v>
      </c>
      <c r="K3" s="29" t="s">
        <v>462</v>
      </c>
      <c r="L3" s="29" t="s">
        <v>500</v>
      </c>
      <c r="M3" s="29" t="s">
        <v>502</v>
      </c>
      <c r="N3" s="29" t="s">
        <v>500</v>
      </c>
    </row>
    <row r="4" spans="2:16" ht="18" customHeight="1" thickBot="1">
      <c r="B4" s="30"/>
      <c r="C4" s="21" t="s">
        <v>103</v>
      </c>
      <c r="D4" s="30"/>
      <c r="E4" s="21" t="s">
        <v>103</v>
      </c>
      <c r="F4" s="21"/>
      <c r="G4" s="21"/>
      <c r="H4" s="21"/>
      <c r="I4" s="21" t="s">
        <v>103</v>
      </c>
      <c r="J4" s="21"/>
      <c r="K4" s="21" t="s">
        <v>103</v>
      </c>
      <c r="L4" s="21" t="s">
        <v>103</v>
      </c>
      <c r="M4" s="21"/>
      <c r="N4" s="21" t="s">
        <v>103</v>
      </c>
    </row>
    <row r="5" spans="2:16" ht="6" customHeight="1" thickBot="1">
      <c r="B5" s="31"/>
      <c r="C5" s="123"/>
      <c r="D5" s="123"/>
      <c r="E5" s="26"/>
      <c r="F5" s="19"/>
      <c r="G5" s="19"/>
      <c r="H5" s="19"/>
      <c r="I5" s="19"/>
      <c r="J5" s="19"/>
      <c r="K5" s="19"/>
      <c r="L5" s="19"/>
      <c r="M5" s="19"/>
      <c r="N5" s="19"/>
    </row>
    <row r="6" spans="2:16" ht="15.75" thickBot="1">
      <c r="B6" s="236" t="s">
        <v>237</v>
      </c>
      <c r="C6" s="518">
        <f>SUM(C7:C9)</f>
        <v>1325913281.5924602</v>
      </c>
      <c r="D6" s="536"/>
      <c r="E6" s="518">
        <f>SUM(E7:E9)</f>
        <v>1325623635.6724601</v>
      </c>
      <c r="F6" s="519"/>
      <c r="G6" s="519"/>
      <c r="H6" s="519"/>
      <c r="I6" s="520">
        <f t="shared" ref="I6:N6" si="0">SUM(I7:I9)</f>
        <v>1396523000</v>
      </c>
      <c r="J6" s="520">
        <f t="shared" si="0"/>
        <v>-1000.0000000000002</v>
      </c>
      <c r="K6" s="520">
        <f t="shared" si="0"/>
        <v>1396522000</v>
      </c>
      <c r="L6" s="520">
        <f t="shared" si="0"/>
        <v>1471818587.075</v>
      </c>
      <c r="M6" s="520">
        <f t="shared" si="0"/>
        <v>-6000</v>
      </c>
      <c r="N6" s="520">
        <f t="shared" si="0"/>
        <v>1471812587.075</v>
      </c>
    </row>
    <row r="7" spans="2:16">
      <c r="B7" s="28" t="s">
        <v>104</v>
      </c>
      <c r="C7" s="521">
        <f>'ΛΕΠΤΟΜΕΡΙΕΣ ΕΣΟΔΩΝ (8)'!E9</f>
        <v>1283989615.6748281</v>
      </c>
      <c r="D7" s="28"/>
      <c r="E7" s="517">
        <v>1283989615.6748281</v>
      </c>
      <c r="F7" s="522"/>
      <c r="G7" s="522"/>
      <c r="H7" s="522"/>
      <c r="I7" s="517">
        <f>+'ΛΕΠΤΟΜΕΡΙΕΣ ΕΣΟΔΩΝ (8)'!F9</f>
        <v>1373700000</v>
      </c>
      <c r="J7" s="517"/>
      <c r="K7" s="517">
        <f>SUM(I7:J7)</f>
        <v>1373700000</v>
      </c>
      <c r="L7" s="517">
        <f>'ΛΕΠΤΟΜΕΡΙΕΣ ΕΣΟΔΩΝ (8)'!G9</f>
        <v>1463280587</v>
      </c>
      <c r="M7" s="517"/>
      <c r="N7" s="517">
        <f>SUM(L7:M7)</f>
        <v>1463280587</v>
      </c>
    </row>
    <row r="8" spans="2:16">
      <c r="B8" s="28" t="s">
        <v>148</v>
      </c>
      <c r="C8" s="517">
        <f>'ΛΕΠΤΟΜΕΡΙΕΣ ΕΣΟΔΩΝ (8)'!E40</f>
        <v>3001859.92</v>
      </c>
      <c r="D8" s="517">
        <f>-C8+2712214</f>
        <v>-289645.91999999993</v>
      </c>
      <c r="E8" s="517">
        <v>2712214</v>
      </c>
      <c r="F8" s="522"/>
      <c r="G8" s="522"/>
      <c r="H8" s="522"/>
      <c r="I8" s="524">
        <f>'ΛΕΠΤΟΜΕΡΙΕΣ ΕΣΟΔΩΝ (8)'!F28+'ΛΕΠΤΟΜΕΡΙΕΣ ΕΣΟΔΩΝ (8)'!F31+'ΛΕΠΤΟΜΕΡΙΕΣ ΕΣΟΔΩΝ (8)'!F40+'ΛΕΠΤΟΜΕΡΙΕΣ ΕΣΟΔΩΝ (8)'!F34</f>
        <v>7700000</v>
      </c>
      <c r="J8" s="524"/>
      <c r="K8" s="517">
        <f>SUM(I8:J8)</f>
        <v>7700000</v>
      </c>
      <c r="L8" s="524">
        <f>'ΛΕΠΤΟΜΕΡΙΕΣ ΕΣΟΔΩΝ (8)'!G40</f>
        <v>8410000.0750000011</v>
      </c>
      <c r="M8" s="524"/>
      <c r="N8" s="517">
        <f>SUM(L8:M8)</f>
        <v>8410000.0750000011</v>
      </c>
    </row>
    <row r="9" spans="2:16">
      <c r="B9" s="28" t="s">
        <v>146</v>
      </c>
      <c r="C9" s="517">
        <f>+'ΛΕΠΤΟΜΕΡΙΕΣ ΕΣΟΔΩΝ (8)'!E37+'ΛΕΠΤΟΜΕΡΙΕΣ ΕΣΟΔΩΝ (8)'!E43+'ΛΕΠΤΟΜΕΡΙΕΣ ΕΣΟΔΩΝ (8)'!E49</f>
        <v>38921805.997632049</v>
      </c>
      <c r="D9" s="28"/>
      <c r="E9" s="517">
        <v>38921805.997632049</v>
      </c>
      <c r="F9" s="522"/>
      <c r="G9" s="522"/>
      <c r="H9" s="522"/>
      <c r="I9" s="524">
        <f>+'ΛΕΠΤΟΜΕΡΙΕΣ ΕΣΟΔΩΝ (8)'!F43+'ΛΕΠΤΟΜΕΡΙΕΣ ΕΣΟΔΩΝ (8)'!F49+'ΛΕΠΤΟΜΕΡΙΕΣ ΕΣΟΔΩΝ (8)'!F37+'ΛΕΠΤΟΜΕΡΙΕΣ ΕΣΟΔΩΝ (8)'!F46</f>
        <v>15123000</v>
      </c>
      <c r="J9" s="524">
        <f>-'ΛΕΠΤΟΜΕΡΙΕΣ ΕΣΟΔΩΝ (8)'!F46</f>
        <v>-1000.0000000000002</v>
      </c>
      <c r="K9" s="517">
        <f>SUM(I9:J9)</f>
        <v>15122000</v>
      </c>
      <c r="L9" s="524">
        <f>+'ΛΕΠΤΟΜΕΡΙΕΣ ΕΣΟΔΩΝ (8)'!I43+'ΛΕΠΤΟΜΕΡΙΕΣ ΕΣΟΔΩΝ (8)'!I49+'ΛΕΠΤΟΜΕΡΙΕΣ ΕΣΟΔΩΝ (8)'!I37+'ΛΕΠΤΟΜΕΡΙΕΣ ΕΣΟΔΩΝ (8)'!I46</f>
        <v>128000</v>
      </c>
      <c r="M9" s="524">
        <f>-'ΛΕΠΤΟΜΕΡΙΕΣ ΕΣΟΔΩΝ (8)'!G46</f>
        <v>-6000</v>
      </c>
      <c r="N9" s="517">
        <f>SUM(L9:M9)</f>
        <v>122000</v>
      </c>
    </row>
    <row r="10" spans="2:16" ht="15" thickBot="1">
      <c r="B10" s="28"/>
      <c r="C10" s="525"/>
      <c r="D10" s="28"/>
      <c r="E10" s="525"/>
      <c r="F10" s="522"/>
      <c r="G10" s="522"/>
      <c r="H10" s="522"/>
      <c r="I10" s="524"/>
      <c r="J10" s="524"/>
      <c r="K10" s="524"/>
      <c r="L10" s="524"/>
      <c r="M10" s="524"/>
      <c r="N10" s="524"/>
    </row>
    <row r="11" spans="2:16" ht="15.75" thickBot="1">
      <c r="B11" s="236" t="s">
        <v>238</v>
      </c>
      <c r="C11" s="518">
        <f>SUM(C12:C15)</f>
        <v>1366576080.3146424</v>
      </c>
      <c r="D11" s="536"/>
      <c r="E11" s="518">
        <f>SUM(E12:E15)</f>
        <v>1364440548.5561199</v>
      </c>
      <c r="F11" s="519"/>
      <c r="G11" s="519"/>
      <c r="H11" s="519"/>
      <c r="I11" s="520">
        <f t="shared" ref="I11:N11" si="1">SUM(I12:I15)</f>
        <v>1378606990</v>
      </c>
      <c r="J11" s="520">
        <f t="shared" si="1"/>
        <v>-1510000</v>
      </c>
      <c r="K11" s="520">
        <f t="shared" si="1"/>
        <v>1377096990</v>
      </c>
      <c r="L11" s="520">
        <f t="shared" si="1"/>
        <v>1438752000</v>
      </c>
      <c r="M11" s="520">
        <f t="shared" si="1"/>
        <v>-1510000</v>
      </c>
      <c r="N11" s="520">
        <f t="shared" si="1"/>
        <v>1437242000</v>
      </c>
    </row>
    <row r="12" spans="2:16">
      <c r="B12" s="28" t="s">
        <v>147</v>
      </c>
      <c r="C12" s="517">
        <f>+'ΣΥΓΚΕΦ ΠΙΝΑΚ ΔΑΠΑΝΩΝ (7)'!E11</f>
        <v>1352608552.7861199</v>
      </c>
      <c r="D12" s="517"/>
      <c r="E12" s="517">
        <v>1352608552.7861199</v>
      </c>
      <c r="F12" s="522"/>
      <c r="G12" s="522"/>
      <c r="H12" s="522"/>
      <c r="I12" s="524">
        <f>+'ΣΥΓΚΕΦ ΠΙΝΑΚ ΔΑΠΑΝΩΝ (7)'!I11</f>
        <v>1353300000</v>
      </c>
      <c r="J12" s="524"/>
      <c r="K12" s="517">
        <f t="shared" ref="K12:K18" si="2">SUM(I12:J12)</f>
        <v>1353300000</v>
      </c>
      <c r="L12" s="524">
        <f>+'ΣΥΓΚΕΦ ΠΙΝΑΚ ΔΑΠΑΝΩΝ (7)'!J11</f>
        <v>1410000000</v>
      </c>
      <c r="M12" s="524"/>
      <c r="N12" s="517">
        <f>SUM(L12:M12)</f>
        <v>1410000000</v>
      </c>
      <c r="P12" s="24"/>
    </row>
    <row r="13" spans="2:16">
      <c r="B13" s="28" t="s">
        <v>122</v>
      </c>
      <c r="C13" s="517">
        <f>+'ΣΥΓΚΕΦ ΠΙΝΑΚ ΔΑΠΑΝΩΝ (7)'!E13</f>
        <v>4295924.5199999996</v>
      </c>
      <c r="D13" s="517"/>
      <c r="E13" s="517">
        <v>4295924.5199999996</v>
      </c>
      <c r="F13" s="522"/>
      <c r="G13" s="522"/>
      <c r="H13" s="522"/>
      <c r="I13" s="524">
        <f>+'ΣΥΓΚΕΦ ΠΙΝΑΚ ΔΑΠΑΝΩΝ (7)'!I13</f>
        <v>6601821</v>
      </c>
      <c r="J13" s="524"/>
      <c r="K13" s="517">
        <f t="shared" si="2"/>
        <v>6601821</v>
      </c>
      <c r="L13" s="524">
        <f>+'ΣΥΓΚΕΦ ΠΙΝΑΚ ΔΑΠΑΝΩΝ (7)'!J13</f>
        <v>7113410</v>
      </c>
      <c r="M13" s="524"/>
      <c r="N13" s="517">
        <f>SUM(L13:M13)</f>
        <v>7113410</v>
      </c>
    </row>
    <row r="14" spans="2:16">
      <c r="B14" s="28" t="s">
        <v>123</v>
      </c>
      <c r="C14" s="517">
        <f>+'ΣΥΓΚΕΦ ΠΙΝΑΚ ΔΑΠΑΝΩΝ (7)'!E15-C29</f>
        <v>9671603.0085224025</v>
      </c>
      <c r="D14" s="517">
        <f>6074-'1ΟΣ ΠΙΝΑΚΑΣ (15-18)'!L97-'1ΟΣ ΠΙΝΑΚΑΣ (15-18)'!L147-'1ΟΣ ΠΙΝΑΚΑΣ (15-18)'!L140-2</f>
        <v>-2135531.7585224044</v>
      </c>
      <c r="E14" s="517">
        <v>7536071.2499999981</v>
      </c>
      <c r="F14" s="522"/>
      <c r="G14" s="522"/>
      <c r="H14" s="522"/>
      <c r="I14" s="524">
        <f>+'ΣΥΓΚΕΦ ΠΙΝΑΚ ΔΑΠΑΝΩΝ (7)'!I15-I29</f>
        <v>18605169</v>
      </c>
      <c r="J14" s="524">
        <f>-'1ΟΣ ΠΙΝΑΚΑΣ (15-18)'!P141-'1ΟΣ ΠΙΝΑΚΑΣ (15-18)'!P147</f>
        <v>-1510000</v>
      </c>
      <c r="K14" s="517">
        <f t="shared" si="2"/>
        <v>17095169</v>
      </c>
      <c r="L14" s="524">
        <f>+'ΣΥΓΚΕΦ ΠΙΝΑΚ ΔΑΠΑΝΩΝ (7)'!J15-L29</f>
        <v>21538590</v>
      </c>
      <c r="M14" s="524">
        <f>-'1ΟΣ ΠΙΝΑΚΑΣ (15-18)'!Q140-'1ΟΣ ΠΙΝΑΚΑΣ (15-18)'!Q147</f>
        <v>-1510000</v>
      </c>
      <c r="N14" s="517">
        <f>SUM(L14:M14)</f>
        <v>20028590</v>
      </c>
      <c r="O14" s="24"/>
    </row>
    <row r="15" spans="2:16" ht="29.25" thickBot="1">
      <c r="B15" s="28" t="s">
        <v>149</v>
      </c>
      <c r="C15" s="517">
        <f>+'ΣΥΓΚΕΦ ΠΙΝΑΚ ΔΑΠΑΝΩΝ (7)'!E21</f>
        <v>0</v>
      </c>
      <c r="D15" s="28"/>
      <c r="E15" s="517">
        <v>0</v>
      </c>
      <c r="F15" s="522"/>
      <c r="G15" s="522"/>
      <c r="H15" s="522"/>
      <c r="I15" s="524">
        <f>'ΣΥΓΚΕΦ ΠΙΝΑΚ ΔΑΠΑΝΩΝ (7)'!I21</f>
        <v>100000</v>
      </c>
      <c r="J15" s="524"/>
      <c r="K15" s="517">
        <f t="shared" si="2"/>
        <v>100000</v>
      </c>
      <c r="L15" s="524">
        <f>'ΣΥΓΚΕΦ ΠΙΝΑΚ ΔΑΠΑΝΩΝ (7)'!J21</f>
        <v>100000</v>
      </c>
      <c r="M15" s="524"/>
      <c r="N15" s="517">
        <f>SUM(L15:M15)</f>
        <v>100000</v>
      </c>
    </row>
    <row r="16" spans="2:16" ht="15.75" thickBot="1">
      <c r="B16" s="236" t="s">
        <v>105</v>
      </c>
      <c r="C16" s="526">
        <f>SUM(C17:C19)</f>
        <v>1844539.85</v>
      </c>
      <c r="D16" s="236"/>
      <c r="E16" s="526">
        <f>SUM(E17:E19)</f>
        <v>3696310.85</v>
      </c>
      <c r="F16" s="527"/>
      <c r="G16" s="519"/>
      <c r="H16" s="519"/>
      <c r="I16" s="526">
        <f t="shared" ref="I16:N16" si="3">SUM(I17:I19)</f>
        <v>8353010</v>
      </c>
      <c r="J16" s="526">
        <f t="shared" si="3"/>
        <v>-3853010</v>
      </c>
      <c r="K16" s="526">
        <f t="shared" si="3"/>
        <v>4500000</v>
      </c>
      <c r="L16" s="526">
        <f t="shared" si="3"/>
        <v>9300000</v>
      </c>
      <c r="M16" s="526">
        <f t="shared" si="3"/>
        <v>-4300000</v>
      </c>
      <c r="N16" s="526">
        <f t="shared" si="3"/>
        <v>5000000</v>
      </c>
    </row>
    <row r="17" spans="1:15">
      <c r="B17" s="28" t="s">
        <v>456</v>
      </c>
      <c r="C17" s="521">
        <v>0</v>
      </c>
      <c r="D17" s="523">
        <v>440000</v>
      </c>
      <c r="E17" s="517">
        <v>440000</v>
      </c>
      <c r="F17" s="528"/>
      <c r="G17" s="522"/>
      <c r="H17" s="522"/>
      <c r="I17" s="524"/>
      <c r="J17" s="524">
        <v>1000000</v>
      </c>
      <c r="K17" s="517">
        <f t="shared" si="2"/>
        <v>1000000</v>
      </c>
      <c r="L17" s="524"/>
      <c r="M17" s="524">
        <v>1000000</v>
      </c>
      <c r="N17" s="517">
        <f>SUM(L17:M17)</f>
        <v>1000000</v>
      </c>
    </row>
    <row r="18" spans="1:15">
      <c r="B18" s="28" t="s">
        <v>106</v>
      </c>
      <c r="C18" s="517">
        <f>'ΣΥΓΚΕΦ ΠΙΝΑΚ ΔΑΠΑΝΩΝ (7)'!E19</f>
        <v>1844539.85</v>
      </c>
      <c r="D18" s="517">
        <f>-1838466-6074+3256311</f>
        <v>1411771</v>
      </c>
      <c r="E18" s="517">
        <v>3256310.85</v>
      </c>
      <c r="F18" s="528"/>
      <c r="G18" s="522"/>
      <c r="H18" s="522"/>
      <c r="I18" s="524">
        <f>'ΣΥΓΚΕΦ ΠΙΝΑΚ ΔΑΠΑΝΩΝ (7)'!I19</f>
        <v>8353010</v>
      </c>
      <c r="J18" s="524">
        <f>-I18+3500000</f>
        <v>-4853010</v>
      </c>
      <c r="K18" s="517">
        <f t="shared" si="2"/>
        <v>3500000</v>
      </c>
      <c r="L18" s="524">
        <f>'ΣΥΓΚΕΦ ΠΙΝΑΚ ΔΑΠΑΝΩΝ (7)'!J19</f>
        <v>9300000</v>
      </c>
      <c r="M18" s="524">
        <f>-L18+4000000</f>
        <v>-5300000</v>
      </c>
      <c r="N18" s="517">
        <f>SUM(L18:M18)</f>
        <v>4000000</v>
      </c>
    </row>
    <row r="19" spans="1:15" ht="15" thickBot="1">
      <c r="B19" s="28"/>
      <c r="C19" s="529"/>
      <c r="D19" s="28"/>
      <c r="E19" s="529"/>
      <c r="F19" s="530"/>
      <c r="G19" s="530"/>
      <c r="H19" s="530"/>
      <c r="I19" s="531"/>
      <c r="J19" s="531"/>
      <c r="K19" s="531"/>
      <c r="L19" s="531"/>
      <c r="M19" s="531"/>
      <c r="N19" s="531"/>
    </row>
    <row r="20" spans="1:15" ht="15.75" thickBot="1">
      <c r="B20" s="236" t="s">
        <v>239</v>
      </c>
      <c r="C20" s="532">
        <f>+C16+C11</f>
        <v>1368420620.1646423</v>
      </c>
      <c r="D20" s="236"/>
      <c r="E20" s="532">
        <f>+E16+E11</f>
        <v>1368136859.4061198</v>
      </c>
      <c r="F20" s="533"/>
      <c r="G20" s="533"/>
      <c r="H20" s="533"/>
      <c r="I20" s="532">
        <f t="shared" ref="I20:N20" si="4">+I16+I11</f>
        <v>1386960000</v>
      </c>
      <c r="J20" s="532">
        <f t="shared" si="4"/>
        <v>-5363010</v>
      </c>
      <c r="K20" s="532">
        <f t="shared" si="4"/>
        <v>1381596990</v>
      </c>
      <c r="L20" s="532">
        <f t="shared" si="4"/>
        <v>1448052000</v>
      </c>
      <c r="M20" s="532">
        <f t="shared" si="4"/>
        <v>-5810000</v>
      </c>
      <c r="N20" s="532">
        <f t="shared" si="4"/>
        <v>1442242000</v>
      </c>
      <c r="O20" s="24"/>
    </row>
    <row r="21" spans="1:15" ht="15.75" thickBot="1">
      <c r="B21" s="32"/>
      <c r="C21" s="534"/>
      <c r="D21" s="32"/>
      <c r="E21" s="534"/>
      <c r="F21" s="530"/>
      <c r="G21" s="530"/>
      <c r="H21" s="530"/>
      <c r="I21" s="531"/>
      <c r="J21" s="531"/>
      <c r="K21" s="531"/>
      <c r="L21" s="531"/>
      <c r="M21" s="531"/>
      <c r="N21" s="531"/>
    </row>
    <row r="22" spans="1:15" ht="15.75" thickBot="1">
      <c r="B22" s="236" t="s">
        <v>240</v>
      </c>
      <c r="C22" s="518">
        <f>C6-C20</f>
        <v>-42507338.572182178</v>
      </c>
      <c r="D22" s="536"/>
      <c r="E22" s="518">
        <f>E6-E20</f>
        <v>-42513223.733659744</v>
      </c>
      <c r="F22" s="519"/>
      <c r="G22" s="519"/>
      <c r="H22" s="519"/>
      <c r="I22" s="520">
        <f t="shared" ref="I22:N22" si="5">I6-I20</f>
        <v>9563000</v>
      </c>
      <c r="J22" s="520">
        <f t="shared" si="5"/>
        <v>5362010</v>
      </c>
      <c r="K22" s="520">
        <f t="shared" si="5"/>
        <v>14925010</v>
      </c>
      <c r="L22" s="520">
        <f t="shared" si="5"/>
        <v>23766587.075000048</v>
      </c>
      <c r="M22" s="520">
        <f t="shared" si="5"/>
        <v>5804000</v>
      </c>
      <c r="N22" s="520">
        <f t="shared" si="5"/>
        <v>29570587.075000048</v>
      </c>
    </row>
    <row r="23" spans="1:15" ht="15">
      <c r="B23" s="32"/>
      <c r="C23" s="534"/>
      <c r="D23" s="32"/>
      <c r="E23" s="534"/>
      <c r="F23" s="530"/>
      <c r="G23" s="530"/>
      <c r="H23" s="530"/>
      <c r="I23" s="531"/>
      <c r="J23" s="531"/>
      <c r="K23" s="531"/>
      <c r="L23" s="531"/>
      <c r="M23" s="531"/>
      <c r="N23" s="531"/>
    </row>
    <row r="24" spans="1:15">
      <c r="B24" s="28" t="s">
        <v>501</v>
      </c>
      <c r="C24" s="517">
        <f>'ΛΕΠΤΟΜΕΡΙΕΣ ΕΣΟΔΩΝ (8)'!E46</f>
        <v>5737.64</v>
      </c>
      <c r="D24" s="517">
        <f>-88494-'1ΟΣ ΠΙΝΑΚΑΣ (15-18)'!L140-'1ΟΣ ΠΙΝΑΚΑΣ (15-18)'!L147</f>
        <v>-1634853.04</v>
      </c>
      <c r="E24" s="517">
        <v>-1629115.4000000001</v>
      </c>
      <c r="F24" s="522"/>
      <c r="G24" s="522"/>
      <c r="H24" s="522"/>
      <c r="I24" s="524"/>
      <c r="J24" s="524">
        <f>'ΛΕΠΤΟΜΕΡΙΕΣ ΕΣΟΔΩΝ (8)'!F46-'1ΟΣ ΠΙΝΑΚΑΣ (15-18)'!P141-'1ΟΣ ΠΙΝΑΚΑΣ (15-18)'!P147</f>
        <v>-1509000</v>
      </c>
      <c r="K24" s="517">
        <f>SUM(I24:J24)</f>
        <v>-1509000</v>
      </c>
      <c r="L24" s="524"/>
      <c r="M24" s="524">
        <f>'ΛΕΠΤΟΜΕΡΙΕΣ ΕΣΟΔΩΝ (8)'!G46-'1ΟΣ ΠΙΝΑΚΑΣ (15-18)'!Q140-'1ΟΣ ΠΙΝΑΚΑΣ (15-18)'!Q147</f>
        <v>-1504000</v>
      </c>
      <c r="N24" s="517">
        <f>SUM(L24:M24)</f>
        <v>-1504000</v>
      </c>
    </row>
    <row r="25" spans="1:15" ht="15.75" thickBot="1">
      <c r="B25" s="32"/>
      <c r="C25" s="534"/>
      <c r="D25" s="32"/>
      <c r="E25" s="534"/>
      <c r="F25" s="530"/>
      <c r="G25" s="530"/>
      <c r="H25" s="530"/>
      <c r="I25" s="531"/>
      <c r="J25" s="531"/>
      <c r="K25" s="531"/>
      <c r="L25" s="531"/>
      <c r="M25" s="531"/>
      <c r="N25" s="531"/>
    </row>
    <row r="26" spans="1:15" ht="15.75" thickBot="1">
      <c r="B26" s="236" t="s">
        <v>269</v>
      </c>
      <c r="C26" s="518">
        <f>C22+C24</f>
        <v>-42501600.932182178</v>
      </c>
      <c r="D26" s="536"/>
      <c r="E26" s="518">
        <f>E22+E24</f>
        <v>-44142339.133659743</v>
      </c>
      <c r="F26" s="519"/>
      <c r="G26" s="519"/>
      <c r="H26" s="519"/>
      <c r="I26" s="520">
        <f t="shared" ref="I26:N26" si="6">I22+I24</f>
        <v>9563000</v>
      </c>
      <c r="J26" s="520">
        <f t="shared" si="6"/>
        <v>3853010</v>
      </c>
      <c r="K26" s="520">
        <f t="shared" si="6"/>
        <v>13416010</v>
      </c>
      <c r="L26" s="520">
        <f t="shared" si="6"/>
        <v>23766587.075000048</v>
      </c>
      <c r="M26" s="520">
        <f t="shared" si="6"/>
        <v>4300000</v>
      </c>
      <c r="N26" s="520">
        <f t="shared" si="6"/>
        <v>28066587.075000048</v>
      </c>
    </row>
    <row r="27" spans="1:15" ht="15.75" thickBot="1">
      <c r="B27" s="32"/>
      <c r="C27" s="534"/>
      <c r="D27" s="32"/>
      <c r="E27" s="534"/>
      <c r="F27" s="530"/>
      <c r="G27" s="530"/>
      <c r="H27" s="530"/>
      <c r="I27" s="531"/>
      <c r="J27" s="531"/>
      <c r="K27" s="531"/>
      <c r="L27" s="531"/>
      <c r="M27" s="531"/>
      <c r="N27" s="531"/>
    </row>
    <row r="28" spans="1:15" ht="15.75" thickBot="1">
      <c r="B28" s="236" t="s">
        <v>107</v>
      </c>
      <c r="C28" s="518">
        <f t="shared" ref="C28:N28" si="7">SUM(C29)</f>
        <v>0</v>
      </c>
      <c r="D28" s="536"/>
      <c r="E28" s="518">
        <f t="shared" si="7"/>
        <v>0</v>
      </c>
      <c r="F28" s="519"/>
      <c r="G28" s="519"/>
      <c r="H28" s="519"/>
      <c r="I28" s="520">
        <f t="shared" si="7"/>
        <v>0</v>
      </c>
      <c r="J28" s="520">
        <f t="shared" si="7"/>
        <v>0</v>
      </c>
      <c r="K28" s="520">
        <f t="shared" si="7"/>
        <v>0</v>
      </c>
      <c r="L28" s="520">
        <f t="shared" si="7"/>
        <v>0</v>
      </c>
      <c r="M28" s="520">
        <f t="shared" si="7"/>
        <v>0</v>
      </c>
      <c r="N28" s="520">
        <f t="shared" si="7"/>
        <v>0</v>
      </c>
    </row>
    <row r="29" spans="1:15">
      <c r="B29" s="28" t="s">
        <v>107</v>
      </c>
      <c r="C29" s="535">
        <v>0</v>
      </c>
      <c r="D29" s="28"/>
      <c r="E29" s="517">
        <v>0</v>
      </c>
      <c r="F29" s="522"/>
      <c r="G29" s="522"/>
      <c r="H29" s="522"/>
      <c r="I29" s="524">
        <v>0</v>
      </c>
      <c r="J29" s="524"/>
      <c r="K29" s="517">
        <f>SUM(I29:J29)</f>
        <v>0</v>
      </c>
      <c r="L29" s="524">
        <v>0</v>
      </c>
      <c r="M29" s="524"/>
      <c r="N29" s="517">
        <f>SUM(L29:M29)</f>
        <v>0</v>
      </c>
    </row>
    <row r="30" spans="1:15" ht="15" thickBot="1">
      <c r="B30" s="28"/>
      <c r="C30" s="534"/>
      <c r="D30" s="28"/>
      <c r="E30" s="534"/>
      <c r="F30" s="530"/>
      <c r="G30" s="530"/>
      <c r="H30" s="530"/>
      <c r="I30" s="531"/>
      <c r="J30" s="531"/>
      <c r="K30" s="531"/>
      <c r="L30" s="531"/>
      <c r="M30" s="531"/>
      <c r="N30" s="531"/>
    </row>
    <row r="31" spans="1:15" ht="15.75" thickBot="1">
      <c r="B31" s="236" t="s">
        <v>108</v>
      </c>
      <c r="C31" s="518">
        <f>C26-C28</f>
        <v>-42501600.932182178</v>
      </c>
      <c r="D31" s="536"/>
      <c r="E31" s="518">
        <f>E26-E28</f>
        <v>-44142339.133659743</v>
      </c>
      <c r="F31" s="519"/>
      <c r="G31" s="519"/>
      <c r="H31" s="519"/>
      <c r="I31" s="520">
        <f t="shared" ref="I31:N31" si="8">I26-I28</f>
        <v>9563000</v>
      </c>
      <c r="J31" s="520">
        <f t="shared" si="8"/>
        <v>3853010</v>
      </c>
      <c r="K31" s="520">
        <f t="shared" si="8"/>
        <v>13416010</v>
      </c>
      <c r="L31" s="520">
        <f t="shared" si="8"/>
        <v>23766587.075000048</v>
      </c>
      <c r="M31" s="520">
        <f t="shared" si="8"/>
        <v>4300000</v>
      </c>
      <c r="N31" s="520">
        <f t="shared" si="8"/>
        <v>28066587.075000048</v>
      </c>
    </row>
    <row r="32" spans="1:15">
      <c r="A32" s="309"/>
      <c r="B32" s="309"/>
      <c r="C32" s="309"/>
      <c r="D32" s="309"/>
      <c r="E32" s="512"/>
      <c r="F32" s="309"/>
      <c r="G32" s="309"/>
      <c r="H32" s="309"/>
      <c r="I32" s="309"/>
      <c r="J32" s="309"/>
      <c r="K32" s="309"/>
      <c r="L32" s="309"/>
      <c r="M32" s="309"/>
      <c r="N32" s="309"/>
    </row>
    <row r="33" spans="1:14">
      <c r="A33" s="309"/>
      <c r="B33" s="309"/>
      <c r="C33" s="309"/>
      <c r="D33" s="309"/>
      <c r="E33" s="512"/>
      <c r="F33" s="309"/>
      <c r="G33" s="309"/>
      <c r="H33" s="309"/>
      <c r="I33" s="309"/>
      <c r="J33" s="309"/>
      <c r="K33" s="309"/>
      <c r="L33" s="309"/>
      <c r="M33" s="309"/>
      <c r="N33" s="309"/>
    </row>
    <row r="35" spans="1:14">
      <c r="C35" s="39"/>
      <c r="E35" s="39"/>
    </row>
    <row r="36" spans="1:14">
      <c r="C36" s="237"/>
      <c r="E36" s="326"/>
    </row>
    <row r="37" spans="1:14">
      <c r="C37" s="39"/>
      <c r="E37" s="39"/>
    </row>
  </sheetData>
  <mergeCells count="2">
    <mergeCell ref="B2:I2"/>
    <mergeCell ref="B1:N1"/>
  </mergeCells>
  <printOptions horizontalCentered="1"/>
  <pageMargins left="0.31496062992125984" right="0.31496062992125984" top="0.82677165354330717" bottom="0.55118110236220474" header="0.51181102362204722" footer="0.59055118110236227"/>
  <pageSetup paperSize="9" firstPageNumber="15" fitToHeight="4" orientation="landscape" useFirstPageNumber="1" r:id="rId1"/>
  <headerFooter>
    <oddHeader>&amp;C&amp;P</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3:AN1940"/>
  <sheetViews>
    <sheetView topLeftCell="B1" zoomScaleNormal="100" workbookViewId="0">
      <pane xSplit="1" ySplit="8" topLeftCell="C36" activePane="bottomRight" state="frozen"/>
      <selection activeCell="A50" sqref="A50"/>
      <selection pane="topRight" activeCell="A50" sqref="A50"/>
      <selection pane="bottomLeft" activeCell="A50" sqref="A50"/>
      <selection pane="bottomRight" activeCell="B33" sqref="B33"/>
    </sheetView>
  </sheetViews>
  <sheetFormatPr defaultColWidth="9.140625" defaultRowHeight="15"/>
  <cols>
    <col min="1" max="1" width="4.42578125" style="22" customWidth="1"/>
    <col min="2" max="2" width="48.5703125" style="22" customWidth="1"/>
    <col min="3" max="3" width="20" style="38" customWidth="1"/>
    <col min="4" max="4" width="21.42578125" style="349" customWidth="1"/>
    <col min="5" max="5" width="2.7109375" style="38" hidden="1" customWidth="1"/>
    <col min="6" max="6" width="18.28515625" style="38" hidden="1" customWidth="1"/>
    <col min="7" max="7" width="20.85546875" style="38" hidden="1" customWidth="1"/>
    <col min="8" max="8" width="2.28515625" style="38" hidden="1" customWidth="1"/>
    <col min="9" max="13" width="15.7109375" style="38" hidden="1" customWidth="1"/>
    <col min="14" max="16" width="18.42578125" style="38" hidden="1" customWidth="1"/>
    <col min="17" max="18" width="14.7109375" style="38" hidden="1" customWidth="1"/>
    <col min="19" max="19" width="11.42578125" style="38" hidden="1" customWidth="1"/>
    <col min="20" max="20" width="14.7109375" style="38" hidden="1" customWidth="1"/>
    <col min="21" max="21" width="23" style="237" customWidth="1"/>
    <col min="22" max="22" width="1.85546875" style="37" hidden="1" customWidth="1"/>
    <col min="23" max="23" width="16.85546875" style="22" hidden="1" customWidth="1"/>
    <col min="24" max="24" width="1" style="22" hidden="1" customWidth="1"/>
    <col min="25" max="27" width="16.5703125" style="22" hidden="1" customWidth="1"/>
    <col min="28" max="28" width="10.85546875" style="22" hidden="1" customWidth="1"/>
    <col min="29" max="29" width="14.7109375" style="22" hidden="1" customWidth="1"/>
    <col min="30" max="32" width="0" style="22" hidden="1" customWidth="1"/>
    <col min="33" max="33" width="16.85546875" style="237" hidden="1" customWidth="1"/>
    <col min="34" max="34" width="2" style="237" hidden="1" customWidth="1"/>
    <col min="35" max="35" width="14.5703125" style="22" hidden="1" customWidth="1"/>
    <col min="36" max="36" width="12.7109375" style="22" hidden="1" customWidth="1"/>
    <col min="37" max="37" width="11.5703125" style="22" hidden="1" customWidth="1"/>
    <col min="38" max="38" width="2" style="237" hidden="1" customWidth="1"/>
    <col min="39" max="40" width="12.7109375" style="22" hidden="1" customWidth="1"/>
    <col min="41" max="41" width="0" style="22" hidden="1" customWidth="1"/>
    <col min="42" max="16384" width="9.140625" style="22"/>
  </cols>
  <sheetData>
    <row r="3" spans="2:40" ht="15.75" thickBot="1"/>
    <row r="4" spans="2:40" ht="14.25">
      <c r="B4" s="1017" t="s">
        <v>127</v>
      </c>
      <c r="C4" s="1018"/>
      <c r="D4" s="1018"/>
      <c r="E4" s="1018"/>
      <c r="F4" s="1018"/>
      <c r="G4" s="1018"/>
      <c r="H4" s="1018"/>
      <c r="I4" s="1018"/>
      <c r="J4" s="1018"/>
      <c r="K4" s="1018"/>
      <c r="L4" s="1018"/>
      <c r="M4" s="1018"/>
      <c r="N4" s="1018"/>
      <c r="O4" s="1018"/>
      <c r="P4" s="1018"/>
      <c r="Q4" s="1018"/>
      <c r="R4" s="1018"/>
      <c r="S4" s="1018"/>
      <c r="T4" s="1018"/>
      <c r="U4" s="1019"/>
    </row>
    <row r="5" spans="2:40" ht="10.5" customHeight="1" thickBot="1">
      <c r="B5" s="1020"/>
      <c r="C5" s="1021"/>
      <c r="D5" s="1021"/>
      <c r="E5" s="1021"/>
      <c r="F5" s="1021"/>
      <c r="G5" s="1021"/>
      <c r="H5" s="1021"/>
      <c r="I5" s="1021"/>
      <c r="J5" s="1021"/>
      <c r="K5" s="1021"/>
      <c r="L5" s="1021"/>
      <c r="M5" s="1021"/>
      <c r="N5" s="1021"/>
      <c r="O5" s="1021"/>
      <c r="P5" s="1021"/>
      <c r="Q5" s="1021"/>
      <c r="R5" s="1021"/>
      <c r="S5" s="1021"/>
      <c r="T5" s="1021"/>
      <c r="U5" s="1022"/>
    </row>
    <row r="6" spans="2:40" ht="16.5" customHeight="1">
      <c r="B6" s="595"/>
      <c r="C6" s="1023" t="s">
        <v>503</v>
      </c>
      <c r="D6" s="1025" t="s">
        <v>504</v>
      </c>
      <c r="E6" s="596"/>
      <c r="F6" s="597" t="s">
        <v>467</v>
      </c>
      <c r="G6" s="1030" t="s">
        <v>512</v>
      </c>
      <c r="H6" s="598"/>
      <c r="I6" s="599" t="s">
        <v>415</v>
      </c>
      <c r="J6" s="599" t="s">
        <v>415</v>
      </c>
      <c r="K6" s="599" t="s">
        <v>415</v>
      </c>
      <c r="L6" s="599" t="s">
        <v>415</v>
      </c>
      <c r="M6" s="599" t="s">
        <v>415</v>
      </c>
      <c r="N6" s="599" t="s">
        <v>415</v>
      </c>
      <c r="O6" s="599" t="s">
        <v>415</v>
      </c>
      <c r="P6" s="599" t="s">
        <v>415</v>
      </c>
      <c r="Q6" s="599" t="s">
        <v>415</v>
      </c>
      <c r="R6" s="599"/>
      <c r="S6" s="599" t="s">
        <v>415</v>
      </c>
      <c r="T6" s="599" t="s">
        <v>415</v>
      </c>
      <c r="U6" s="1027" t="s">
        <v>505</v>
      </c>
    </row>
    <row r="7" spans="2:40" ht="31.5" customHeight="1" thickBot="1">
      <c r="B7" s="600"/>
      <c r="C7" s="1024"/>
      <c r="D7" s="1026" t="s">
        <v>103</v>
      </c>
      <c r="E7" s="601"/>
      <c r="F7" s="602">
        <v>2022</v>
      </c>
      <c r="G7" s="1031" t="s">
        <v>103</v>
      </c>
      <c r="H7" s="598"/>
      <c r="I7" s="603" t="s">
        <v>414</v>
      </c>
      <c r="J7" s="603" t="s">
        <v>414</v>
      </c>
      <c r="K7" s="603" t="s">
        <v>414</v>
      </c>
      <c r="L7" s="603" t="s">
        <v>414</v>
      </c>
      <c r="M7" s="603" t="s">
        <v>414</v>
      </c>
      <c r="N7" s="603" t="s">
        <v>414</v>
      </c>
      <c r="O7" s="603" t="s">
        <v>414</v>
      </c>
      <c r="P7" s="603" t="s">
        <v>414</v>
      </c>
      <c r="Q7" s="603" t="s">
        <v>414</v>
      </c>
      <c r="R7" s="603"/>
      <c r="S7" s="603" t="s">
        <v>414</v>
      </c>
      <c r="T7" s="603" t="s">
        <v>414</v>
      </c>
      <c r="U7" s="1028" t="s">
        <v>103</v>
      </c>
    </row>
    <row r="8" spans="2:40" ht="17.25" customHeight="1" thickBot="1">
      <c r="B8" s="604"/>
      <c r="C8" s="605" t="s">
        <v>103</v>
      </c>
      <c r="D8" s="606" t="s">
        <v>103</v>
      </c>
      <c r="E8" s="605"/>
      <c r="F8" s="607"/>
      <c r="G8" s="607"/>
      <c r="H8" s="598"/>
      <c r="I8" s="608"/>
      <c r="J8" s="608"/>
      <c r="K8" s="608"/>
      <c r="L8" s="608"/>
      <c r="M8" s="608"/>
      <c r="N8" s="608"/>
      <c r="O8" s="608"/>
      <c r="P8" s="608"/>
      <c r="Q8" s="608"/>
      <c r="R8" s="608"/>
      <c r="S8" s="608"/>
      <c r="T8" s="608"/>
      <c r="U8" s="609" t="s">
        <v>103</v>
      </c>
    </row>
    <row r="9" spans="2:40" ht="14.25">
      <c r="B9" s="610" t="s">
        <v>128</v>
      </c>
      <c r="C9" s="611"/>
      <c r="D9" s="612"/>
      <c r="E9" s="613"/>
      <c r="F9" s="614"/>
      <c r="G9" s="614"/>
      <c r="H9" s="598"/>
      <c r="I9" s="615"/>
      <c r="J9" s="615"/>
      <c r="K9" s="615"/>
      <c r="L9" s="615"/>
      <c r="M9" s="615"/>
      <c r="N9" s="615"/>
      <c r="O9" s="615"/>
      <c r="P9" s="615"/>
      <c r="Q9" s="615"/>
      <c r="R9" s="615"/>
      <c r="S9" s="615"/>
      <c r="T9" s="615"/>
      <c r="U9" s="616"/>
    </row>
    <row r="10" spans="2:40" ht="14.25">
      <c r="B10" s="610"/>
      <c r="C10" s="617"/>
      <c r="D10" s="618"/>
      <c r="E10" s="613"/>
      <c r="F10" s="614"/>
      <c r="G10" s="614"/>
      <c r="H10" s="598"/>
      <c r="I10" s="619"/>
      <c r="J10" s="619"/>
      <c r="K10" s="619"/>
      <c r="L10" s="619"/>
      <c r="M10" s="619"/>
      <c r="N10" s="619"/>
      <c r="O10" s="619"/>
      <c r="P10" s="619"/>
      <c r="Q10" s="619"/>
      <c r="R10" s="619"/>
      <c r="S10" s="619"/>
      <c r="T10" s="619"/>
      <c r="U10" s="616"/>
    </row>
    <row r="11" spans="2:40">
      <c r="B11" s="610" t="s">
        <v>129</v>
      </c>
      <c r="C11" s="617"/>
      <c r="D11" s="618"/>
      <c r="E11" s="613"/>
      <c r="F11" s="614"/>
      <c r="G11" s="614"/>
      <c r="H11" s="598"/>
      <c r="I11" s="619"/>
      <c r="J11" s="619"/>
      <c r="K11" s="619"/>
      <c r="L11" s="619"/>
      <c r="M11" s="619"/>
      <c r="N11" s="619"/>
      <c r="O11" s="619"/>
      <c r="P11" s="619"/>
      <c r="Q11" s="619"/>
      <c r="R11" s="619"/>
      <c r="S11" s="619"/>
      <c r="T11" s="619"/>
      <c r="U11" s="616"/>
      <c r="Y11" s="515" t="s">
        <v>481</v>
      </c>
      <c r="Z11" s="515" t="s">
        <v>481</v>
      </c>
      <c r="AA11" s="515" t="s">
        <v>482</v>
      </c>
      <c r="AB11" s="515" t="s">
        <v>482</v>
      </c>
      <c r="AN11" s="573"/>
    </row>
    <row r="12" spans="2:40" ht="14.25">
      <c r="B12" s="604" t="s">
        <v>130</v>
      </c>
      <c r="C12" s="620">
        <v>189397</v>
      </c>
      <c r="D12" s="620">
        <v>763065.42</v>
      </c>
      <c r="E12" s="621"/>
      <c r="F12" s="622"/>
      <c r="G12" s="622">
        <v>763065</v>
      </c>
      <c r="H12" s="598"/>
      <c r="I12" s="619"/>
      <c r="J12" s="619"/>
      <c r="K12" s="619"/>
      <c r="L12" s="619"/>
      <c r="M12" s="623"/>
      <c r="N12" s="623">
        <v>1100000</v>
      </c>
      <c r="O12" s="623"/>
      <c r="P12" s="623"/>
      <c r="Q12" s="623">
        <v>-400000</v>
      </c>
      <c r="R12" s="623"/>
      <c r="S12" s="623"/>
      <c r="T12" s="623"/>
      <c r="U12" s="624">
        <v>1463065</v>
      </c>
      <c r="W12" s="460">
        <f>+U12-G12</f>
        <v>700000</v>
      </c>
      <c r="X12" s="460"/>
      <c r="Y12" s="326" t="e">
        <f>+#REF!</f>
        <v>#REF!</v>
      </c>
      <c r="Z12" s="326"/>
      <c r="AA12" s="326"/>
      <c r="AB12" s="326" t="e">
        <f>+#REF!</f>
        <v>#REF!</v>
      </c>
      <c r="AC12" s="326" t="e">
        <f>+W12-Y12-AB12</f>
        <v>#REF!</v>
      </c>
      <c r="AG12" s="572">
        <f>+U12-G12</f>
        <v>700000</v>
      </c>
      <c r="AH12" s="572"/>
      <c r="AI12" s="574">
        <f>+Q12</f>
        <v>-400000</v>
      </c>
      <c r="AJ12" s="574">
        <f>+N12</f>
        <v>1100000</v>
      </c>
      <c r="AK12" s="574"/>
      <c r="AL12" s="572"/>
      <c r="AM12" s="574">
        <f>SUM(AH12:AL12)</f>
        <v>700000</v>
      </c>
      <c r="AN12" s="574">
        <f>+AM12-AG12</f>
        <v>0</v>
      </c>
    </row>
    <row r="13" spans="2:40" ht="14.25">
      <c r="B13" s="604" t="s">
        <v>464</v>
      </c>
      <c r="C13" s="620">
        <v>2304524</v>
      </c>
      <c r="D13" s="620">
        <v>2083191.29</v>
      </c>
      <c r="E13" s="621"/>
      <c r="F13" s="622"/>
      <c r="G13" s="622">
        <v>2083191</v>
      </c>
      <c r="H13" s="598"/>
      <c r="I13" s="623"/>
      <c r="J13" s="623"/>
      <c r="K13" s="623"/>
      <c r="L13" s="623"/>
      <c r="M13" s="623"/>
      <c r="N13" s="623"/>
      <c r="O13" s="623"/>
      <c r="P13" s="623"/>
      <c r="Q13" s="623">
        <v>-500000</v>
      </c>
      <c r="R13" s="623"/>
      <c r="S13" s="623"/>
      <c r="T13" s="623"/>
      <c r="U13" s="624">
        <v>1583191</v>
      </c>
      <c r="W13" s="460">
        <f>+U13-G13</f>
        <v>-500000</v>
      </c>
      <c r="X13" s="460"/>
      <c r="Y13" s="326" t="e">
        <f>+#REF!</f>
        <v>#REF!</v>
      </c>
      <c r="Z13" s="326"/>
      <c r="AA13" s="326"/>
      <c r="AB13" s="326" t="e">
        <f>+#REF!</f>
        <v>#REF!</v>
      </c>
      <c r="AC13" s="326" t="e">
        <f>+W13-Y13-AB13</f>
        <v>#REF!</v>
      </c>
      <c r="AG13" s="572">
        <f>+U13-G13</f>
        <v>-500000</v>
      </c>
      <c r="AH13" s="572"/>
      <c r="AI13" s="574">
        <f>+Q13</f>
        <v>-500000</v>
      </c>
      <c r="AJ13" s="573"/>
      <c r="AK13" s="573"/>
      <c r="AL13" s="572"/>
      <c r="AM13" s="574">
        <f t="shared" ref="AM13:AM14" si="0">SUM(AH13:AL13)</f>
        <v>-500000</v>
      </c>
      <c r="AN13" s="574">
        <f t="shared" ref="AN13:AN14" si="1">+AM13-AG13</f>
        <v>0</v>
      </c>
    </row>
    <row r="14" spans="2:40" ht="14.25">
      <c r="B14" s="604" t="s">
        <v>131</v>
      </c>
      <c r="C14" s="620">
        <v>11958079</v>
      </c>
      <c r="D14" s="620">
        <v>19299634.309999999</v>
      </c>
      <c r="E14" s="621"/>
      <c r="F14" s="622"/>
      <c r="G14" s="622">
        <v>19299634</v>
      </c>
      <c r="H14" s="598"/>
      <c r="I14" s="623"/>
      <c r="J14" s="623"/>
      <c r="K14" s="623"/>
      <c r="L14" s="623"/>
      <c r="M14" s="623"/>
      <c r="N14" s="623">
        <v>8200000</v>
      </c>
      <c r="O14" s="623"/>
      <c r="P14" s="623"/>
      <c r="Q14" s="623">
        <v>-3100000</v>
      </c>
      <c r="R14" s="623"/>
      <c r="S14" s="623"/>
      <c r="T14" s="623"/>
      <c r="U14" s="624">
        <v>24399634</v>
      </c>
      <c r="W14" s="460">
        <f>+U14-G14</f>
        <v>5100000</v>
      </c>
      <c r="X14" s="460"/>
      <c r="Y14" s="326" t="e">
        <f>+#REF!</f>
        <v>#REF!</v>
      </c>
      <c r="Z14" s="326"/>
      <c r="AA14" s="326"/>
      <c r="AB14" s="326" t="e">
        <f>+#REF!</f>
        <v>#REF!</v>
      </c>
      <c r="AC14" s="326" t="e">
        <f>+W14-Y14-AB14</f>
        <v>#REF!</v>
      </c>
      <c r="AG14" s="572">
        <f>+U14-G14</f>
        <v>5100000</v>
      </c>
      <c r="AH14" s="572"/>
      <c r="AI14" s="574">
        <f>+Q14</f>
        <v>-3100000</v>
      </c>
      <c r="AJ14" s="574">
        <f>+N14</f>
        <v>8200000</v>
      </c>
      <c r="AK14" s="573"/>
      <c r="AL14" s="572"/>
      <c r="AM14" s="574">
        <f t="shared" si="0"/>
        <v>5100000</v>
      </c>
      <c r="AN14" s="574">
        <f t="shared" si="1"/>
        <v>0</v>
      </c>
    </row>
    <row r="15" spans="2:40">
      <c r="B15" s="604"/>
      <c r="C15" s="625">
        <f>SUM(C12:C14)</f>
        <v>14452000</v>
      </c>
      <c r="D15" s="625">
        <f>SUM(D12:D14)</f>
        <v>22145891.02</v>
      </c>
      <c r="E15" s="626"/>
      <c r="F15" s="627">
        <f>SUM(F12:F14)</f>
        <v>0</v>
      </c>
      <c r="G15" s="627">
        <f>SUM(G12:G14)</f>
        <v>22145890</v>
      </c>
      <c r="H15" s="598"/>
      <c r="I15" s="627">
        <f t="shared" ref="I15:T15" si="2">SUM(I12:I14)</f>
        <v>0</v>
      </c>
      <c r="J15" s="627">
        <f t="shared" si="2"/>
        <v>0</v>
      </c>
      <c r="K15" s="628">
        <f t="shared" si="2"/>
        <v>0</v>
      </c>
      <c r="L15" s="628">
        <f t="shared" si="2"/>
        <v>0</v>
      </c>
      <c r="M15" s="628">
        <f t="shared" si="2"/>
        <v>0</v>
      </c>
      <c r="N15" s="628">
        <f t="shared" si="2"/>
        <v>9300000</v>
      </c>
      <c r="O15" s="628">
        <f t="shared" si="2"/>
        <v>0</v>
      </c>
      <c r="P15" s="628">
        <f t="shared" si="2"/>
        <v>0</v>
      </c>
      <c r="Q15" s="628">
        <f t="shared" si="2"/>
        <v>-4000000</v>
      </c>
      <c r="R15" s="628"/>
      <c r="S15" s="628">
        <f t="shared" si="2"/>
        <v>0</v>
      </c>
      <c r="T15" s="628">
        <f t="shared" si="2"/>
        <v>0</v>
      </c>
      <c r="U15" s="629">
        <f>SUM(U12:U14)</f>
        <v>27445890</v>
      </c>
      <c r="W15" s="243">
        <f>SUM(W12:W14)</f>
        <v>5300000</v>
      </c>
      <c r="X15" s="243"/>
      <c r="Y15" s="243" t="e">
        <f>SUM(Y12:Y14)</f>
        <v>#REF!</v>
      </c>
      <c r="Z15" s="243"/>
      <c r="AA15" s="243"/>
      <c r="AB15" s="243" t="e">
        <f>SUM(AB12:AB14)</f>
        <v>#REF!</v>
      </c>
      <c r="AC15" s="326" t="e">
        <f>+W15-Y15-AB15</f>
        <v>#REF!</v>
      </c>
      <c r="AG15" s="577">
        <f>SUM(AG12:AG14)</f>
        <v>5300000</v>
      </c>
      <c r="AH15" s="577"/>
      <c r="AI15" s="577">
        <f t="shared" ref="AI15:AN15" si="3">SUM(AI12:AI14)</f>
        <v>-4000000</v>
      </c>
      <c r="AJ15" s="577">
        <f t="shared" si="3"/>
        <v>9300000</v>
      </c>
      <c r="AK15" s="577">
        <f t="shared" si="3"/>
        <v>0</v>
      </c>
      <c r="AL15" s="577"/>
      <c r="AM15" s="577">
        <f t="shared" si="3"/>
        <v>5300000</v>
      </c>
      <c r="AN15" s="577">
        <f t="shared" si="3"/>
        <v>0</v>
      </c>
    </row>
    <row r="16" spans="2:40" ht="14.25">
      <c r="B16" s="604"/>
      <c r="C16" s="630"/>
      <c r="D16" s="630"/>
      <c r="E16" s="631"/>
      <c r="F16" s="632"/>
      <c r="G16" s="632"/>
      <c r="H16" s="598"/>
      <c r="I16" s="633"/>
      <c r="J16" s="633"/>
      <c r="K16" s="633"/>
      <c r="L16" s="633"/>
      <c r="M16" s="633"/>
      <c r="N16" s="633"/>
      <c r="O16" s="633"/>
      <c r="P16" s="633"/>
      <c r="Q16" s="633"/>
      <c r="R16" s="633"/>
      <c r="S16" s="633"/>
      <c r="T16" s="633"/>
      <c r="U16" s="634"/>
      <c r="AG16" s="572">
        <f>+U16-G16</f>
        <v>0</v>
      </c>
      <c r="AH16" s="572"/>
      <c r="AI16" s="573"/>
      <c r="AJ16" s="573"/>
      <c r="AK16" s="573"/>
      <c r="AL16" s="572"/>
      <c r="AM16" s="573"/>
      <c r="AN16" s="573"/>
    </row>
    <row r="17" spans="2:40" ht="14.25">
      <c r="B17" s="604" t="s">
        <v>412</v>
      </c>
      <c r="C17" s="620">
        <v>21337196</v>
      </c>
      <c r="D17" s="620">
        <v>13038581.809999999</v>
      </c>
      <c r="E17" s="631"/>
      <c r="F17" s="632"/>
      <c r="G17" s="622">
        <v>13038582</v>
      </c>
      <c r="H17" s="598"/>
      <c r="I17" s="623"/>
      <c r="J17" s="623"/>
      <c r="K17" s="623"/>
      <c r="L17" s="623">
        <v>2000000</v>
      </c>
      <c r="M17" s="623"/>
      <c r="N17" s="633"/>
      <c r="O17" s="633"/>
      <c r="P17" s="633"/>
      <c r="Q17" s="633"/>
      <c r="R17" s="633"/>
      <c r="S17" s="633"/>
      <c r="T17" s="633"/>
      <c r="U17" s="624">
        <v>15038582</v>
      </c>
      <c r="W17" s="460">
        <f>+U17-G17</f>
        <v>2000000</v>
      </c>
      <c r="X17" s="460"/>
      <c r="Y17" s="65">
        <f>+W17</f>
        <v>2000000</v>
      </c>
      <c r="Z17" s="65"/>
      <c r="AA17" s="65"/>
      <c r="AC17" s="326">
        <f>+W17-Y17-AB17</f>
        <v>0</v>
      </c>
      <c r="AG17" s="572">
        <f>+U17-G17</f>
        <v>2000000</v>
      </c>
      <c r="AH17" s="572"/>
      <c r="AI17" s="574">
        <f>+AG17</f>
        <v>2000000</v>
      </c>
      <c r="AJ17" s="573"/>
      <c r="AK17" s="573"/>
      <c r="AL17" s="572"/>
      <c r="AM17" s="574">
        <f t="shared" ref="AM17:AM19" si="4">SUM(AH17:AL17)</f>
        <v>2000000</v>
      </c>
      <c r="AN17" s="574">
        <f>+AM17-AG17</f>
        <v>0</v>
      </c>
    </row>
    <row r="18" spans="2:40" ht="14.25">
      <c r="B18" s="604" t="s">
        <v>386</v>
      </c>
      <c r="C18" s="620">
        <v>301330400</v>
      </c>
      <c r="D18" s="620">
        <v>225288772</v>
      </c>
      <c r="E18" s="621"/>
      <c r="F18" s="632"/>
      <c r="G18" s="622">
        <v>225288772</v>
      </c>
      <c r="H18" s="598"/>
      <c r="I18" s="623"/>
      <c r="J18" s="623">
        <v>20000000</v>
      </c>
      <c r="K18" s="623">
        <v>-1000000</v>
      </c>
      <c r="L18" s="623"/>
      <c r="M18" s="623"/>
      <c r="N18" s="623"/>
      <c r="O18" s="623"/>
      <c r="P18" s="623"/>
      <c r="Q18" s="623"/>
      <c r="R18" s="623"/>
      <c r="S18" s="623"/>
      <c r="T18" s="623"/>
      <c r="U18" s="624">
        <v>244288772</v>
      </c>
      <c r="W18" s="460">
        <f>+U18-G18</f>
        <v>19000000</v>
      </c>
      <c r="X18" s="460"/>
      <c r="Y18" s="326">
        <f>+N18</f>
        <v>0</v>
      </c>
      <c r="Z18" s="326"/>
      <c r="AA18" s="326"/>
      <c r="AB18" s="326" t="e">
        <f>+#REF!</f>
        <v>#REF!</v>
      </c>
      <c r="AC18" s="326" t="e">
        <f>+W18-Y18-AB18</f>
        <v>#REF!</v>
      </c>
      <c r="AD18" s="22" t="s">
        <v>483</v>
      </c>
      <c r="AG18" s="572">
        <f>+U18-G18</f>
        <v>19000000</v>
      </c>
      <c r="AH18" s="572"/>
      <c r="AI18" s="574">
        <f>+J18</f>
        <v>20000000</v>
      </c>
      <c r="AJ18" s="574">
        <f>+K18</f>
        <v>-1000000</v>
      </c>
      <c r="AK18" s="573"/>
      <c r="AL18" s="572"/>
      <c r="AM18" s="574">
        <f t="shared" si="4"/>
        <v>19000000</v>
      </c>
      <c r="AN18" s="574">
        <f t="shared" ref="AN18:AN19" si="5">+AM18-AG18</f>
        <v>0</v>
      </c>
    </row>
    <row r="19" spans="2:40" ht="14.25">
      <c r="B19" s="604" t="s">
        <v>132</v>
      </c>
      <c r="C19" s="620">
        <v>319508671</v>
      </c>
      <c r="D19" s="620">
        <v>331620372.5709585</v>
      </c>
      <c r="E19" s="621"/>
      <c r="F19" s="622">
        <v>0</v>
      </c>
      <c r="G19" s="622">
        <v>331620373</v>
      </c>
      <c r="H19" s="598"/>
      <c r="I19" s="622">
        <v>0</v>
      </c>
      <c r="J19" s="635">
        <v>-20000000</v>
      </c>
      <c r="K19" s="635">
        <v>1000000</v>
      </c>
      <c r="L19" s="635">
        <v>-2000000</v>
      </c>
      <c r="M19" s="623">
        <v>16950000</v>
      </c>
      <c r="N19" s="623">
        <v>-9300000</v>
      </c>
      <c r="O19" s="623">
        <v>8200000</v>
      </c>
      <c r="P19" s="623">
        <v>-3500000</v>
      </c>
      <c r="Q19" s="623">
        <v>4000000</v>
      </c>
      <c r="R19" s="623">
        <v>28066587.075000048</v>
      </c>
      <c r="S19" s="623"/>
      <c r="T19" s="636">
        <v>-500000</v>
      </c>
      <c r="U19" s="624">
        <v>354536960.07500005</v>
      </c>
      <c r="W19" s="65">
        <f>+U19-G19</f>
        <v>22916587.075000048</v>
      </c>
      <c r="X19" s="65"/>
      <c r="Y19" s="326"/>
      <c r="Z19" s="326"/>
      <c r="AA19" s="326"/>
      <c r="AC19" s="326">
        <f>+W19-Y19-AB19</f>
        <v>22916587.075000048</v>
      </c>
      <c r="AG19" s="572">
        <f>+U19-G19</f>
        <v>22916587.075000048</v>
      </c>
      <c r="AH19" s="572"/>
      <c r="AI19" s="574">
        <f>+AG19</f>
        <v>22916587.075000048</v>
      </c>
      <c r="AJ19" s="573"/>
      <c r="AK19" s="573"/>
      <c r="AL19" s="572"/>
      <c r="AM19" s="574">
        <f t="shared" si="4"/>
        <v>22916587.075000048</v>
      </c>
      <c r="AN19" s="574">
        <f t="shared" si="5"/>
        <v>0</v>
      </c>
    </row>
    <row r="20" spans="2:40">
      <c r="B20" s="604"/>
      <c r="C20" s="625">
        <f>SUM(C17:C19)</f>
        <v>642176267</v>
      </c>
      <c r="D20" s="625">
        <f>SUM(D17:D19)</f>
        <v>569947726.38095856</v>
      </c>
      <c r="E20" s="637"/>
      <c r="F20" s="627">
        <f>SUM(F17:F19)</f>
        <v>0</v>
      </c>
      <c r="G20" s="627">
        <f>SUM(G17:G19)</f>
        <v>569947727</v>
      </c>
      <c r="H20" s="598"/>
      <c r="I20" s="627">
        <f t="shared" ref="I20:U20" si="6">SUM(I17:I19)</f>
        <v>0</v>
      </c>
      <c r="J20" s="627">
        <f t="shared" si="6"/>
        <v>0</v>
      </c>
      <c r="K20" s="628">
        <f t="shared" si="6"/>
        <v>0</v>
      </c>
      <c r="L20" s="628"/>
      <c r="M20" s="628">
        <f t="shared" si="6"/>
        <v>16950000</v>
      </c>
      <c r="N20" s="628">
        <f t="shared" si="6"/>
        <v>-9300000</v>
      </c>
      <c r="O20" s="628">
        <f t="shared" si="6"/>
        <v>8200000</v>
      </c>
      <c r="P20" s="628">
        <f t="shared" si="6"/>
        <v>-3500000</v>
      </c>
      <c r="Q20" s="628">
        <f t="shared" si="6"/>
        <v>4000000</v>
      </c>
      <c r="R20" s="628">
        <f t="shared" si="6"/>
        <v>28066587.075000048</v>
      </c>
      <c r="S20" s="628">
        <f t="shared" si="6"/>
        <v>0</v>
      </c>
      <c r="T20" s="628">
        <f t="shared" si="6"/>
        <v>-500000</v>
      </c>
      <c r="U20" s="638">
        <f t="shared" si="6"/>
        <v>613864314.07500005</v>
      </c>
      <c r="W20" s="332">
        <f>SUM(W17:W19)</f>
        <v>43916587.075000048</v>
      </c>
      <c r="X20" s="332"/>
      <c r="Y20" s="332">
        <f>SUM(Y17:Y19)</f>
        <v>2000000</v>
      </c>
      <c r="Z20" s="332"/>
      <c r="AA20" s="332"/>
      <c r="AB20" s="332" t="e">
        <f>SUM(AB17:AB19)</f>
        <v>#REF!</v>
      </c>
      <c r="AC20" s="332" t="e">
        <f>SUM(AC17:AC19)</f>
        <v>#REF!</v>
      </c>
      <c r="AG20" s="578">
        <f t="shared" ref="AG20" si="7">SUM(AG17:AG19)</f>
        <v>43916587.075000048</v>
      </c>
      <c r="AH20" s="579"/>
      <c r="AI20" s="578">
        <f t="shared" ref="AI20" si="8">SUM(AI17:AI19)</f>
        <v>44916587.075000048</v>
      </c>
      <c r="AJ20" s="578">
        <f t="shared" ref="AJ20" si="9">SUM(AJ17:AJ19)</f>
        <v>-1000000</v>
      </c>
      <c r="AK20" s="578">
        <f t="shared" ref="AK20:AM20" si="10">SUM(AK17:AK19)</f>
        <v>0</v>
      </c>
      <c r="AL20" s="579"/>
      <c r="AM20" s="578">
        <f t="shared" si="10"/>
        <v>43916587.075000048</v>
      </c>
      <c r="AN20" s="577">
        <f t="shared" ref="AN20" si="11">SUM(AN17:AN19)</f>
        <v>0</v>
      </c>
    </row>
    <row r="21" spans="2:40">
      <c r="B21" s="604"/>
      <c r="C21" s="630"/>
      <c r="D21" s="630"/>
      <c r="E21" s="630"/>
      <c r="F21" s="639"/>
      <c r="G21" s="639"/>
      <c r="H21" s="598"/>
      <c r="I21" s="640"/>
      <c r="J21" s="633"/>
      <c r="K21" s="633"/>
      <c r="L21" s="633"/>
      <c r="M21" s="633"/>
      <c r="N21" s="633"/>
      <c r="O21" s="633"/>
      <c r="P21" s="633"/>
      <c r="Q21" s="633"/>
      <c r="R21" s="633"/>
      <c r="S21" s="633"/>
      <c r="T21" s="633"/>
      <c r="U21" s="641"/>
      <c r="W21" s="333"/>
      <c r="X21" s="513"/>
      <c r="AG21" s="572">
        <f>+U21-G21</f>
        <v>0</v>
      </c>
      <c r="AH21" s="572"/>
      <c r="AI21" s="572">
        <f>+W21-I21</f>
        <v>0</v>
      </c>
      <c r="AJ21" s="572">
        <f>+X21-J21</f>
        <v>0</v>
      </c>
      <c r="AK21" s="572">
        <f>+Y21-K21</f>
        <v>0</v>
      </c>
      <c r="AL21" s="572"/>
      <c r="AM21" s="572">
        <f>+AA21-M21</f>
        <v>0</v>
      </c>
      <c r="AN21" s="573"/>
    </row>
    <row r="22" spans="2:40" ht="15.75" thickBot="1">
      <c r="B22" s="610" t="s">
        <v>133</v>
      </c>
      <c r="C22" s="642">
        <f>C15+C20</f>
        <v>656628267</v>
      </c>
      <c r="D22" s="642">
        <f>D15+D20</f>
        <v>592093617.40095854</v>
      </c>
      <c r="E22" s="643"/>
      <c r="F22" s="644">
        <f>F15+F20</f>
        <v>0</v>
      </c>
      <c r="G22" s="644">
        <f>G15+G20</f>
        <v>592093617</v>
      </c>
      <c r="H22" s="598"/>
      <c r="I22" s="644">
        <f>I15+I20</f>
        <v>0</v>
      </c>
      <c r="J22" s="644">
        <f>J15+J20</f>
        <v>0</v>
      </c>
      <c r="K22" s="645"/>
      <c r="L22" s="645"/>
      <c r="M22" s="645">
        <f t="shared" ref="M22:U22" si="12">M15+M20</f>
        <v>16950000</v>
      </c>
      <c r="N22" s="645">
        <f t="shared" si="12"/>
        <v>0</v>
      </c>
      <c r="O22" s="645">
        <f t="shared" si="12"/>
        <v>8200000</v>
      </c>
      <c r="P22" s="645">
        <f t="shared" si="12"/>
        <v>-3500000</v>
      </c>
      <c r="Q22" s="645">
        <f t="shared" si="12"/>
        <v>0</v>
      </c>
      <c r="R22" s="645">
        <f t="shared" si="12"/>
        <v>28066587.075000048</v>
      </c>
      <c r="S22" s="645">
        <f t="shared" si="12"/>
        <v>0</v>
      </c>
      <c r="T22" s="645">
        <f t="shared" si="12"/>
        <v>-500000</v>
      </c>
      <c r="U22" s="646">
        <f t="shared" si="12"/>
        <v>641310204.07500005</v>
      </c>
      <c r="W22" s="431">
        <f>W15+W20</f>
        <v>49216587.075000048</v>
      </c>
      <c r="X22" s="431"/>
      <c r="Y22" s="431" t="e">
        <f>Y15+Y20</f>
        <v>#REF!</v>
      </c>
      <c r="Z22" s="431">
        <f>Z15+Z20</f>
        <v>0</v>
      </c>
      <c r="AA22" s="431"/>
      <c r="AB22" s="431" t="e">
        <f>AB15+AB20</f>
        <v>#REF!</v>
      </c>
      <c r="AC22" s="431" t="e">
        <f>AC15+AC20</f>
        <v>#REF!</v>
      </c>
      <c r="AG22" s="580">
        <f>AG15+AG20</f>
        <v>49216587.075000048</v>
      </c>
      <c r="AH22" s="579"/>
      <c r="AI22" s="580">
        <f>AI15+AI20</f>
        <v>40916587.075000048</v>
      </c>
      <c r="AJ22" s="580">
        <f>AJ15+AJ20</f>
        <v>8300000</v>
      </c>
      <c r="AK22" s="580">
        <f>AK15+AK20</f>
        <v>0</v>
      </c>
      <c r="AL22" s="579"/>
      <c r="AM22" s="580">
        <f>AM15+AM20</f>
        <v>49216587.075000048</v>
      </c>
      <c r="AN22" s="580">
        <f>AN15+AN20</f>
        <v>0</v>
      </c>
    </row>
    <row r="23" spans="2:40" ht="14.25">
      <c r="B23" s="604"/>
      <c r="C23" s="630"/>
      <c r="D23" s="630"/>
      <c r="E23" s="631"/>
      <c r="F23" s="632"/>
      <c r="G23" s="632"/>
      <c r="H23" s="598"/>
      <c r="I23" s="633"/>
      <c r="J23" s="633"/>
      <c r="K23" s="633"/>
      <c r="L23" s="633"/>
      <c r="M23" s="633"/>
      <c r="N23" s="633"/>
      <c r="O23" s="633"/>
      <c r="P23" s="633"/>
      <c r="Q23" s="633"/>
      <c r="R23" s="633"/>
      <c r="S23" s="633"/>
      <c r="T23" s="633"/>
      <c r="U23" s="641"/>
      <c r="AG23" s="572">
        <f>+U23-G23</f>
        <v>0</v>
      </c>
      <c r="AH23" s="572"/>
      <c r="AI23" s="573"/>
      <c r="AJ23" s="573"/>
      <c r="AK23" s="573"/>
      <c r="AL23" s="572"/>
      <c r="AM23" s="573"/>
      <c r="AN23" s="573"/>
    </row>
    <row r="24" spans="2:40" ht="14.25">
      <c r="B24" s="610" t="s">
        <v>134</v>
      </c>
      <c r="C24" s="630"/>
      <c r="D24" s="630"/>
      <c r="E24" s="631"/>
      <c r="F24" s="632"/>
      <c r="G24" s="632"/>
      <c r="H24" s="598"/>
      <c r="I24" s="633"/>
      <c r="J24" s="633"/>
      <c r="K24" s="633"/>
      <c r="L24" s="633"/>
      <c r="M24" s="633"/>
      <c r="N24" s="633"/>
      <c r="O24" s="633"/>
      <c r="P24" s="633"/>
      <c r="Q24" s="633"/>
      <c r="R24" s="633"/>
      <c r="S24" s="633"/>
      <c r="T24" s="633"/>
      <c r="U24" s="641"/>
      <c r="AG24" s="572">
        <f>+U24-G24</f>
        <v>0</v>
      </c>
      <c r="AH24" s="572"/>
      <c r="AI24" s="573"/>
      <c r="AJ24" s="573"/>
      <c r="AK24" s="573"/>
      <c r="AL24" s="572"/>
      <c r="AM24" s="573"/>
      <c r="AN24" s="573"/>
    </row>
    <row r="25" spans="2:40" ht="14.25">
      <c r="B25" s="610"/>
      <c r="C25" s="630"/>
      <c r="D25" s="630"/>
      <c r="E25" s="631"/>
      <c r="F25" s="632"/>
      <c r="G25" s="632"/>
      <c r="H25" s="598"/>
      <c r="I25" s="633"/>
      <c r="J25" s="633"/>
      <c r="K25" s="633"/>
      <c r="L25" s="633"/>
      <c r="M25" s="633"/>
      <c r="N25" s="633"/>
      <c r="O25" s="633"/>
      <c r="P25" s="633"/>
      <c r="Q25" s="633"/>
      <c r="R25" s="633"/>
      <c r="S25" s="633"/>
      <c r="T25" s="633"/>
      <c r="U25" s="641"/>
      <c r="AG25" s="572">
        <f>+U25-G25</f>
        <v>0</v>
      </c>
      <c r="AH25" s="572"/>
      <c r="AI25" s="573"/>
      <c r="AJ25" s="573"/>
      <c r="AK25" s="573"/>
      <c r="AL25" s="572"/>
      <c r="AM25" s="573"/>
      <c r="AN25" s="573"/>
    </row>
    <row r="26" spans="2:40" ht="14.25">
      <c r="B26" s="610" t="s">
        <v>135</v>
      </c>
      <c r="C26" s="630"/>
      <c r="D26" s="630"/>
      <c r="E26" s="631"/>
      <c r="F26" s="632"/>
      <c r="G26" s="632"/>
      <c r="H26" s="598"/>
      <c r="I26" s="633"/>
      <c r="J26" s="633"/>
      <c r="K26" s="633"/>
      <c r="L26" s="633"/>
      <c r="M26" s="633"/>
      <c r="N26" s="633"/>
      <c r="O26" s="633"/>
      <c r="P26" s="633"/>
      <c r="Q26" s="633"/>
      <c r="R26" s="633"/>
      <c r="S26" s="633"/>
      <c r="T26" s="633"/>
      <c r="U26" s="641"/>
      <c r="AG26" s="572">
        <f>+U26-G26</f>
        <v>0</v>
      </c>
      <c r="AH26" s="572"/>
      <c r="AI26" s="573"/>
      <c r="AJ26" s="573"/>
      <c r="AK26" s="573"/>
      <c r="AL26" s="572"/>
      <c r="AM26" s="573"/>
      <c r="AN26" s="573"/>
    </row>
    <row r="27" spans="2:40" ht="14.25">
      <c r="B27" s="604" t="s">
        <v>136</v>
      </c>
      <c r="C27" s="620">
        <v>361633776</v>
      </c>
      <c r="D27" s="620">
        <v>386139374</v>
      </c>
      <c r="E27" s="621"/>
      <c r="F27" s="622"/>
      <c r="G27" s="622">
        <v>386139374</v>
      </c>
      <c r="H27" s="598"/>
      <c r="I27" s="623"/>
      <c r="J27" s="623"/>
      <c r="K27" s="623"/>
      <c r="L27" s="623"/>
      <c r="M27" s="623"/>
      <c r="N27" s="623"/>
      <c r="O27" s="623"/>
      <c r="P27" s="623"/>
      <c r="Q27" s="623"/>
      <c r="R27" s="623">
        <v>28066587.075000048</v>
      </c>
      <c r="S27" s="623"/>
      <c r="T27" s="623"/>
      <c r="U27" s="624">
        <v>414205961.07500005</v>
      </c>
      <c r="V27" s="237"/>
      <c r="W27" s="237">
        <f>+U27-G27</f>
        <v>28066587.075000048</v>
      </c>
      <c r="X27" s="237"/>
      <c r="Y27" s="237" t="e">
        <f>+#REF!</f>
        <v>#REF!</v>
      </c>
      <c r="Z27" s="237"/>
      <c r="AA27" s="237"/>
      <c r="AB27" s="237" t="e">
        <f>+#REF!</f>
        <v>#REF!</v>
      </c>
      <c r="AC27" s="237" t="e">
        <f>+W27-Y27-AB27</f>
        <v>#REF!</v>
      </c>
      <c r="AD27" s="237"/>
      <c r="AE27" s="237"/>
      <c r="AF27" s="237"/>
      <c r="AG27" s="572">
        <f>+U27-G27</f>
        <v>28066587.075000048</v>
      </c>
      <c r="AH27" s="572"/>
      <c r="AI27" s="574">
        <f>+R27</f>
        <v>28066587.075000048</v>
      </c>
      <c r="AJ27" s="574">
        <f>+K27</f>
        <v>0</v>
      </c>
      <c r="AK27" s="573"/>
      <c r="AL27" s="572"/>
      <c r="AM27" s="574">
        <f t="shared" ref="AM27" si="13">SUM(AH27:AL27)</f>
        <v>28066587.075000048</v>
      </c>
      <c r="AN27" s="574">
        <f t="shared" ref="AN27" si="14">+AM27-AG27</f>
        <v>0</v>
      </c>
    </row>
    <row r="28" spans="2:40" ht="15.75" thickBot="1">
      <c r="B28" s="610" t="s">
        <v>137</v>
      </c>
      <c r="C28" s="642">
        <f>SUM(C27)</f>
        <v>361633776</v>
      </c>
      <c r="D28" s="642">
        <f>SUM(D27)</f>
        <v>386139374</v>
      </c>
      <c r="E28" s="647"/>
      <c r="F28" s="627">
        <f>SUM(F27)</f>
        <v>0</v>
      </c>
      <c r="G28" s="627">
        <f>SUM(G27)</f>
        <v>386139374</v>
      </c>
      <c r="H28" s="598"/>
      <c r="I28" s="627">
        <f t="shared" ref="I28:T28" si="15">SUM(I27)</f>
        <v>0</v>
      </c>
      <c r="J28" s="627"/>
      <c r="K28" s="628"/>
      <c r="L28" s="628"/>
      <c r="M28" s="628">
        <f t="shared" si="15"/>
        <v>0</v>
      </c>
      <c r="N28" s="628">
        <f t="shared" si="15"/>
        <v>0</v>
      </c>
      <c r="O28" s="628">
        <f t="shared" ref="O28" si="16">SUM(O27)</f>
        <v>0</v>
      </c>
      <c r="P28" s="628">
        <f t="shared" ref="P28" si="17">SUM(P27)</f>
        <v>0</v>
      </c>
      <c r="Q28" s="628">
        <f t="shared" ref="Q28:R28" si="18">SUM(Q27)</f>
        <v>0</v>
      </c>
      <c r="R28" s="628">
        <f t="shared" si="18"/>
        <v>28066587.075000048</v>
      </c>
      <c r="S28" s="628">
        <f t="shared" si="15"/>
        <v>0</v>
      </c>
      <c r="T28" s="628">
        <f t="shared" si="15"/>
        <v>0</v>
      </c>
      <c r="U28" s="648">
        <f t="shared" ref="U28:AC28" si="19">SUM(U27)</f>
        <v>414205961.07500005</v>
      </c>
      <c r="V28" s="237"/>
      <c r="W28" s="332">
        <f t="shared" si="19"/>
        <v>28066587.075000048</v>
      </c>
      <c r="X28" s="332"/>
      <c r="Y28" s="332" t="e">
        <f t="shared" si="19"/>
        <v>#REF!</v>
      </c>
      <c r="Z28" s="332">
        <f t="shared" si="19"/>
        <v>0</v>
      </c>
      <c r="AA28" s="332"/>
      <c r="AB28" s="332" t="e">
        <f t="shared" si="19"/>
        <v>#REF!</v>
      </c>
      <c r="AC28" s="332" t="e">
        <f t="shared" si="19"/>
        <v>#REF!</v>
      </c>
      <c r="AD28" s="237"/>
      <c r="AE28" s="237"/>
      <c r="AF28" s="237"/>
      <c r="AG28" s="575">
        <f t="shared" ref="AG28:AN28" si="20">SUM(AG27)</f>
        <v>28066587.075000048</v>
      </c>
      <c r="AH28" s="576"/>
      <c r="AI28" s="575">
        <f t="shared" si="20"/>
        <v>28066587.075000048</v>
      </c>
      <c r="AJ28" s="575">
        <f t="shared" si="20"/>
        <v>0</v>
      </c>
      <c r="AK28" s="575">
        <f t="shared" si="20"/>
        <v>0</v>
      </c>
      <c r="AL28" s="576"/>
      <c r="AM28" s="575">
        <f t="shared" si="20"/>
        <v>28066587.075000048</v>
      </c>
      <c r="AN28" s="575">
        <f t="shared" si="20"/>
        <v>0</v>
      </c>
    </row>
    <row r="29" spans="2:40" ht="14.25">
      <c r="B29" s="604"/>
      <c r="C29" s="649"/>
      <c r="D29" s="649"/>
      <c r="E29" s="650"/>
      <c r="F29" s="632"/>
      <c r="G29" s="632"/>
      <c r="H29" s="598"/>
      <c r="I29" s="633"/>
      <c r="J29" s="633"/>
      <c r="K29" s="633"/>
      <c r="L29" s="633"/>
      <c r="M29" s="633"/>
      <c r="N29" s="633"/>
      <c r="O29" s="633"/>
      <c r="P29" s="633"/>
      <c r="Q29" s="633"/>
      <c r="R29" s="633"/>
      <c r="S29" s="633"/>
      <c r="T29" s="633"/>
      <c r="U29" s="651"/>
      <c r="V29" s="237"/>
      <c r="W29" s="237"/>
      <c r="X29" s="237"/>
      <c r="Y29" s="237"/>
      <c r="Z29" s="237"/>
      <c r="AA29" s="237"/>
      <c r="AB29" s="237"/>
      <c r="AC29" s="237"/>
      <c r="AD29" s="237"/>
      <c r="AE29" s="237"/>
      <c r="AF29" s="237"/>
      <c r="AG29" s="572">
        <f>+U29-G29</f>
        <v>0</v>
      </c>
      <c r="AH29" s="572"/>
      <c r="AI29" s="573"/>
      <c r="AJ29" s="573"/>
      <c r="AK29" s="573"/>
      <c r="AL29" s="572"/>
      <c r="AM29" s="573"/>
      <c r="AN29" s="573"/>
    </row>
    <row r="30" spans="2:40" ht="14.25">
      <c r="B30" s="610" t="s">
        <v>138</v>
      </c>
      <c r="C30" s="649"/>
      <c r="D30" s="649"/>
      <c r="E30" s="650"/>
      <c r="F30" s="632"/>
      <c r="G30" s="632"/>
      <c r="H30" s="598"/>
      <c r="I30" s="633"/>
      <c r="J30" s="633"/>
      <c r="K30" s="633"/>
      <c r="L30" s="633"/>
      <c r="M30" s="633"/>
      <c r="N30" s="633"/>
      <c r="O30" s="633"/>
      <c r="P30" s="633"/>
      <c r="Q30" s="633"/>
      <c r="R30" s="633"/>
      <c r="S30" s="633"/>
      <c r="T30" s="633"/>
      <c r="U30" s="651"/>
      <c r="V30" s="237"/>
      <c r="W30" s="237"/>
      <c r="X30" s="237"/>
      <c r="Y30" s="237"/>
      <c r="Z30" s="237"/>
      <c r="AA30" s="237"/>
      <c r="AB30" s="237"/>
      <c r="AC30" s="237"/>
      <c r="AD30" s="237"/>
      <c r="AE30" s="237"/>
      <c r="AF30" s="237"/>
      <c r="AG30" s="572">
        <f>+U30-G30</f>
        <v>0</v>
      </c>
      <c r="AH30" s="572"/>
      <c r="AI30" s="573"/>
      <c r="AJ30" s="573"/>
      <c r="AK30" s="573"/>
      <c r="AL30" s="572"/>
      <c r="AM30" s="573"/>
      <c r="AN30" s="573"/>
    </row>
    <row r="31" spans="2:40" ht="29.25" customHeight="1">
      <c r="B31" s="652" t="s">
        <v>506</v>
      </c>
      <c r="C31" s="620">
        <v>1854854</v>
      </c>
      <c r="D31" s="620">
        <v>0</v>
      </c>
      <c r="E31" s="650"/>
      <c r="F31" s="632">
        <v>588000</v>
      </c>
      <c r="G31" s="622">
        <v>588000</v>
      </c>
      <c r="H31" s="598"/>
      <c r="I31" s="633"/>
      <c r="J31" s="633"/>
      <c r="K31" s="633"/>
      <c r="L31" s="633"/>
      <c r="M31" s="633"/>
      <c r="N31" s="633"/>
      <c r="O31" s="633"/>
      <c r="P31" s="633"/>
      <c r="Q31" s="633"/>
      <c r="R31" s="633"/>
      <c r="S31" s="633"/>
      <c r="T31" s="633"/>
      <c r="U31" s="624">
        <v>588000</v>
      </c>
      <c r="V31" s="237"/>
      <c r="W31" s="237"/>
      <c r="X31" s="237"/>
      <c r="Y31" s="237"/>
      <c r="Z31" s="237"/>
      <c r="AA31" s="237"/>
      <c r="AB31" s="237"/>
      <c r="AC31" s="237"/>
      <c r="AD31" s="237"/>
      <c r="AE31" s="237"/>
      <c r="AF31" s="237"/>
      <c r="AG31" s="572">
        <f>+U31-G31</f>
        <v>0</v>
      </c>
      <c r="AH31" s="572"/>
      <c r="AI31" s="573"/>
      <c r="AJ31" s="573"/>
      <c r="AK31" s="573"/>
      <c r="AL31" s="572"/>
      <c r="AM31" s="574">
        <f t="shared" ref="AM31:AM32" si="21">SUM(AH31:AL31)</f>
        <v>0</v>
      </c>
      <c r="AN31" s="574">
        <f t="shared" ref="AN31:AN32" si="22">+AM31-AG31</f>
        <v>0</v>
      </c>
    </row>
    <row r="32" spans="2:40" ht="14.25">
      <c r="B32" s="604" t="s">
        <v>139</v>
      </c>
      <c r="C32" s="620">
        <v>11816986</v>
      </c>
      <c r="D32" s="620">
        <v>16067421</v>
      </c>
      <c r="E32" s="621"/>
      <c r="F32" s="622"/>
      <c r="G32" s="622">
        <v>16067421</v>
      </c>
      <c r="H32" s="598"/>
      <c r="I32" s="623"/>
      <c r="J32" s="623"/>
      <c r="K32" s="623"/>
      <c r="L32" s="623"/>
      <c r="M32" s="623"/>
      <c r="N32" s="623"/>
      <c r="O32" s="623">
        <v>8200000</v>
      </c>
      <c r="P32" s="623">
        <v>-3500000</v>
      </c>
      <c r="Q32" s="623"/>
      <c r="R32" s="623">
        <v>100000</v>
      </c>
      <c r="S32" s="623"/>
      <c r="T32" s="623"/>
      <c r="U32" s="624">
        <v>20867421</v>
      </c>
      <c r="V32" s="237"/>
      <c r="W32" s="570">
        <f>+U32-G32</f>
        <v>4800000</v>
      </c>
      <c r="X32" s="570"/>
      <c r="Y32" s="237" t="e">
        <f>+#REF!</f>
        <v>#REF!</v>
      </c>
      <c r="Z32" s="237"/>
      <c r="AA32" s="237"/>
      <c r="AB32" s="237" t="e">
        <f>+#REF!</f>
        <v>#REF!</v>
      </c>
      <c r="AC32" s="237" t="e">
        <f>+W32-Y32-AB32</f>
        <v>#REF!</v>
      </c>
      <c r="AD32" s="237"/>
      <c r="AE32" s="237"/>
      <c r="AF32" s="237"/>
      <c r="AG32" s="572">
        <f>+U32-G32</f>
        <v>4800000</v>
      </c>
      <c r="AH32" s="572"/>
      <c r="AI32" s="574">
        <f>+O32</f>
        <v>8200000</v>
      </c>
      <c r="AJ32" s="574">
        <f>+P32</f>
        <v>-3500000</v>
      </c>
      <c r="AK32" s="574">
        <f>+R32</f>
        <v>100000</v>
      </c>
      <c r="AL32" s="572"/>
      <c r="AM32" s="574">
        <f t="shared" si="21"/>
        <v>4800000</v>
      </c>
      <c r="AN32" s="574">
        <f t="shared" si="22"/>
        <v>0</v>
      </c>
    </row>
    <row r="33" spans="2:40" ht="15.75" thickBot="1">
      <c r="B33" s="604"/>
      <c r="C33" s="642">
        <f>SUM(C31:C32)</f>
        <v>13671840</v>
      </c>
      <c r="D33" s="642">
        <f>SUM(D31:D32)</f>
        <v>16067421</v>
      </c>
      <c r="E33" s="647"/>
      <c r="F33" s="627">
        <f>SUM(F31:F32)</f>
        <v>588000</v>
      </c>
      <c r="G33" s="627">
        <f>SUM(G31:G32)</f>
        <v>16655421</v>
      </c>
      <c r="H33" s="598"/>
      <c r="I33" s="628">
        <f t="shared" ref="I33:U33" si="23">SUM(I31:I32)</f>
        <v>0</v>
      </c>
      <c r="J33" s="628">
        <f t="shared" si="23"/>
        <v>0</v>
      </c>
      <c r="K33" s="628">
        <f t="shared" si="23"/>
        <v>0</v>
      </c>
      <c r="L33" s="628">
        <f t="shared" si="23"/>
        <v>0</v>
      </c>
      <c r="M33" s="628">
        <f t="shared" si="23"/>
        <v>0</v>
      </c>
      <c r="N33" s="628">
        <f t="shared" si="23"/>
        <v>0</v>
      </c>
      <c r="O33" s="628">
        <f t="shared" si="23"/>
        <v>8200000</v>
      </c>
      <c r="P33" s="628">
        <f t="shared" si="23"/>
        <v>-3500000</v>
      </c>
      <c r="Q33" s="628">
        <f t="shared" si="23"/>
        <v>0</v>
      </c>
      <c r="R33" s="628">
        <f t="shared" si="23"/>
        <v>100000</v>
      </c>
      <c r="S33" s="628">
        <f t="shared" si="23"/>
        <v>0</v>
      </c>
      <c r="T33" s="628">
        <f t="shared" si="23"/>
        <v>0</v>
      </c>
      <c r="U33" s="646">
        <f t="shared" si="23"/>
        <v>21455421</v>
      </c>
      <c r="V33" s="237"/>
      <c r="W33" s="341">
        <f>SUM(W32:W32)</f>
        <v>4800000</v>
      </c>
      <c r="X33" s="341"/>
      <c r="Y33" s="341" t="e">
        <f>SUM(Y32:Y32)</f>
        <v>#REF!</v>
      </c>
      <c r="Z33" s="341">
        <f>SUM(Z32:Z32)</f>
        <v>0</v>
      </c>
      <c r="AA33" s="341"/>
      <c r="AB33" s="341" t="e">
        <f>SUM(AB32:AB32)</f>
        <v>#REF!</v>
      </c>
      <c r="AC33" s="341" t="e">
        <f>SUM(AC32:AC32)</f>
        <v>#REF!</v>
      </c>
      <c r="AD33" s="237"/>
      <c r="AE33" s="237"/>
      <c r="AF33" s="237"/>
      <c r="AG33" s="580">
        <f>SUM(AG31:AG32)</f>
        <v>4800000</v>
      </c>
      <c r="AH33" s="579"/>
      <c r="AI33" s="580">
        <f>SUM(AI31:AI32)</f>
        <v>8200000</v>
      </c>
      <c r="AJ33" s="580">
        <f>SUM(AJ31:AJ32)</f>
        <v>-3500000</v>
      </c>
      <c r="AK33" s="580">
        <f>SUM(AK31:AK32)</f>
        <v>100000</v>
      </c>
      <c r="AL33" s="579"/>
      <c r="AM33" s="580">
        <f>SUM(AM31:AM32)</f>
        <v>4800000</v>
      </c>
      <c r="AN33" s="580">
        <f>SUM(AN31:AN32)</f>
        <v>0</v>
      </c>
    </row>
    <row r="34" spans="2:40">
      <c r="B34" s="604"/>
      <c r="C34" s="678"/>
      <c r="D34" s="678"/>
      <c r="E34" s="650"/>
      <c r="F34" s="679"/>
      <c r="G34" s="679"/>
      <c r="H34" s="598"/>
      <c r="I34" s="633"/>
      <c r="J34" s="633"/>
      <c r="K34" s="633"/>
      <c r="L34" s="633"/>
      <c r="M34" s="633"/>
      <c r="N34" s="633"/>
      <c r="O34" s="633"/>
      <c r="P34" s="633"/>
      <c r="Q34" s="633"/>
      <c r="R34" s="633"/>
      <c r="S34" s="633"/>
      <c r="T34" s="633"/>
      <c r="U34" s="680"/>
      <c r="V34" s="237"/>
      <c r="W34" s="681"/>
      <c r="X34" s="681"/>
      <c r="Y34" s="681"/>
      <c r="Z34" s="681"/>
      <c r="AA34" s="681"/>
      <c r="AB34" s="681"/>
      <c r="AC34" s="681"/>
      <c r="AD34" s="237"/>
      <c r="AE34" s="237"/>
      <c r="AF34" s="237"/>
      <c r="AG34" s="579"/>
      <c r="AH34" s="579"/>
      <c r="AI34" s="579"/>
      <c r="AJ34" s="579"/>
      <c r="AK34" s="579"/>
      <c r="AL34" s="579"/>
      <c r="AM34" s="579"/>
      <c r="AN34" s="579"/>
    </row>
    <row r="35" spans="2:40" ht="14.25">
      <c r="B35" s="610" t="s">
        <v>140</v>
      </c>
      <c r="C35" s="649"/>
      <c r="D35" s="649"/>
      <c r="E35" s="650"/>
      <c r="F35" s="632"/>
      <c r="G35" s="632"/>
      <c r="H35" s="598"/>
      <c r="I35" s="633"/>
      <c r="J35" s="633"/>
      <c r="K35" s="633"/>
      <c r="L35" s="633"/>
      <c r="M35" s="633"/>
      <c r="N35" s="633"/>
      <c r="O35" s="633"/>
      <c r="P35" s="633"/>
      <c r="Q35" s="633"/>
      <c r="R35" s="633"/>
      <c r="S35" s="633"/>
      <c r="T35" s="633"/>
      <c r="U35" s="651"/>
      <c r="V35" s="237"/>
      <c r="W35" s="237"/>
      <c r="X35" s="237"/>
      <c r="Y35" s="237"/>
      <c r="Z35" s="237"/>
      <c r="AA35" s="237"/>
      <c r="AB35" s="237"/>
      <c r="AC35" s="237"/>
      <c r="AD35" s="237"/>
      <c r="AE35" s="237"/>
      <c r="AF35" s="237"/>
      <c r="AG35" s="572">
        <f>+U35-G35</f>
        <v>0</v>
      </c>
      <c r="AH35" s="572"/>
      <c r="AI35" s="573"/>
      <c r="AJ35" s="573"/>
      <c r="AK35" s="573"/>
      <c r="AL35" s="572"/>
      <c r="AM35" s="573"/>
      <c r="AN35" s="573"/>
    </row>
    <row r="36" spans="2:40" ht="14.25">
      <c r="B36" s="604" t="s">
        <v>141</v>
      </c>
      <c r="C36" s="620">
        <v>280712005</v>
      </c>
      <c r="D36" s="620">
        <v>187490643.60999998</v>
      </c>
      <c r="E36" s="621"/>
      <c r="F36" s="622">
        <v>-588001</v>
      </c>
      <c r="G36" s="622">
        <v>186902643</v>
      </c>
      <c r="H36" s="598"/>
      <c r="I36" s="623"/>
      <c r="J36" s="623"/>
      <c r="K36" s="623"/>
      <c r="L36" s="623"/>
      <c r="M36" s="623">
        <v>16950000</v>
      </c>
      <c r="N36" s="623"/>
      <c r="O36" s="623"/>
      <c r="P36" s="623"/>
      <c r="Q36" s="623"/>
      <c r="R36" s="623">
        <v>-100000</v>
      </c>
      <c r="S36" s="623">
        <v>-50000</v>
      </c>
      <c r="T36" s="636"/>
      <c r="U36" s="624">
        <v>203702643</v>
      </c>
      <c r="V36" s="237"/>
      <c r="W36" s="570">
        <f>+U36-G36</f>
        <v>16800000</v>
      </c>
      <c r="X36" s="570"/>
      <c r="Y36" s="237">
        <f>+N36</f>
        <v>0</v>
      </c>
      <c r="Z36" s="237">
        <f>+I36</f>
        <v>0</v>
      </c>
      <c r="AA36" s="237"/>
      <c r="AB36" s="237" t="e">
        <f>+#REF!</f>
        <v>#REF!</v>
      </c>
      <c r="AC36" s="237" t="e">
        <f>+W36-Y36-Z36-AB36</f>
        <v>#REF!</v>
      </c>
      <c r="AD36" s="237" t="s">
        <v>484</v>
      </c>
      <c r="AE36" s="237"/>
      <c r="AF36" s="237"/>
      <c r="AG36" s="572">
        <f>+U36-G36</f>
        <v>16800000</v>
      </c>
      <c r="AH36" s="572"/>
      <c r="AI36" s="574">
        <f>+M36</f>
        <v>16950000</v>
      </c>
      <c r="AJ36" s="574">
        <f>+S36</f>
        <v>-50000</v>
      </c>
      <c r="AK36" s="574">
        <f>+R36</f>
        <v>-100000</v>
      </c>
      <c r="AL36" s="572"/>
      <c r="AM36" s="574">
        <f t="shared" ref="AM36:AM38" si="24">SUM(AH36:AL36)</f>
        <v>16800000</v>
      </c>
      <c r="AN36" s="574">
        <f>+AM36-AG36</f>
        <v>0</v>
      </c>
    </row>
    <row r="37" spans="2:40" ht="14.25">
      <c r="B37" s="604" t="s">
        <v>465</v>
      </c>
      <c r="C37" s="620">
        <v>511941</v>
      </c>
      <c r="D37" s="620">
        <v>2096178.8109587752</v>
      </c>
      <c r="E37" s="621"/>
      <c r="F37" s="632"/>
      <c r="G37" s="622">
        <v>2096179</v>
      </c>
      <c r="H37" s="598"/>
      <c r="I37" s="623"/>
      <c r="J37" s="623"/>
      <c r="K37" s="623"/>
      <c r="L37" s="623"/>
      <c r="M37" s="623"/>
      <c r="N37" s="623"/>
      <c r="O37" s="623"/>
      <c r="P37" s="623"/>
      <c r="Q37" s="623"/>
      <c r="R37" s="623"/>
      <c r="S37" s="623"/>
      <c r="T37" s="636">
        <v>-500000</v>
      </c>
      <c r="U37" s="624">
        <v>1596179</v>
      </c>
      <c r="V37" s="237"/>
      <c r="W37" s="570">
        <f>+U37-G37</f>
        <v>-500000</v>
      </c>
      <c r="X37" s="570"/>
      <c r="Y37" s="237">
        <f>+Q37</f>
        <v>0</v>
      </c>
      <c r="Z37" s="237"/>
      <c r="AA37" s="237"/>
      <c r="AB37" s="237">
        <f>+T37</f>
        <v>-500000</v>
      </c>
      <c r="AC37" s="237">
        <f>+W37-Y37-Z37-AB37</f>
        <v>0</v>
      </c>
      <c r="AD37" s="237"/>
      <c r="AE37" s="237"/>
      <c r="AF37" s="237"/>
      <c r="AG37" s="572">
        <f>+U37-G37</f>
        <v>-500000</v>
      </c>
      <c r="AH37" s="572"/>
      <c r="AI37" s="574">
        <v>-600000</v>
      </c>
      <c r="AJ37" s="573"/>
      <c r="AK37" s="574">
        <v>100000</v>
      </c>
      <c r="AL37" s="572"/>
      <c r="AM37" s="574">
        <f t="shared" si="24"/>
        <v>-500000</v>
      </c>
      <c r="AN37" s="574">
        <f t="shared" ref="AN37:AN38" si="25">+AM37-AG37</f>
        <v>0</v>
      </c>
    </row>
    <row r="38" spans="2:40" ht="14.25">
      <c r="B38" s="604" t="s">
        <v>466</v>
      </c>
      <c r="C38" s="620">
        <v>98705</v>
      </c>
      <c r="D38" s="620">
        <v>300000</v>
      </c>
      <c r="E38" s="621"/>
      <c r="F38" s="622"/>
      <c r="G38" s="622">
        <v>300000</v>
      </c>
      <c r="H38" s="598"/>
      <c r="I38" s="623"/>
      <c r="J38" s="623"/>
      <c r="K38" s="623"/>
      <c r="L38" s="623"/>
      <c r="M38" s="623"/>
      <c r="N38" s="623"/>
      <c r="O38" s="623"/>
      <c r="P38" s="623"/>
      <c r="Q38" s="623"/>
      <c r="R38" s="623"/>
      <c r="S38" s="623">
        <v>50000</v>
      </c>
      <c r="T38" s="636"/>
      <c r="U38" s="624">
        <v>350000</v>
      </c>
      <c r="V38" s="237"/>
      <c r="W38" s="570">
        <f>+U38-G38</f>
        <v>50000</v>
      </c>
      <c r="X38" s="570"/>
      <c r="Y38" s="237"/>
      <c r="Z38" s="237"/>
      <c r="AA38" s="237"/>
      <c r="AB38" s="237" t="e">
        <f>+#REF!</f>
        <v>#REF!</v>
      </c>
      <c r="AC38" s="237" t="e">
        <f>+W38-Y38-Z38-AB38</f>
        <v>#REF!</v>
      </c>
      <c r="AD38" s="237"/>
      <c r="AE38" s="237"/>
      <c r="AF38" s="237"/>
      <c r="AG38" s="572">
        <f>+U38-G38</f>
        <v>50000</v>
      </c>
      <c r="AH38" s="572"/>
      <c r="AI38" s="574">
        <f>+S38</f>
        <v>50000</v>
      </c>
      <c r="AJ38" s="573"/>
      <c r="AK38" s="573"/>
      <c r="AL38" s="572"/>
      <c r="AM38" s="574">
        <f t="shared" si="24"/>
        <v>50000</v>
      </c>
      <c r="AN38" s="574">
        <f t="shared" si="25"/>
        <v>0</v>
      </c>
    </row>
    <row r="39" spans="2:40" ht="15.75" thickBot="1">
      <c r="B39" s="604"/>
      <c r="C39" s="642">
        <f>SUM(C36:C38)</f>
        <v>281322651</v>
      </c>
      <c r="D39" s="642">
        <f>SUM(D36:D38)</f>
        <v>189886822.42095876</v>
      </c>
      <c r="E39" s="637"/>
      <c r="F39" s="627">
        <f>SUM(F36:F38)</f>
        <v>-588001</v>
      </c>
      <c r="G39" s="627">
        <f>SUM(G36:G38)</f>
        <v>189298822</v>
      </c>
      <c r="H39" s="598"/>
      <c r="I39" s="628">
        <f t="shared" ref="I39" si="26">SUM(I36:I38)</f>
        <v>0</v>
      </c>
      <c r="J39" s="628">
        <f t="shared" ref="J39" si="27">SUM(J36:J38)</f>
        <v>0</v>
      </c>
      <c r="K39" s="628">
        <f t="shared" ref="K39" si="28">SUM(K36:K38)</f>
        <v>0</v>
      </c>
      <c r="L39" s="628">
        <f t="shared" ref="L39" si="29">SUM(L36:L38)</f>
        <v>0</v>
      </c>
      <c r="M39" s="628">
        <f t="shared" ref="M39" si="30">SUM(M36:M38)</f>
        <v>16950000</v>
      </c>
      <c r="N39" s="628">
        <f t="shared" ref="N39" si="31">SUM(N36:N38)</f>
        <v>0</v>
      </c>
      <c r="O39" s="628">
        <f t="shared" ref="O39" si="32">SUM(O36:O38)</f>
        <v>0</v>
      </c>
      <c r="P39" s="628">
        <f t="shared" ref="P39" si="33">SUM(P36:P38)</f>
        <v>0</v>
      </c>
      <c r="Q39" s="628">
        <f t="shared" ref="Q39:R39" si="34">SUM(Q36:Q38)</f>
        <v>0</v>
      </c>
      <c r="R39" s="628">
        <f t="shared" si="34"/>
        <v>-100000</v>
      </c>
      <c r="S39" s="628">
        <f t="shared" ref="S39" si="35">SUM(S36:S38)</f>
        <v>0</v>
      </c>
      <c r="T39" s="628">
        <f t="shared" ref="T39" si="36">SUM(T36:T38)</f>
        <v>-500000</v>
      </c>
      <c r="U39" s="653">
        <f>SUM(U36:U38)</f>
        <v>205648822</v>
      </c>
      <c r="V39" s="237"/>
      <c r="W39" s="332">
        <f>SUM(W36:W38)</f>
        <v>16350000</v>
      </c>
      <c r="X39" s="332"/>
      <c r="Y39" s="332">
        <f>SUM(Y36:Y38)</f>
        <v>0</v>
      </c>
      <c r="Z39" s="332">
        <f>SUM(Z36:Z38)</f>
        <v>0</v>
      </c>
      <c r="AA39" s="332"/>
      <c r="AB39" s="332" t="e">
        <f>SUM(AB36:AB38)</f>
        <v>#REF!</v>
      </c>
      <c r="AC39" s="332" t="e">
        <f>SUM(AC36:AC38)</f>
        <v>#REF!</v>
      </c>
      <c r="AD39" s="237"/>
      <c r="AE39" s="237"/>
      <c r="AF39" s="237"/>
      <c r="AG39" s="581">
        <f>SUM(AG36:AG38)</f>
        <v>16350000</v>
      </c>
      <c r="AH39" s="576"/>
      <c r="AI39" s="581">
        <f>SUM(AI36:AI38)</f>
        <v>16400000</v>
      </c>
      <c r="AJ39" s="581">
        <f>SUM(AJ36:AJ38)</f>
        <v>-50000</v>
      </c>
      <c r="AK39" s="581">
        <f>SUM(AK36:AK38)</f>
        <v>0</v>
      </c>
      <c r="AL39" s="576"/>
      <c r="AM39" s="578">
        <f t="shared" ref="AM39" si="37">SUM(AM36:AM38)</f>
        <v>16350000</v>
      </c>
      <c r="AN39" s="577">
        <f t="shared" ref="AN39" si="38">SUM(AN36:AN38)</f>
        <v>0</v>
      </c>
    </row>
    <row r="40" spans="2:40">
      <c r="B40" s="604"/>
      <c r="C40" s="630"/>
      <c r="D40" s="630"/>
      <c r="E40" s="630"/>
      <c r="F40" s="654"/>
      <c r="G40" s="654"/>
      <c r="H40" s="598"/>
      <c r="I40" s="640"/>
      <c r="J40" s="640"/>
      <c r="K40" s="640"/>
      <c r="L40" s="640"/>
      <c r="M40" s="640"/>
      <c r="N40" s="640"/>
      <c r="O40" s="640"/>
      <c r="P40" s="640"/>
      <c r="Q40" s="640"/>
      <c r="R40" s="640"/>
      <c r="S40" s="640"/>
      <c r="T40" s="640"/>
      <c r="U40" s="655"/>
      <c r="V40" s="237"/>
      <c r="W40" s="461"/>
      <c r="X40" s="513"/>
      <c r="Y40" s="237"/>
      <c r="Z40" s="237"/>
      <c r="AA40" s="237"/>
      <c r="AB40" s="237"/>
      <c r="AC40" s="237"/>
      <c r="AD40" s="237"/>
      <c r="AE40" s="237"/>
      <c r="AF40" s="237"/>
      <c r="AG40" s="582"/>
      <c r="AH40" s="576"/>
      <c r="AI40" s="582"/>
      <c r="AJ40" s="582"/>
      <c r="AK40" s="582"/>
      <c r="AL40" s="576"/>
      <c r="AM40" s="582"/>
      <c r="AN40" s="582"/>
    </row>
    <row r="41" spans="2:40" ht="15.75" thickBot="1">
      <c r="B41" s="610" t="s">
        <v>143</v>
      </c>
      <c r="C41" s="642">
        <f>C33+C39</f>
        <v>294994491</v>
      </c>
      <c r="D41" s="642">
        <f>D33+D39</f>
        <v>205954243.42095876</v>
      </c>
      <c r="E41" s="637"/>
      <c r="F41" s="627">
        <f>F33+F39</f>
        <v>-1</v>
      </c>
      <c r="G41" s="627">
        <f>G33+G39</f>
        <v>205954243</v>
      </c>
      <c r="H41" s="598"/>
      <c r="I41" s="628">
        <f t="shared" ref="I41:L41" si="39">I33+I39</f>
        <v>0</v>
      </c>
      <c r="J41" s="628">
        <f t="shared" si="39"/>
        <v>0</v>
      </c>
      <c r="K41" s="628">
        <f t="shared" si="39"/>
        <v>0</v>
      </c>
      <c r="L41" s="628">
        <f t="shared" si="39"/>
        <v>0</v>
      </c>
      <c r="M41" s="628">
        <f t="shared" ref="M41" si="40">M33+M39</f>
        <v>16950000</v>
      </c>
      <c r="N41" s="628">
        <f t="shared" ref="N41:T41" si="41">N33+N39</f>
        <v>0</v>
      </c>
      <c r="O41" s="628">
        <f t="shared" si="41"/>
        <v>8200000</v>
      </c>
      <c r="P41" s="628">
        <f t="shared" si="41"/>
        <v>-3500000</v>
      </c>
      <c r="Q41" s="628">
        <f t="shared" si="41"/>
        <v>0</v>
      </c>
      <c r="R41" s="628">
        <f t="shared" ref="R41" si="42">R33+R39</f>
        <v>0</v>
      </c>
      <c r="S41" s="628">
        <f t="shared" si="41"/>
        <v>0</v>
      </c>
      <c r="T41" s="628">
        <f t="shared" si="41"/>
        <v>-500000</v>
      </c>
      <c r="U41" s="653">
        <f>U33+U39</f>
        <v>227104243</v>
      </c>
      <c r="V41" s="237"/>
      <c r="W41" s="332">
        <f>W33+W39</f>
        <v>21150000</v>
      </c>
      <c r="X41" s="513"/>
      <c r="Y41" s="237"/>
      <c r="Z41" s="237"/>
      <c r="AA41" s="237"/>
      <c r="AB41" s="237"/>
      <c r="AC41" s="332" t="e">
        <f>AC33+AC39</f>
        <v>#REF!</v>
      </c>
      <c r="AD41" s="237"/>
      <c r="AE41" s="237"/>
      <c r="AF41" s="237"/>
      <c r="AG41" s="581">
        <f>AG33+AG39</f>
        <v>21150000</v>
      </c>
      <c r="AH41" s="576"/>
      <c r="AI41" s="581">
        <f>AI33+AI39</f>
        <v>24600000</v>
      </c>
      <c r="AJ41" s="581">
        <f>AJ33+AJ39</f>
        <v>-3550000</v>
      </c>
      <c r="AK41" s="581">
        <f>AK33+AK39</f>
        <v>100000</v>
      </c>
      <c r="AL41" s="576"/>
      <c r="AM41" s="581">
        <f>AM33+AM39</f>
        <v>21150000</v>
      </c>
      <c r="AN41" s="581">
        <f>AN33+AN39</f>
        <v>0</v>
      </c>
    </row>
    <row r="42" spans="2:40">
      <c r="B42" s="604"/>
      <c r="C42" s="630"/>
      <c r="D42" s="630"/>
      <c r="E42" s="630"/>
      <c r="F42" s="639"/>
      <c r="G42" s="639"/>
      <c r="H42" s="598"/>
      <c r="I42" s="640"/>
      <c r="J42" s="640"/>
      <c r="K42" s="640"/>
      <c r="L42" s="640"/>
      <c r="M42" s="640"/>
      <c r="N42" s="640"/>
      <c r="O42" s="640"/>
      <c r="P42" s="640"/>
      <c r="Q42" s="640"/>
      <c r="R42" s="640"/>
      <c r="S42" s="640"/>
      <c r="T42" s="640"/>
      <c r="U42" s="655"/>
      <c r="V42" s="237"/>
      <c r="W42" s="461"/>
      <c r="X42" s="513"/>
      <c r="Y42" s="237"/>
      <c r="Z42" s="237"/>
      <c r="AA42" s="237"/>
      <c r="AB42" s="237"/>
      <c r="AC42" s="461"/>
      <c r="AD42" s="237"/>
      <c r="AE42" s="237"/>
      <c r="AF42" s="237"/>
      <c r="AG42" s="582"/>
      <c r="AH42" s="576"/>
      <c r="AI42" s="582"/>
      <c r="AJ42" s="582"/>
      <c r="AK42" s="582"/>
      <c r="AL42" s="576"/>
      <c r="AM42" s="582"/>
      <c r="AN42" s="582"/>
    </row>
    <row r="43" spans="2:40" ht="15.75" thickBot="1">
      <c r="B43" s="656" t="s">
        <v>144</v>
      </c>
      <c r="C43" s="642">
        <f>C28+C41</f>
        <v>656628267</v>
      </c>
      <c r="D43" s="642">
        <f>D28+D41</f>
        <v>592093617.42095876</v>
      </c>
      <c r="E43" s="643"/>
      <c r="F43" s="644">
        <f>F28+F41</f>
        <v>-1</v>
      </c>
      <c r="G43" s="644">
        <f>G28+G41</f>
        <v>592093617</v>
      </c>
      <c r="H43" s="598"/>
      <c r="I43" s="645">
        <f t="shared" ref="I43:U43" si="43">I28+I41</f>
        <v>0</v>
      </c>
      <c r="J43" s="645">
        <f t="shared" si="43"/>
        <v>0</v>
      </c>
      <c r="K43" s="645">
        <f t="shared" si="43"/>
        <v>0</v>
      </c>
      <c r="L43" s="645">
        <f t="shared" si="43"/>
        <v>0</v>
      </c>
      <c r="M43" s="645">
        <f t="shared" si="43"/>
        <v>16950000</v>
      </c>
      <c r="N43" s="645">
        <f t="shared" si="43"/>
        <v>0</v>
      </c>
      <c r="O43" s="645">
        <f t="shared" si="43"/>
        <v>8200000</v>
      </c>
      <c r="P43" s="645">
        <f t="shared" si="43"/>
        <v>-3500000</v>
      </c>
      <c r="Q43" s="645">
        <f t="shared" si="43"/>
        <v>0</v>
      </c>
      <c r="R43" s="645">
        <f t="shared" si="43"/>
        <v>28066587.075000048</v>
      </c>
      <c r="S43" s="645">
        <f t="shared" si="43"/>
        <v>0</v>
      </c>
      <c r="T43" s="645">
        <f t="shared" si="43"/>
        <v>-500000</v>
      </c>
      <c r="U43" s="657">
        <f t="shared" si="43"/>
        <v>641310204.07500005</v>
      </c>
      <c r="V43" s="246"/>
      <c r="W43" s="431">
        <f>W28+W41</f>
        <v>49216587.075000048</v>
      </c>
      <c r="X43" s="513"/>
      <c r="Y43" s="246"/>
      <c r="Z43" s="246"/>
      <c r="AA43" s="246"/>
      <c r="AB43" s="246"/>
      <c r="AC43" s="431" t="e">
        <f>AC28+AC41</f>
        <v>#REF!</v>
      </c>
      <c r="AD43" s="246"/>
      <c r="AE43" s="246"/>
      <c r="AF43" s="246"/>
      <c r="AG43" s="583">
        <f>AG28+AG41</f>
        <v>49216587.075000048</v>
      </c>
      <c r="AH43" s="584"/>
      <c r="AI43" s="583">
        <f>AI28+AI41</f>
        <v>52666587.075000048</v>
      </c>
      <c r="AJ43" s="583">
        <f>AJ28+AJ41</f>
        <v>-3550000</v>
      </c>
      <c r="AK43" s="583">
        <f>AK28+AK41</f>
        <v>100000</v>
      </c>
      <c r="AL43" s="584"/>
      <c r="AM43" s="583">
        <f>AM28+AM41</f>
        <v>49216587.075000048</v>
      </c>
      <c r="AN43" s="583">
        <f>AN28+AN41</f>
        <v>0</v>
      </c>
    </row>
    <row r="44" spans="2:40">
      <c r="B44" s="658"/>
      <c r="C44" s="659"/>
      <c r="D44" s="660"/>
      <c r="E44" s="661"/>
      <c r="F44" s="661"/>
      <c r="G44" s="661"/>
      <c r="H44" s="598"/>
      <c r="I44" s="661"/>
      <c r="J44" s="661"/>
      <c r="K44" s="661"/>
      <c r="L44" s="661"/>
      <c r="M44" s="661"/>
      <c r="N44" s="661"/>
      <c r="O44" s="661"/>
      <c r="P44" s="661"/>
      <c r="Q44" s="661"/>
      <c r="R44" s="661"/>
      <c r="S44" s="661"/>
      <c r="T44" s="661"/>
      <c r="U44" s="660"/>
      <c r="V44" s="246"/>
      <c r="W44" s="513"/>
      <c r="X44" s="513"/>
      <c r="Y44" s="246"/>
      <c r="Z44" s="246"/>
      <c r="AA44" s="246"/>
      <c r="AB44" s="246"/>
      <c r="AC44" s="513"/>
      <c r="AD44" s="246"/>
      <c r="AE44" s="246"/>
      <c r="AF44" s="246"/>
      <c r="AG44" s="584">
        <f>+AG22-AG43</f>
        <v>0</v>
      </c>
      <c r="AH44" s="584"/>
      <c r="AI44" s="584">
        <f>+AI22-AI43</f>
        <v>-11750000</v>
      </c>
      <c r="AJ44" s="584">
        <f>+AJ22-AJ43</f>
        <v>11850000</v>
      </c>
      <c r="AK44" s="584">
        <f>+AK22-AK43</f>
        <v>-100000</v>
      </c>
      <c r="AL44" s="584"/>
      <c r="AM44" s="584">
        <f>+AM22-AM43</f>
        <v>0</v>
      </c>
      <c r="AN44" s="584">
        <f>+AN22-AN43</f>
        <v>0</v>
      </c>
    </row>
    <row r="45" spans="2:40">
      <c r="B45" s="662" t="s">
        <v>558</v>
      </c>
      <c r="C45" s="659"/>
      <c r="D45" s="659"/>
      <c r="E45" s="663"/>
      <c r="F45" s="664"/>
      <c r="G45" s="664"/>
      <c r="H45" s="598"/>
      <c r="I45" s="661"/>
      <c r="J45" s="661"/>
      <c r="K45" s="661"/>
      <c r="L45" s="661"/>
      <c r="M45" s="661"/>
      <c r="N45" s="661"/>
      <c r="O45" s="661"/>
      <c r="P45" s="661"/>
      <c r="Q45" s="661"/>
      <c r="R45" s="661"/>
      <c r="S45" s="661"/>
      <c r="T45" s="661"/>
      <c r="U45" s="665"/>
      <c r="W45" s="513"/>
      <c r="X45" s="513"/>
      <c r="AC45" s="513"/>
      <c r="AG45" s="246"/>
      <c r="AH45" s="246"/>
      <c r="AL45" s="246"/>
    </row>
    <row r="46" spans="2:40">
      <c r="B46" s="662" t="s">
        <v>559</v>
      </c>
      <c r="C46" s="659"/>
      <c r="D46" s="659"/>
      <c r="E46" s="663"/>
      <c r="F46" s="664"/>
      <c r="G46" s="664"/>
      <c r="H46" s="598"/>
      <c r="I46" s="661"/>
      <c r="J46" s="661"/>
      <c r="K46" s="661"/>
      <c r="L46" s="661"/>
      <c r="M46" s="661"/>
      <c r="N46" s="661"/>
      <c r="O46" s="661"/>
      <c r="P46" s="661"/>
      <c r="Q46" s="661"/>
      <c r="R46" s="661"/>
      <c r="S46" s="661"/>
      <c r="T46" s="661"/>
      <c r="U46" s="666"/>
      <c r="W46" s="513"/>
      <c r="X46" s="513"/>
      <c r="AC46" s="513"/>
    </row>
    <row r="47" spans="2:40">
      <c r="B47" s="658"/>
      <c r="C47" s="659"/>
      <c r="D47" s="659"/>
      <c r="E47" s="663"/>
      <c r="F47" s="664"/>
      <c r="G47" s="664"/>
      <c r="H47" s="598"/>
      <c r="I47" s="661"/>
      <c r="J47" s="661"/>
      <c r="K47" s="661"/>
      <c r="L47" s="661"/>
      <c r="M47" s="661"/>
      <c r="N47" s="661"/>
      <c r="O47" s="661"/>
      <c r="P47" s="661"/>
      <c r="Q47" s="661"/>
      <c r="R47" s="661"/>
      <c r="S47" s="661"/>
      <c r="T47" s="661"/>
      <c r="U47" s="666"/>
      <c r="W47" s="513"/>
      <c r="X47" s="513"/>
      <c r="AC47" s="513"/>
    </row>
    <row r="48" spans="2:40">
      <c r="B48" s="662"/>
      <c r="C48" s="659"/>
      <c r="D48" s="659"/>
      <c r="E48" s="663"/>
      <c r="F48" s="664"/>
      <c r="G48" s="664"/>
      <c r="H48" s="598"/>
      <c r="I48" s="661"/>
      <c r="J48" s="661"/>
      <c r="K48" s="661"/>
      <c r="L48" s="661"/>
      <c r="M48" s="661"/>
      <c r="N48" s="661"/>
      <c r="O48" s="661"/>
      <c r="P48" s="661"/>
      <c r="Q48" s="661"/>
      <c r="R48" s="661"/>
      <c r="S48" s="661"/>
      <c r="T48" s="661"/>
      <c r="U48" s="666"/>
      <c r="W48" s="513"/>
      <c r="X48" s="513"/>
      <c r="AC48" s="513"/>
    </row>
    <row r="49" spans="2:29">
      <c r="B49" s="662"/>
      <c r="C49" s="659"/>
      <c r="D49" s="659"/>
      <c r="E49" s="663"/>
      <c r="F49" s="664"/>
      <c r="G49" s="664"/>
      <c r="H49" s="598"/>
      <c r="I49" s="661"/>
      <c r="J49" s="661"/>
      <c r="K49" s="661"/>
      <c r="L49" s="661"/>
      <c r="M49" s="661"/>
      <c r="N49" s="661"/>
      <c r="O49" s="661"/>
      <c r="P49" s="661"/>
      <c r="Q49" s="661"/>
      <c r="R49" s="661"/>
      <c r="S49" s="661"/>
      <c r="T49" s="661"/>
      <c r="U49" s="666"/>
      <c r="W49" s="513"/>
      <c r="X49" s="513"/>
      <c r="AC49" s="513"/>
    </row>
    <row r="50" spans="2:29">
      <c r="B50" s="662"/>
      <c r="C50" s="667"/>
      <c r="D50" s="667"/>
      <c r="E50" s="663"/>
      <c r="F50" s="663">
        <f>+F43-F22</f>
        <v>-1</v>
      </c>
      <c r="G50" s="663">
        <f>+G43-G22</f>
        <v>0</v>
      </c>
      <c r="H50" s="663"/>
      <c r="I50" s="667">
        <f>+I43-I22</f>
        <v>0</v>
      </c>
      <c r="J50" s="667"/>
      <c r="K50" s="667"/>
      <c r="L50" s="667"/>
      <c r="M50" s="660">
        <f>SUM(M9:M22)-SUM(M23:M43)</f>
        <v>-16950000</v>
      </c>
      <c r="N50" s="660">
        <f>SUM(N9:N22)-SUM(N23:N43)</f>
        <v>0</v>
      </c>
      <c r="O50" s="660"/>
      <c r="P50" s="660"/>
      <c r="Q50" s="660">
        <f>SUM(Q9:Q22)-SUM(Q23:Q43)</f>
        <v>0</v>
      </c>
      <c r="R50" s="660"/>
      <c r="S50" s="660"/>
      <c r="T50" s="667">
        <f>SUM(T9:T22)-SUM(T23:T43)</f>
        <v>500000</v>
      </c>
      <c r="U50" s="663"/>
      <c r="W50" s="462">
        <f>+W43-W22</f>
        <v>0</v>
      </c>
      <c r="X50" s="462"/>
      <c r="AC50" s="462" t="e">
        <f>+AC43-AC22</f>
        <v>#REF!</v>
      </c>
    </row>
    <row r="51" spans="2:29" ht="14.25">
      <c r="B51" s="662"/>
      <c r="C51" s="598"/>
      <c r="D51" s="668"/>
      <c r="E51" s="598"/>
      <c r="F51" s="663"/>
      <c r="G51" s="663"/>
      <c r="H51" s="663"/>
      <c r="I51" s="598"/>
      <c r="J51" s="598"/>
      <c r="K51" s="598"/>
      <c r="L51" s="598"/>
      <c r="M51" s="598"/>
      <c r="N51" s="598"/>
      <c r="O51" s="598"/>
      <c r="P51" s="598"/>
      <c r="Q51" s="598"/>
      <c r="R51" s="598"/>
      <c r="S51" s="598"/>
      <c r="T51" s="598"/>
      <c r="U51" s="669"/>
    </row>
    <row r="52" spans="2:29" ht="14.25">
      <c r="B52" s="662"/>
      <c r="C52" s="598"/>
      <c r="D52" s="668"/>
      <c r="E52" s="598"/>
      <c r="F52" s="663"/>
      <c r="G52" s="663"/>
      <c r="H52" s="663"/>
      <c r="I52" s="598"/>
      <c r="J52" s="598"/>
      <c r="K52" s="598"/>
      <c r="L52" s="598"/>
      <c r="M52" s="598"/>
      <c r="N52" s="598"/>
      <c r="O52" s="598"/>
      <c r="P52" s="598"/>
      <c r="Q52" s="598"/>
      <c r="R52" s="598"/>
      <c r="S52" s="598"/>
      <c r="T52" s="598"/>
      <c r="U52" s="669"/>
    </row>
    <row r="53" spans="2:29" ht="14.25">
      <c r="B53" s="662"/>
      <c r="C53" s="598"/>
      <c r="D53" s="668"/>
      <c r="E53" s="598"/>
      <c r="F53" s="663"/>
      <c r="G53" s="663"/>
      <c r="H53" s="663"/>
      <c r="I53" s="598"/>
      <c r="J53" s="598"/>
      <c r="K53" s="598"/>
      <c r="L53" s="598"/>
      <c r="M53" s="598"/>
      <c r="N53" s="598"/>
      <c r="O53" s="598"/>
      <c r="P53" s="598"/>
      <c r="Q53" s="598"/>
      <c r="R53" s="598"/>
      <c r="S53" s="598"/>
      <c r="T53" s="598"/>
      <c r="U53" s="669"/>
    </row>
    <row r="54" spans="2:29" ht="14.25">
      <c r="B54" s="662"/>
      <c r="C54" s="598"/>
      <c r="D54" s="668"/>
      <c r="E54" s="598"/>
      <c r="F54" s="598"/>
      <c r="G54" s="598"/>
      <c r="H54" s="598"/>
      <c r="I54" s="598"/>
      <c r="J54" s="598"/>
      <c r="K54" s="598"/>
      <c r="L54" s="598"/>
      <c r="M54" s="598"/>
      <c r="N54" s="598"/>
      <c r="O54" s="598"/>
      <c r="P54" s="598"/>
      <c r="Q54" s="598"/>
      <c r="R54" s="598"/>
      <c r="S54" s="598"/>
      <c r="T54" s="598"/>
      <c r="U54" s="670"/>
    </row>
    <row r="55" spans="2:29" ht="14.25">
      <c r="B55" s="662"/>
      <c r="C55" s="598"/>
      <c r="D55" s="668"/>
      <c r="E55" s="598"/>
      <c r="F55" s="598"/>
      <c r="G55" s="598"/>
      <c r="H55" s="598"/>
      <c r="I55" s="598"/>
      <c r="J55" s="598"/>
      <c r="K55" s="598"/>
      <c r="L55" s="598"/>
      <c r="M55" s="598"/>
      <c r="N55" s="598"/>
      <c r="O55" s="598"/>
      <c r="P55" s="598"/>
      <c r="Q55" s="598"/>
      <c r="R55" s="598"/>
      <c r="S55" s="598"/>
      <c r="T55" s="598"/>
      <c r="U55" s="670"/>
    </row>
    <row r="56" spans="2:29" ht="14.25">
      <c r="B56" s="662"/>
      <c r="C56" s="598"/>
      <c r="D56" s="668"/>
      <c r="E56" s="598"/>
      <c r="F56" s="598"/>
      <c r="G56" s="598"/>
      <c r="H56" s="598"/>
      <c r="I56" s="598"/>
      <c r="J56" s="598"/>
      <c r="K56" s="598"/>
      <c r="L56" s="598"/>
      <c r="M56" s="598"/>
      <c r="N56" s="598"/>
      <c r="O56" s="598"/>
      <c r="P56" s="598"/>
      <c r="Q56" s="598"/>
      <c r="R56" s="598"/>
      <c r="S56" s="598"/>
      <c r="T56" s="598"/>
      <c r="U56" s="670"/>
    </row>
    <row r="57" spans="2:29" ht="14.25">
      <c r="B57" s="662"/>
      <c r="C57" s="598"/>
      <c r="D57" s="668"/>
      <c r="E57" s="598"/>
      <c r="F57" s="598"/>
      <c r="G57" s="598"/>
      <c r="H57" s="598"/>
      <c r="I57" s="598"/>
      <c r="J57" s="598"/>
      <c r="K57" s="598"/>
      <c r="L57" s="598"/>
      <c r="M57" s="598"/>
      <c r="N57" s="598"/>
      <c r="O57" s="598"/>
      <c r="P57" s="598"/>
      <c r="Q57" s="598"/>
      <c r="R57" s="598"/>
      <c r="S57" s="598"/>
      <c r="T57" s="598"/>
      <c r="U57" s="669"/>
    </row>
    <row r="58" spans="2:29" ht="14.25">
      <c r="B58" s="662"/>
      <c r="C58" s="598"/>
      <c r="D58" s="668"/>
      <c r="E58" s="598"/>
      <c r="F58" s="598"/>
      <c r="G58" s="598"/>
      <c r="H58" s="598"/>
      <c r="I58" s="598"/>
      <c r="J58" s="598"/>
      <c r="K58" s="598"/>
      <c r="L58" s="598"/>
      <c r="M58" s="598"/>
      <c r="N58" s="598"/>
      <c r="O58" s="598"/>
      <c r="P58" s="598"/>
      <c r="Q58" s="598"/>
      <c r="R58" s="598"/>
      <c r="S58" s="598"/>
      <c r="T58" s="598"/>
      <c r="U58" s="669"/>
    </row>
    <row r="59" spans="2:29" ht="14.25">
      <c r="B59" s="662"/>
      <c r="C59" s="598"/>
      <c r="D59" s="668"/>
      <c r="E59" s="598"/>
      <c r="F59" s="598"/>
      <c r="G59" s="598"/>
      <c r="H59" s="598"/>
      <c r="I59" s="598"/>
      <c r="J59" s="598"/>
      <c r="K59" s="598"/>
      <c r="L59" s="598"/>
      <c r="M59" s="598"/>
      <c r="N59" s="598"/>
      <c r="O59" s="598"/>
      <c r="P59" s="598"/>
      <c r="Q59" s="598"/>
      <c r="R59" s="598"/>
      <c r="S59" s="598"/>
      <c r="T59" s="598"/>
      <c r="U59" s="669"/>
    </row>
    <row r="60" spans="2:29" ht="14.25">
      <c r="B60" s="662"/>
      <c r="C60" s="598"/>
      <c r="D60" s="668"/>
      <c r="E60" s="598"/>
      <c r="F60" s="598"/>
      <c r="G60" s="598"/>
      <c r="H60" s="598"/>
      <c r="I60" s="598"/>
      <c r="J60" s="598"/>
      <c r="K60" s="598"/>
      <c r="L60" s="598"/>
      <c r="M60" s="598"/>
      <c r="N60" s="598"/>
      <c r="O60" s="598"/>
      <c r="P60" s="598"/>
      <c r="Q60" s="598"/>
      <c r="R60" s="598"/>
      <c r="S60" s="598"/>
      <c r="T60" s="598"/>
      <c r="U60" s="669"/>
    </row>
    <row r="61" spans="2:29" ht="14.25">
      <c r="B61" s="662"/>
      <c r="C61" s="598"/>
      <c r="D61" s="668"/>
      <c r="E61" s="598"/>
      <c r="F61" s="598"/>
      <c r="G61" s="598"/>
      <c r="H61" s="598"/>
      <c r="I61" s="598"/>
      <c r="J61" s="598"/>
      <c r="K61" s="598"/>
      <c r="L61" s="598"/>
      <c r="M61" s="598"/>
      <c r="N61" s="598"/>
      <c r="O61" s="598"/>
      <c r="P61" s="598"/>
      <c r="Q61" s="598"/>
      <c r="R61" s="598"/>
      <c r="S61" s="598"/>
      <c r="T61" s="598"/>
      <c r="U61" s="669"/>
    </row>
    <row r="62" spans="2:29" ht="14.25">
      <c r="B62" s="662"/>
      <c r="C62" s="598"/>
      <c r="D62" s="668"/>
      <c r="E62" s="598"/>
      <c r="F62" s="598"/>
      <c r="G62" s="598"/>
      <c r="H62" s="598"/>
      <c r="I62" s="598"/>
      <c r="J62" s="598"/>
      <c r="K62" s="598"/>
      <c r="L62" s="598"/>
      <c r="M62" s="598"/>
      <c r="N62" s="598"/>
      <c r="O62" s="598"/>
      <c r="P62" s="598"/>
      <c r="Q62" s="598"/>
      <c r="R62" s="598"/>
      <c r="S62" s="598"/>
      <c r="T62" s="598"/>
      <c r="U62" s="669"/>
    </row>
    <row r="63" spans="2:29" ht="14.25">
      <c r="B63" s="662"/>
      <c r="C63" s="598"/>
      <c r="D63" s="668"/>
      <c r="E63" s="598"/>
      <c r="F63" s="598"/>
      <c r="G63" s="598"/>
      <c r="H63" s="598"/>
      <c r="I63" s="598"/>
      <c r="J63" s="598"/>
      <c r="K63" s="598"/>
      <c r="L63" s="598"/>
      <c r="M63" s="598"/>
      <c r="N63" s="598"/>
      <c r="O63" s="598"/>
      <c r="P63" s="598"/>
      <c r="Q63" s="598"/>
      <c r="R63" s="598"/>
      <c r="S63" s="598"/>
      <c r="T63" s="598"/>
      <c r="U63" s="669"/>
    </row>
    <row r="64" spans="2:29" ht="14.25">
      <c r="B64" s="662"/>
      <c r="C64" s="598"/>
      <c r="D64" s="668"/>
      <c r="E64" s="598"/>
      <c r="F64" s="598"/>
      <c r="G64" s="598"/>
      <c r="H64" s="598"/>
      <c r="I64" s="598"/>
      <c r="J64" s="598"/>
      <c r="K64" s="598"/>
      <c r="L64" s="598"/>
      <c r="M64" s="598"/>
      <c r="N64" s="598"/>
      <c r="O64" s="598"/>
      <c r="P64" s="598"/>
      <c r="Q64" s="598"/>
      <c r="R64" s="598"/>
      <c r="S64" s="598"/>
      <c r="T64" s="598"/>
      <c r="U64" s="669"/>
    </row>
    <row r="65" spans="2:21" ht="14.25">
      <c r="B65" s="662"/>
      <c r="C65" s="598"/>
      <c r="D65" s="668"/>
      <c r="E65" s="598"/>
      <c r="F65" s="598"/>
      <c r="G65" s="598"/>
      <c r="H65" s="598"/>
      <c r="I65" s="598"/>
      <c r="J65" s="598"/>
      <c r="K65" s="598"/>
      <c r="L65" s="598"/>
      <c r="M65" s="598"/>
      <c r="N65" s="598"/>
      <c r="O65" s="598"/>
      <c r="P65" s="598"/>
      <c r="Q65" s="598"/>
      <c r="R65" s="598"/>
      <c r="S65" s="598"/>
      <c r="T65" s="598"/>
      <c r="U65" s="669"/>
    </row>
    <row r="66" spans="2:21" ht="14.25">
      <c r="B66" s="662"/>
      <c r="C66" s="598"/>
      <c r="D66" s="668"/>
      <c r="E66" s="598"/>
      <c r="F66" s="598"/>
      <c r="G66" s="598"/>
      <c r="H66" s="598"/>
      <c r="I66" s="598"/>
      <c r="J66" s="598"/>
      <c r="K66" s="598"/>
      <c r="L66" s="598"/>
      <c r="M66" s="598"/>
      <c r="N66" s="598"/>
      <c r="O66" s="598"/>
      <c r="P66" s="598"/>
      <c r="Q66" s="598"/>
      <c r="R66" s="598"/>
      <c r="S66" s="598"/>
      <c r="T66" s="598"/>
      <c r="U66" s="669"/>
    </row>
    <row r="67" spans="2:21" ht="14.25">
      <c r="B67" s="662"/>
      <c r="C67" s="598"/>
      <c r="D67" s="668"/>
      <c r="E67" s="598"/>
      <c r="F67" s="598"/>
      <c r="G67" s="598"/>
      <c r="H67" s="598"/>
      <c r="I67" s="598"/>
      <c r="J67" s="598"/>
      <c r="K67" s="598"/>
      <c r="L67" s="598"/>
      <c r="M67" s="598"/>
      <c r="N67" s="598"/>
      <c r="O67" s="598"/>
      <c r="P67" s="598"/>
      <c r="Q67" s="598"/>
      <c r="R67" s="598"/>
      <c r="S67" s="598"/>
      <c r="T67" s="598"/>
      <c r="U67" s="669"/>
    </row>
    <row r="68" spans="2:21" ht="14.25">
      <c r="B68" s="662"/>
      <c r="C68" s="598"/>
      <c r="D68" s="668"/>
      <c r="E68" s="598"/>
      <c r="F68" s="598"/>
      <c r="G68" s="598"/>
      <c r="H68" s="598"/>
      <c r="I68" s="598"/>
      <c r="J68" s="598"/>
      <c r="K68" s="598"/>
      <c r="L68" s="598"/>
      <c r="M68" s="598"/>
      <c r="N68" s="598"/>
      <c r="O68" s="598"/>
      <c r="P68" s="598"/>
      <c r="Q68" s="598"/>
      <c r="R68" s="598"/>
      <c r="S68" s="598"/>
      <c r="T68" s="598"/>
      <c r="U68" s="669"/>
    </row>
    <row r="69" spans="2:21" ht="14.25">
      <c r="B69" s="662"/>
      <c r="C69" s="598"/>
      <c r="D69" s="668"/>
      <c r="E69" s="598"/>
      <c r="F69" s="598"/>
      <c r="G69" s="598"/>
      <c r="H69" s="598"/>
      <c r="I69" s="598"/>
      <c r="J69" s="598"/>
      <c r="K69" s="598"/>
      <c r="L69" s="598"/>
      <c r="M69" s="598"/>
      <c r="N69" s="598"/>
      <c r="O69" s="598"/>
      <c r="P69" s="598"/>
      <c r="Q69" s="598"/>
      <c r="R69" s="598"/>
      <c r="S69" s="598"/>
      <c r="T69" s="598"/>
      <c r="U69" s="669"/>
    </row>
    <row r="70" spans="2:21" ht="14.25">
      <c r="B70" s="662"/>
      <c r="C70" s="598"/>
      <c r="D70" s="668"/>
      <c r="E70" s="598"/>
      <c r="F70" s="598"/>
      <c r="G70" s="598"/>
      <c r="H70" s="598"/>
      <c r="I70" s="598"/>
      <c r="J70" s="598"/>
      <c r="K70" s="598"/>
      <c r="L70" s="598"/>
      <c r="M70" s="598"/>
      <c r="N70" s="598"/>
      <c r="O70" s="598"/>
      <c r="P70" s="598"/>
      <c r="Q70" s="598"/>
      <c r="R70" s="598"/>
      <c r="S70" s="598"/>
      <c r="T70" s="598"/>
      <c r="U70" s="669"/>
    </row>
    <row r="71" spans="2:21" ht="14.25">
      <c r="B71" s="662"/>
      <c r="C71" s="598"/>
      <c r="D71" s="668"/>
      <c r="E71" s="598"/>
      <c r="F71" s="598"/>
      <c r="G71" s="598"/>
      <c r="H71" s="598"/>
      <c r="I71" s="598"/>
      <c r="J71" s="598"/>
      <c r="K71" s="598"/>
      <c r="L71" s="598"/>
      <c r="M71" s="598"/>
      <c r="N71" s="598"/>
      <c r="O71" s="598"/>
      <c r="P71" s="598"/>
      <c r="Q71" s="598"/>
      <c r="R71" s="598"/>
      <c r="S71" s="598"/>
      <c r="T71" s="598"/>
      <c r="U71" s="669"/>
    </row>
    <row r="72" spans="2:21" ht="14.25">
      <c r="B72" s="662"/>
      <c r="C72" s="598"/>
      <c r="D72" s="668"/>
      <c r="E72" s="598"/>
      <c r="F72" s="598"/>
      <c r="G72" s="598"/>
      <c r="H72" s="598"/>
      <c r="I72" s="598"/>
      <c r="J72" s="598"/>
      <c r="K72" s="598"/>
      <c r="L72" s="598"/>
      <c r="M72" s="598"/>
      <c r="N72" s="598"/>
      <c r="O72" s="598"/>
      <c r="P72" s="598"/>
      <c r="Q72" s="598"/>
      <c r="R72" s="598"/>
      <c r="S72" s="598"/>
      <c r="T72" s="598"/>
      <c r="U72" s="669"/>
    </row>
    <row r="73" spans="2:21" ht="14.25">
      <c r="B73" s="662"/>
      <c r="C73" s="598"/>
      <c r="D73" s="668"/>
      <c r="E73" s="598"/>
      <c r="F73" s="598"/>
      <c r="G73" s="598"/>
      <c r="H73" s="598"/>
      <c r="I73" s="598"/>
      <c r="J73" s="598"/>
      <c r="K73" s="598"/>
      <c r="L73" s="598"/>
      <c r="M73" s="598"/>
      <c r="N73" s="598"/>
      <c r="O73" s="598"/>
      <c r="P73" s="598"/>
      <c r="Q73" s="598"/>
      <c r="R73" s="598"/>
      <c r="S73" s="598"/>
      <c r="T73" s="598"/>
      <c r="U73" s="669"/>
    </row>
    <row r="74" spans="2:21" ht="14.25">
      <c r="B74" s="662"/>
      <c r="C74" s="598"/>
      <c r="D74" s="668"/>
      <c r="E74" s="598"/>
      <c r="F74" s="598"/>
      <c r="G74" s="598"/>
      <c r="H74" s="598"/>
      <c r="I74" s="598"/>
      <c r="J74" s="598"/>
      <c r="K74" s="598"/>
      <c r="L74" s="598"/>
      <c r="M74" s="598"/>
      <c r="N74" s="598"/>
      <c r="O74" s="598"/>
      <c r="P74" s="598"/>
      <c r="Q74" s="598"/>
      <c r="R74" s="598"/>
      <c r="S74" s="598"/>
      <c r="T74" s="598"/>
      <c r="U74" s="669"/>
    </row>
    <row r="75" spans="2:21" ht="14.25">
      <c r="B75" s="662"/>
      <c r="C75" s="598"/>
      <c r="D75" s="668"/>
      <c r="E75" s="598"/>
      <c r="F75" s="598"/>
      <c r="G75" s="598"/>
      <c r="H75" s="598"/>
      <c r="I75" s="598"/>
      <c r="J75" s="598"/>
      <c r="K75" s="598"/>
      <c r="L75" s="598"/>
      <c r="M75" s="598"/>
      <c r="N75" s="598"/>
      <c r="O75" s="598"/>
      <c r="P75" s="598"/>
      <c r="Q75" s="598"/>
      <c r="R75" s="598"/>
      <c r="S75" s="598"/>
      <c r="T75" s="598"/>
      <c r="U75" s="669"/>
    </row>
    <row r="76" spans="2:21" ht="14.25">
      <c r="B76" s="662"/>
      <c r="C76" s="598"/>
      <c r="D76" s="668"/>
      <c r="E76" s="598"/>
      <c r="F76" s="598"/>
      <c r="G76" s="598"/>
      <c r="H76" s="598"/>
      <c r="I76" s="598"/>
      <c r="J76" s="598"/>
      <c r="K76" s="598"/>
      <c r="L76" s="598"/>
      <c r="M76" s="598"/>
      <c r="N76" s="598"/>
      <c r="O76" s="598"/>
      <c r="P76" s="598"/>
      <c r="Q76" s="598"/>
      <c r="R76" s="598"/>
      <c r="S76" s="598"/>
      <c r="T76" s="598"/>
      <c r="U76" s="669"/>
    </row>
    <row r="77" spans="2:21" ht="14.25">
      <c r="B77" s="662"/>
      <c r="C77" s="598"/>
      <c r="D77" s="668"/>
      <c r="E77" s="598"/>
      <c r="F77" s="598"/>
      <c r="G77" s="598"/>
      <c r="H77" s="598"/>
      <c r="I77" s="598"/>
      <c r="J77" s="598"/>
      <c r="K77" s="598"/>
      <c r="L77" s="598"/>
      <c r="M77" s="598"/>
      <c r="N77" s="598"/>
      <c r="O77" s="598"/>
      <c r="P77" s="598"/>
      <c r="Q77" s="598"/>
      <c r="R77" s="598"/>
      <c r="S77" s="598"/>
      <c r="T77" s="598"/>
      <c r="U77" s="669"/>
    </row>
    <row r="78" spans="2:21" ht="14.25">
      <c r="B78" s="662"/>
      <c r="C78" s="598"/>
      <c r="D78" s="668"/>
      <c r="E78" s="598"/>
      <c r="F78" s="598"/>
      <c r="G78" s="598"/>
      <c r="H78" s="598"/>
      <c r="I78" s="598"/>
      <c r="J78" s="598"/>
      <c r="K78" s="598"/>
      <c r="L78" s="598"/>
      <c r="M78" s="598"/>
      <c r="N78" s="598"/>
      <c r="O78" s="598"/>
      <c r="P78" s="598"/>
      <c r="Q78" s="598"/>
      <c r="R78" s="598"/>
      <c r="S78" s="598"/>
      <c r="T78" s="598"/>
      <c r="U78" s="669"/>
    </row>
    <row r="79" spans="2:21" ht="14.25">
      <c r="B79" s="662"/>
      <c r="C79" s="598"/>
      <c r="D79" s="668"/>
      <c r="E79" s="598"/>
      <c r="F79" s="598"/>
      <c r="G79" s="598"/>
      <c r="H79" s="598"/>
      <c r="I79" s="598"/>
      <c r="J79" s="598"/>
      <c r="K79" s="598"/>
      <c r="L79" s="598"/>
      <c r="M79" s="598"/>
      <c r="N79" s="598"/>
      <c r="O79" s="598"/>
      <c r="P79" s="598"/>
      <c r="Q79" s="598"/>
      <c r="R79" s="598"/>
      <c r="S79" s="598"/>
      <c r="T79" s="598"/>
      <c r="U79" s="669"/>
    </row>
    <row r="80" spans="2:21" ht="14.25">
      <c r="B80" s="662"/>
      <c r="C80" s="598"/>
      <c r="D80" s="668"/>
      <c r="E80" s="598"/>
      <c r="F80" s="598"/>
      <c r="G80" s="598"/>
      <c r="H80" s="598"/>
      <c r="I80" s="598"/>
      <c r="J80" s="598"/>
      <c r="K80" s="598"/>
      <c r="L80" s="598"/>
      <c r="M80" s="598"/>
      <c r="N80" s="598"/>
      <c r="O80" s="598"/>
      <c r="P80" s="598"/>
      <c r="Q80" s="598"/>
      <c r="R80" s="598"/>
      <c r="S80" s="598"/>
      <c r="T80" s="598"/>
      <c r="U80" s="669"/>
    </row>
    <row r="81" spans="2:21" ht="14.25">
      <c r="B81" s="662"/>
      <c r="C81" s="598"/>
      <c r="D81" s="668"/>
      <c r="E81" s="598"/>
      <c r="F81" s="598"/>
      <c r="G81" s="598"/>
      <c r="H81" s="598"/>
      <c r="I81" s="598"/>
      <c r="J81" s="598"/>
      <c r="K81" s="598"/>
      <c r="L81" s="598"/>
      <c r="M81" s="598"/>
      <c r="N81" s="598"/>
      <c r="O81" s="598"/>
      <c r="P81" s="598"/>
      <c r="Q81" s="598"/>
      <c r="R81" s="598"/>
      <c r="S81" s="598"/>
      <c r="T81" s="598"/>
      <c r="U81" s="669"/>
    </row>
    <row r="82" spans="2:21" ht="14.25">
      <c r="B82" s="662"/>
      <c r="C82" s="598"/>
      <c r="D82" s="668"/>
      <c r="E82" s="598"/>
      <c r="F82" s="598"/>
      <c r="G82" s="598"/>
      <c r="H82" s="598"/>
      <c r="I82" s="598"/>
      <c r="J82" s="598"/>
      <c r="K82" s="598"/>
      <c r="L82" s="598"/>
      <c r="M82" s="598"/>
      <c r="N82" s="598"/>
      <c r="O82" s="598"/>
      <c r="P82" s="598"/>
      <c r="Q82" s="598"/>
      <c r="R82" s="598"/>
      <c r="S82" s="598"/>
      <c r="T82" s="598"/>
      <c r="U82" s="669"/>
    </row>
    <row r="83" spans="2:21" ht="14.25">
      <c r="B83" s="662"/>
      <c r="C83" s="598"/>
      <c r="D83" s="668"/>
      <c r="E83" s="598"/>
      <c r="F83" s="598"/>
      <c r="G83" s="598"/>
      <c r="H83" s="598"/>
      <c r="I83" s="598"/>
      <c r="J83" s="598"/>
      <c r="K83" s="598"/>
      <c r="L83" s="598"/>
      <c r="M83" s="598"/>
      <c r="N83" s="598"/>
      <c r="O83" s="598"/>
      <c r="P83" s="598"/>
      <c r="Q83" s="598"/>
      <c r="R83" s="598"/>
      <c r="S83" s="598"/>
      <c r="T83" s="598"/>
      <c r="U83" s="669"/>
    </row>
    <row r="84" spans="2:21" ht="14.25">
      <c r="B84" s="662"/>
      <c r="C84" s="598"/>
      <c r="D84" s="668"/>
      <c r="E84" s="598"/>
      <c r="F84" s="598"/>
      <c r="G84" s="598"/>
      <c r="H84" s="598"/>
      <c r="I84" s="598"/>
      <c r="J84" s="598"/>
      <c r="K84" s="598"/>
      <c r="L84" s="598"/>
      <c r="M84" s="598"/>
      <c r="N84" s="598"/>
      <c r="O84" s="598"/>
      <c r="P84" s="598"/>
      <c r="Q84" s="598"/>
      <c r="R84" s="598"/>
      <c r="S84" s="598"/>
      <c r="T84" s="598"/>
      <c r="U84" s="669"/>
    </row>
    <row r="85" spans="2:21" ht="14.25">
      <c r="B85" s="662"/>
      <c r="C85" s="598"/>
      <c r="D85" s="668"/>
      <c r="E85" s="598"/>
      <c r="F85" s="598"/>
      <c r="G85" s="598"/>
      <c r="H85" s="598"/>
      <c r="I85" s="598"/>
      <c r="J85" s="598"/>
      <c r="K85" s="598"/>
      <c r="L85" s="598"/>
      <c r="M85" s="598"/>
      <c r="N85" s="598"/>
      <c r="O85" s="598"/>
      <c r="P85" s="598"/>
      <c r="Q85" s="598"/>
      <c r="R85" s="598"/>
      <c r="S85" s="598"/>
      <c r="T85" s="598"/>
      <c r="U85" s="669"/>
    </row>
    <row r="86" spans="2:21" ht="14.25">
      <c r="B86" s="662"/>
      <c r="C86" s="598"/>
      <c r="D86" s="668"/>
      <c r="E86" s="598"/>
      <c r="F86" s="598"/>
      <c r="G86" s="598"/>
      <c r="H86" s="598"/>
      <c r="I86" s="598"/>
      <c r="J86" s="598"/>
      <c r="K86" s="598"/>
      <c r="L86" s="598"/>
      <c r="M86" s="598"/>
      <c r="N86" s="598"/>
      <c r="O86" s="598"/>
      <c r="P86" s="598"/>
      <c r="Q86" s="598"/>
      <c r="R86" s="598"/>
      <c r="S86" s="598"/>
      <c r="T86" s="598"/>
      <c r="U86" s="669"/>
    </row>
    <row r="87" spans="2:21" ht="14.25">
      <c r="B87" s="662"/>
      <c r="C87" s="598"/>
      <c r="D87" s="668"/>
      <c r="E87" s="598"/>
      <c r="F87" s="598"/>
      <c r="G87" s="598"/>
      <c r="H87" s="598"/>
      <c r="I87" s="598"/>
      <c r="J87" s="598"/>
      <c r="K87" s="598"/>
      <c r="L87" s="598"/>
      <c r="M87" s="598"/>
      <c r="N87" s="598"/>
      <c r="O87" s="598"/>
      <c r="P87" s="598"/>
      <c r="Q87" s="598"/>
      <c r="R87" s="598"/>
      <c r="S87" s="598"/>
      <c r="T87" s="598"/>
      <c r="U87" s="669"/>
    </row>
    <row r="88" spans="2:21" ht="14.25">
      <c r="B88" s="662"/>
      <c r="C88" s="598"/>
      <c r="D88" s="668"/>
      <c r="E88" s="598"/>
      <c r="F88" s="598"/>
      <c r="G88" s="598"/>
      <c r="H88" s="598"/>
      <c r="I88" s="598"/>
      <c r="J88" s="598"/>
      <c r="K88" s="598"/>
      <c r="L88" s="598"/>
      <c r="M88" s="598"/>
      <c r="N88" s="598"/>
      <c r="O88" s="598"/>
      <c r="P88" s="598"/>
      <c r="Q88" s="598"/>
      <c r="R88" s="598"/>
      <c r="S88" s="598"/>
      <c r="T88" s="598"/>
      <c r="U88" s="669"/>
    </row>
    <row r="89" spans="2:21" ht="14.25">
      <c r="B89" s="662"/>
      <c r="C89" s="598"/>
      <c r="D89" s="671"/>
      <c r="E89" s="598"/>
      <c r="F89" s="598"/>
      <c r="G89" s="598"/>
      <c r="H89" s="598"/>
      <c r="I89" s="598"/>
      <c r="J89" s="598"/>
      <c r="K89" s="598"/>
      <c r="L89" s="598"/>
      <c r="M89" s="598"/>
      <c r="N89" s="598"/>
      <c r="O89" s="598"/>
      <c r="P89" s="598"/>
      <c r="Q89" s="598"/>
      <c r="R89" s="598"/>
      <c r="S89" s="598"/>
      <c r="T89" s="598"/>
      <c r="U89" s="672"/>
    </row>
    <row r="90" spans="2:21" ht="14.25">
      <c r="B90" s="658"/>
      <c r="C90" s="598"/>
      <c r="D90" s="668"/>
      <c r="E90" s="598"/>
      <c r="F90" s="598"/>
      <c r="G90" s="598"/>
      <c r="H90" s="598"/>
      <c r="I90" s="598"/>
      <c r="J90" s="598"/>
      <c r="K90" s="598"/>
      <c r="L90" s="598"/>
      <c r="M90" s="598"/>
      <c r="N90" s="598"/>
      <c r="O90" s="598"/>
      <c r="P90" s="598"/>
      <c r="Q90" s="598"/>
      <c r="R90" s="598"/>
      <c r="S90" s="598"/>
      <c r="T90" s="598"/>
      <c r="U90" s="669"/>
    </row>
    <row r="91" spans="2:21" ht="14.25">
      <c r="B91" s="662"/>
      <c r="C91" s="598"/>
      <c r="D91" s="668"/>
      <c r="E91" s="598"/>
      <c r="F91" s="598"/>
      <c r="G91" s="598"/>
      <c r="H91" s="598"/>
      <c r="I91" s="598"/>
      <c r="J91" s="598"/>
      <c r="K91" s="598"/>
      <c r="L91" s="598"/>
      <c r="M91" s="598"/>
      <c r="N91" s="598"/>
      <c r="O91" s="598"/>
      <c r="P91" s="598"/>
      <c r="Q91" s="598"/>
      <c r="R91" s="598"/>
      <c r="S91" s="598"/>
      <c r="T91" s="598"/>
      <c r="U91" s="669"/>
    </row>
    <row r="92" spans="2:21" ht="14.25">
      <c r="B92" s="662"/>
      <c r="C92" s="598"/>
      <c r="D92" s="668"/>
      <c r="E92" s="598"/>
      <c r="F92" s="598"/>
      <c r="G92" s="598"/>
      <c r="H92" s="598"/>
      <c r="I92" s="598"/>
      <c r="J92" s="598"/>
      <c r="K92" s="598"/>
      <c r="L92" s="598"/>
      <c r="M92" s="598"/>
      <c r="N92" s="598"/>
      <c r="O92" s="598"/>
      <c r="P92" s="598"/>
      <c r="Q92" s="598"/>
      <c r="R92" s="598"/>
      <c r="S92" s="598"/>
      <c r="T92" s="598"/>
      <c r="U92" s="673"/>
    </row>
    <row r="93" spans="2:21" ht="14.25">
      <c r="B93" s="662"/>
      <c r="C93" s="598"/>
      <c r="D93" s="671"/>
      <c r="E93" s="598"/>
      <c r="F93" s="598"/>
      <c r="G93" s="598"/>
      <c r="H93" s="598"/>
      <c r="I93" s="598"/>
      <c r="J93" s="598"/>
      <c r="K93" s="598"/>
      <c r="L93" s="598"/>
      <c r="M93" s="598"/>
      <c r="N93" s="598"/>
      <c r="O93" s="598"/>
      <c r="P93" s="598"/>
      <c r="Q93" s="598"/>
      <c r="R93" s="598"/>
      <c r="S93" s="598"/>
      <c r="T93" s="598"/>
      <c r="U93" s="672"/>
    </row>
    <row r="94" spans="2:21" ht="14.25">
      <c r="B94" s="662"/>
      <c r="C94" s="598"/>
      <c r="D94" s="671"/>
      <c r="E94" s="598"/>
      <c r="F94" s="598"/>
      <c r="G94" s="598"/>
      <c r="H94" s="598"/>
      <c r="I94" s="598"/>
      <c r="J94" s="598"/>
      <c r="K94" s="598"/>
      <c r="L94" s="598"/>
      <c r="M94" s="598"/>
      <c r="N94" s="598"/>
      <c r="O94" s="598"/>
      <c r="P94" s="598"/>
      <c r="Q94" s="598"/>
      <c r="R94" s="598"/>
      <c r="S94" s="598"/>
      <c r="T94" s="598"/>
      <c r="U94" s="674"/>
    </row>
    <row r="95" spans="2:21" ht="14.25">
      <c r="B95" s="662"/>
      <c r="C95" s="598"/>
      <c r="D95" s="671"/>
      <c r="E95" s="598"/>
      <c r="F95" s="598"/>
      <c r="G95" s="598"/>
      <c r="H95" s="598"/>
      <c r="I95" s="598"/>
      <c r="J95" s="598"/>
      <c r="K95" s="598"/>
      <c r="L95" s="598"/>
      <c r="M95" s="598"/>
      <c r="N95" s="598"/>
      <c r="O95" s="598"/>
      <c r="P95" s="598"/>
      <c r="Q95" s="598"/>
      <c r="R95" s="598"/>
      <c r="S95" s="598"/>
      <c r="T95" s="598"/>
      <c r="U95" s="674"/>
    </row>
    <row r="96" spans="2:21" ht="14.25">
      <c r="B96" s="662"/>
      <c r="C96" s="598"/>
      <c r="D96" s="671"/>
      <c r="E96" s="598"/>
      <c r="F96" s="598"/>
      <c r="G96" s="598"/>
      <c r="H96" s="598"/>
      <c r="I96" s="598"/>
      <c r="J96" s="598"/>
      <c r="K96" s="598"/>
      <c r="L96" s="598"/>
      <c r="M96" s="598"/>
      <c r="N96" s="598"/>
      <c r="O96" s="598"/>
      <c r="P96" s="598"/>
      <c r="Q96" s="598"/>
      <c r="R96" s="598"/>
      <c r="S96" s="598"/>
      <c r="T96" s="598"/>
      <c r="U96" s="675"/>
    </row>
    <row r="97" spans="2:21" ht="14.25">
      <c r="B97" s="662"/>
      <c r="C97" s="598"/>
      <c r="D97" s="671"/>
      <c r="E97" s="598"/>
      <c r="F97" s="598"/>
      <c r="G97" s="598"/>
      <c r="H97" s="598"/>
      <c r="I97" s="598"/>
      <c r="J97" s="598"/>
      <c r="K97" s="598"/>
      <c r="L97" s="598"/>
      <c r="M97" s="598"/>
      <c r="N97" s="598"/>
      <c r="O97" s="598"/>
      <c r="P97" s="598"/>
      <c r="Q97" s="598"/>
      <c r="R97" s="598"/>
      <c r="S97" s="598"/>
      <c r="T97" s="598"/>
      <c r="U97" s="674"/>
    </row>
    <row r="98" spans="2:21" ht="14.25">
      <c r="B98" s="662"/>
      <c r="C98" s="598"/>
      <c r="D98" s="671"/>
      <c r="E98" s="598"/>
      <c r="F98" s="598"/>
      <c r="G98" s="598"/>
      <c r="H98" s="598"/>
      <c r="I98" s="598"/>
      <c r="J98" s="598"/>
      <c r="K98" s="598"/>
      <c r="L98" s="598"/>
      <c r="M98" s="598"/>
      <c r="N98" s="598"/>
      <c r="O98" s="598"/>
      <c r="P98" s="598"/>
      <c r="Q98" s="598"/>
      <c r="R98" s="598"/>
      <c r="S98" s="598"/>
      <c r="T98" s="598"/>
      <c r="U98" s="675"/>
    </row>
    <row r="99" spans="2:21" ht="14.25">
      <c r="B99" s="662"/>
      <c r="C99" s="598"/>
      <c r="D99" s="671"/>
      <c r="E99" s="598"/>
      <c r="F99" s="598"/>
      <c r="G99" s="598"/>
      <c r="H99" s="598"/>
      <c r="I99" s="598"/>
      <c r="J99" s="598"/>
      <c r="K99" s="598"/>
      <c r="L99" s="598"/>
      <c r="M99" s="598"/>
      <c r="N99" s="598"/>
      <c r="O99" s="598"/>
      <c r="P99" s="598"/>
      <c r="Q99" s="598"/>
      <c r="R99" s="598"/>
      <c r="S99" s="598"/>
      <c r="T99" s="598"/>
      <c r="U99" s="674"/>
    </row>
    <row r="100" spans="2:21" ht="14.25">
      <c r="B100" s="662"/>
      <c r="C100" s="598"/>
      <c r="D100" s="671"/>
      <c r="E100" s="598"/>
      <c r="F100" s="598"/>
      <c r="G100" s="598"/>
      <c r="H100" s="598"/>
      <c r="I100" s="598"/>
      <c r="J100" s="598"/>
      <c r="K100" s="598"/>
      <c r="L100" s="598"/>
      <c r="M100" s="598"/>
      <c r="N100" s="598"/>
      <c r="O100" s="598"/>
      <c r="P100" s="598"/>
      <c r="Q100" s="598"/>
      <c r="R100" s="598"/>
      <c r="S100" s="598"/>
      <c r="T100" s="598"/>
      <c r="U100" s="674"/>
    </row>
    <row r="101" spans="2:21" ht="14.25">
      <c r="B101" s="662"/>
      <c r="C101" s="598"/>
      <c r="D101" s="671"/>
      <c r="E101" s="598"/>
      <c r="F101" s="598"/>
      <c r="G101" s="598"/>
      <c r="H101" s="598"/>
      <c r="I101" s="598"/>
      <c r="J101" s="598"/>
      <c r="K101" s="598"/>
      <c r="L101" s="598"/>
      <c r="M101" s="598"/>
      <c r="N101" s="598"/>
      <c r="O101" s="598"/>
      <c r="P101" s="598"/>
      <c r="Q101" s="598"/>
      <c r="R101" s="598"/>
      <c r="S101" s="598"/>
      <c r="T101" s="598"/>
      <c r="U101" s="674"/>
    </row>
    <row r="102" spans="2:21" ht="14.25">
      <c r="B102" s="662"/>
      <c r="C102" s="598"/>
      <c r="D102" s="671"/>
      <c r="E102" s="598"/>
      <c r="F102" s="598"/>
      <c r="G102" s="598"/>
      <c r="H102" s="598"/>
      <c r="I102" s="598"/>
      <c r="J102" s="598"/>
      <c r="K102" s="598"/>
      <c r="L102" s="598"/>
      <c r="M102" s="598"/>
      <c r="N102" s="598"/>
      <c r="O102" s="598"/>
      <c r="P102" s="598"/>
      <c r="Q102" s="598"/>
      <c r="R102" s="598"/>
      <c r="S102" s="598"/>
      <c r="T102" s="598"/>
      <c r="U102" s="674"/>
    </row>
    <row r="103" spans="2:21" ht="14.25">
      <c r="B103" s="662"/>
      <c r="C103" s="598"/>
      <c r="D103" s="671"/>
      <c r="E103" s="598"/>
      <c r="F103" s="598"/>
      <c r="G103" s="598"/>
      <c r="H103" s="598"/>
      <c r="I103" s="598"/>
      <c r="J103" s="598"/>
      <c r="K103" s="598"/>
      <c r="L103" s="598"/>
      <c r="M103" s="598"/>
      <c r="N103" s="598"/>
      <c r="O103" s="598"/>
      <c r="P103" s="598"/>
      <c r="Q103" s="598"/>
      <c r="R103" s="598"/>
      <c r="S103" s="598"/>
      <c r="T103" s="598"/>
      <c r="U103" s="674"/>
    </row>
    <row r="104" spans="2:21" ht="14.25">
      <c r="B104" s="662"/>
      <c r="C104" s="598"/>
      <c r="D104" s="671"/>
      <c r="E104" s="598"/>
      <c r="F104" s="598"/>
      <c r="G104" s="598"/>
      <c r="H104" s="598"/>
      <c r="I104" s="598"/>
      <c r="J104" s="598"/>
      <c r="K104" s="598"/>
      <c r="L104" s="598"/>
      <c r="M104" s="598"/>
      <c r="N104" s="598"/>
      <c r="O104" s="598"/>
      <c r="P104" s="598"/>
      <c r="Q104" s="598"/>
      <c r="R104" s="598"/>
      <c r="S104" s="598"/>
      <c r="T104" s="598"/>
      <c r="U104" s="674"/>
    </row>
    <row r="105" spans="2:21" ht="14.25">
      <c r="B105" s="662"/>
      <c r="C105" s="598"/>
      <c r="D105" s="671"/>
      <c r="E105" s="598"/>
      <c r="F105" s="598"/>
      <c r="G105" s="598"/>
      <c r="H105" s="598"/>
      <c r="I105" s="598"/>
      <c r="J105" s="598"/>
      <c r="K105" s="598"/>
      <c r="L105" s="598"/>
      <c r="M105" s="598"/>
      <c r="N105" s="598"/>
      <c r="O105" s="598"/>
      <c r="P105" s="598"/>
      <c r="Q105" s="598"/>
      <c r="R105" s="598"/>
      <c r="S105" s="598"/>
      <c r="T105" s="598"/>
      <c r="U105" s="674"/>
    </row>
    <row r="106" spans="2:21" ht="14.25">
      <c r="B106" s="662"/>
      <c r="C106" s="598"/>
      <c r="D106" s="671"/>
      <c r="E106" s="598"/>
      <c r="F106" s="598"/>
      <c r="G106" s="598"/>
      <c r="H106" s="598"/>
      <c r="I106" s="598"/>
      <c r="J106" s="598"/>
      <c r="K106" s="598"/>
      <c r="L106" s="598"/>
      <c r="M106" s="598"/>
      <c r="N106" s="598"/>
      <c r="O106" s="598"/>
      <c r="P106" s="598"/>
      <c r="Q106" s="598"/>
      <c r="R106" s="598"/>
      <c r="S106" s="598"/>
      <c r="T106" s="598"/>
      <c r="U106" s="674"/>
    </row>
    <row r="107" spans="2:21" ht="14.25">
      <c r="B107" s="662"/>
      <c r="C107" s="598"/>
      <c r="D107" s="671"/>
      <c r="E107" s="598"/>
      <c r="F107" s="598"/>
      <c r="G107" s="598"/>
      <c r="H107" s="598"/>
      <c r="I107" s="598"/>
      <c r="J107" s="598"/>
      <c r="K107" s="598"/>
      <c r="L107" s="598"/>
      <c r="M107" s="598"/>
      <c r="N107" s="598"/>
      <c r="O107" s="598"/>
      <c r="P107" s="598"/>
      <c r="Q107" s="598"/>
      <c r="R107" s="598"/>
      <c r="S107" s="598"/>
      <c r="T107" s="598"/>
      <c r="U107" s="674"/>
    </row>
    <row r="108" spans="2:21" ht="14.25">
      <c r="B108" s="662"/>
      <c r="C108" s="598"/>
      <c r="D108" s="671"/>
      <c r="E108" s="598"/>
      <c r="F108" s="598"/>
      <c r="G108" s="598"/>
      <c r="H108" s="598"/>
      <c r="I108" s="598"/>
      <c r="J108" s="598"/>
      <c r="K108" s="598"/>
      <c r="L108" s="598"/>
      <c r="M108" s="598"/>
      <c r="N108" s="598"/>
      <c r="O108" s="598"/>
      <c r="P108" s="598"/>
      <c r="Q108" s="598"/>
      <c r="R108" s="598"/>
      <c r="S108" s="598"/>
      <c r="T108" s="598"/>
      <c r="U108" s="676"/>
    </row>
    <row r="109" spans="2:21" ht="14.25">
      <c r="B109" s="662"/>
      <c r="C109" s="598"/>
      <c r="D109" s="671"/>
      <c r="E109" s="598"/>
      <c r="F109" s="598"/>
      <c r="G109" s="598"/>
      <c r="H109" s="598"/>
      <c r="I109" s="598"/>
      <c r="J109" s="598"/>
      <c r="K109" s="598"/>
      <c r="L109" s="598"/>
      <c r="M109" s="598"/>
      <c r="N109" s="598"/>
      <c r="O109" s="598"/>
      <c r="P109" s="598"/>
      <c r="Q109" s="598"/>
      <c r="R109" s="598"/>
      <c r="S109" s="598"/>
      <c r="T109" s="598"/>
      <c r="U109" s="672"/>
    </row>
    <row r="110" spans="2:21" ht="14.25">
      <c r="B110" s="662"/>
      <c r="C110" s="598"/>
      <c r="D110" s="671"/>
      <c r="E110" s="598"/>
      <c r="F110" s="598"/>
      <c r="G110" s="598"/>
      <c r="H110" s="598"/>
      <c r="I110" s="598"/>
      <c r="J110" s="598"/>
      <c r="K110" s="598"/>
      <c r="L110" s="598"/>
      <c r="M110" s="598"/>
      <c r="N110" s="598"/>
      <c r="O110" s="598"/>
      <c r="P110" s="598"/>
      <c r="Q110" s="598"/>
      <c r="R110" s="598"/>
      <c r="S110" s="598"/>
      <c r="T110" s="598"/>
      <c r="U110" s="672"/>
    </row>
    <row r="111" spans="2:21" ht="14.25">
      <c r="B111" s="662"/>
      <c r="C111" s="598"/>
      <c r="D111" s="671"/>
      <c r="E111" s="598"/>
      <c r="F111" s="598"/>
      <c r="G111" s="598"/>
      <c r="H111" s="598"/>
      <c r="I111" s="598"/>
      <c r="J111" s="598"/>
      <c r="K111" s="598"/>
      <c r="L111" s="598"/>
      <c r="M111" s="598"/>
      <c r="N111" s="598"/>
      <c r="O111" s="598"/>
      <c r="P111" s="598"/>
      <c r="Q111" s="598"/>
      <c r="R111" s="598"/>
      <c r="S111" s="598"/>
      <c r="T111" s="598"/>
      <c r="U111" s="672"/>
    </row>
    <row r="112" spans="2:21" ht="14.25">
      <c r="B112" s="662"/>
      <c r="C112" s="598"/>
      <c r="D112" s="671"/>
      <c r="E112" s="598"/>
      <c r="F112" s="598"/>
      <c r="G112" s="598"/>
      <c r="H112" s="598"/>
      <c r="I112" s="598"/>
      <c r="J112" s="598"/>
      <c r="K112" s="598"/>
      <c r="L112" s="598"/>
      <c r="M112" s="598"/>
      <c r="N112" s="598"/>
      <c r="O112" s="598"/>
      <c r="P112" s="598"/>
      <c r="Q112" s="598"/>
      <c r="R112" s="598"/>
      <c r="S112" s="598"/>
      <c r="T112" s="598"/>
      <c r="U112" s="672"/>
    </row>
    <row r="113" spans="2:21" ht="14.25">
      <c r="B113" s="662"/>
      <c r="C113" s="598"/>
      <c r="D113" s="671"/>
      <c r="E113" s="598"/>
      <c r="F113" s="598"/>
      <c r="G113" s="598"/>
      <c r="H113" s="598"/>
      <c r="I113" s="598"/>
      <c r="J113" s="598"/>
      <c r="K113" s="598"/>
      <c r="L113" s="598"/>
      <c r="M113" s="598"/>
      <c r="N113" s="598"/>
      <c r="O113" s="598"/>
      <c r="P113" s="598"/>
      <c r="Q113" s="598"/>
      <c r="R113" s="598"/>
      <c r="S113" s="598"/>
      <c r="T113" s="598"/>
      <c r="U113" s="672"/>
    </row>
    <row r="114" spans="2:21" ht="14.25">
      <c r="B114" s="662"/>
      <c r="C114" s="598"/>
      <c r="D114" s="671"/>
      <c r="E114" s="598"/>
      <c r="F114" s="598"/>
      <c r="G114" s="598"/>
      <c r="H114" s="598"/>
      <c r="I114" s="598"/>
      <c r="J114" s="598"/>
      <c r="K114" s="598"/>
      <c r="L114" s="598"/>
      <c r="M114" s="598"/>
      <c r="N114" s="598"/>
      <c r="O114" s="598"/>
      <c r="P114" s="598"/>
      <c r="Q114" s="598"/>
      <c r="R114" s="598"/>
      <c r="S114" s="598"/>
      <c r="T114" s="598"/>
      <c r="U114" s="672"/>
    </row>
    <row r="115" spans="2:21" ht="14.25">
      <c r="B115" s="662"/>
      <c r="C115" s="598"/>
      <c r="D115" s="671"/>
      <c r="E115" s="598"/>
      <c r="F115" s="598"/>
      <c r="G115" s="598"/>
      <c r="H115" s="598"/>
      <c r="I115" s="598"/>
      <c r="J115" s="598"/>
      <c r="K115" s="598"/>
      <c r="L115" s="598"/>
      <c r="M115" s="598"/>
      <c r="N115" s="598"/>
      <c r="O115" s="598"/>
      <c r="P115" s="598"/>
      <c r="Q115" s="598"/>
      <c r="R115" s="598"/>
      <c r="S115" s="598"/>
      <c r="T115" s="598"/>
      <c r="U115" s="672"/>
    </row>
    <row r="116" spans="2:21" ht="14.25">
      <c r="B116" s="662"/>
      <c r="C116" s="598"/>
      <c r="D116" s="671"/>
      <c r="E116" s="598"/>
      <c r="F116" s="598"/>
      <c r="G116" s="598"/>
      <c r="H116" s="598"/>
      <c r="I116" s="598"/>
      <c r="J116" s="598"/>
      <c r="K116" s="598"/>
      <c r="L116" s="598"/>
      <c r="M116" s="598"/>
      <c r="N116" s="598"/>
      <c r="O116" s="598"/>
      <c r="P116" s="598"/>
      <c r="Q116" s="598"/>
      <c r="R116" s="598"/>
      <c r="S116" s="598"/>
      <c r="T116" s="598"/>
      <c r="U116" s="672"/>
    </row>
    <row r="117" spans="2:21" ht="14.25">
      <c r="B117" s="662"/>
      <c r="C117" s="598"/>
      <c r="D117" s="671"/>
      <c r="E117" s="598"/>
      <c r="F117" s="598"/>
      <c r="G117" s="598"/>
      <c r="H117" s="598"/>
      <c r="I117" s="598"/>
      <c r="J117" s="598"/>
      <c r="K117" s="598"/>
      <c r="L117" s="598"/>
      <c r="M117" s="598"/>
      <c r="N117" s="598"/>
      <c r="O117" s="598"/>
      <c r="P117" s="598"/>
      <c r="Q117" s="598"/>
      <c r="R117" s="598"/>
      <c r="S117" s="598"/>
      <c r="T117" s="598"/>
      <c r="U117" s="672"/>
    </row>
    <row r="118" spans="2:21" ht="14.25">
      <c r="B118" s="662"/>
      <c r="C118" s="598"/>
      <c r="D118" s="671"/>
      <c r="E118" s="598"/>
      <c r="F118" s="598"/>
      <c r="G118" s="598"/>
      <c r="H118" s="598"/>
      <c r="I118" s="598"/>
      <c r="J118" s="598"/>
      <c r="K118" s="598"/>
      <c r="L118" s="598"/>
      <c r="M118" s="598"/>
      <c r="N118" s="598"/>
      <c r="O118" s="598"/>
      <c r="P118" s="598"/>
      <c r="Q118" s="598"/>
      <c r="R118" s="598"/>
      <c r="S118" s="598"/>
      <c r="T118" s="598"/>
      <c r="U118" s="672"/>
    </row>
    <row r="119" spans="2:21" ht="14.25">
      <c r="B119" s="662"/>
      <c r="C119" s="598"/>
      <c r="D119" s="671"/>
      <c r="E119" s="598"/>
      <c r="F119" s="598"/>
      <c r="G119" s="598"/>
      <c r="H119" s="598"/>
      <c r="I119" s="598"/>
      <c r="J119" s="598"/>
      <c r="K119" s="598"/>
      <c r="L119" s="598"/>
      <c r="M119" s="598"/>
      <c r="N119" s="598"/>
      <c r="O119" s="598"/>
      <c r="P119" s="598"/>
      <c r="Q119" s="598"/>
      <c r="R119" s="598"/>
      <c r="S119" s="598"/>
      <c r="T119" s="598"/>
      <c r="U119" s="672"/>
    </row>
    <row r="120" spans="2:21" ht="14.25">
      <c r="B120" s="662"/>
      <c r="C120" s="598"/>
      <c r="D120" s="671"/>
      <c r="E120" s="598"/>
      <c r="F120" s="598"/>
      <c r="G120" s="598"/>
      <c r="H120" s="598"/>
      <c r="I120" s="598"/>
      <c r="J120" s="598"/>
      <c r="K120" s="598"/>
      <c r="L120" s="598"/>
      <c r="M120" s="598"/>
      <c r="N120" s="598"/>
      <c r="O120" s="598"/>
      <c r="P120" s="598"/>
      <c r="Q120" s="598"/>
      <c r="R120" s="598"/>
      <c r="S120" s="598"/>
      <c r="T120" s="598"/>
      <c r="U120" s="672"/>
    </row>
    <row r="121" spans="2:21" ht="14.25">
      <c r="B121" s="662"/>
      <c r="C121" s="598"/>
      <c r="D121" s="671"/>
      <c r="E121" s="598"/>
      <c r="F121" s="598"/>
      <c r="G121" s="598"/>
      <c r="H121" s="598"/>
      <c r="I121" s="598"/>
      <c r="J121" s="598"/>
      <c r="K121" s="598"/>
      <c r="L121" s="598"/>
      <c r="M121" s="598"/>
      <c r="N121" s="598"/>
      <c r="O121" s="598"/>
      <c r="P121" s="598"/>
      <c r="Q121" s="598"/>
      <c r="R121" s="598"/>
      <c r="S121" s="598"/>
      <c r="T121" s="598"/>
      <c r="U121" s="672"/>
    </row>
    <row r="122" spans="2:21" ht="14.25">
      <c r="B122" s="662"/>
      <c r="C122" s="598"/>
      <c r="D122" s="671"/>
      <c r="E122" s="598"/>
      <c r="F122" s="598"/>
      <c r="G122" s="598"/>
      <c r="H122" s="598"/>
      <c r="I122" s="598"/>
      <c r="J122" s="598"/>
      <c r="K122" s="598"/>
      <c r="L122" s="598"/>
      <c r="M122" s="598"/>
      <c r="N122" s="598"/>
      <c r="O122" s="598"/>
      <c r="P122" s="598"/>
      <c r="Q122" s="598"/>
      <c r="R122" s="598"/>
      <c r="S122" s="598"/>
      <c r="T122" s="598"/>
      <c r="U122" s="672"/>
    </row>
    <row r="123" spans="2:21" ht="14.25">
      <c r="B123" s="662"/>
      <c r="C123" s="598"/>
      <c r="D123" s="671"/>
      <c r="E123" s="598"/>
      <c r="F123" s="598"/>
      <c r="G123" s="598"/>
      <c r="H123" s="598"/>
      <c r="I123" s="598"/>
      <c r="J123" s="598"/>
      <c r="K123" s="598"/>
      <c r="L123" s="598"/>
      <c r="M123" s="598"/>
      <c r="N123" s="598"/>
      <c r="O123" s="598"/>
      <c r="P123" s="598"/>
      <c r="Q123" s="598"/>
      <c r="R123" s="598"/>
      <c r="S123" s="598"/>
      <c r="T123" s="598"/>
      <c r="U123" s="672"/>
    </row>
    <row r="124" spans="2:21" ht="14.25">
      <c r="B124" s="662"/>
      <c r="C124" s="598"/>
      <c r="D124" s="671"/>
      <c r="E124" s="598"/>
      <c r="F124" s="598"/>
      <c r="G124" s="598"/>
      <c r="H124" s="598"/>
      <c r="I124" s="598"/>
      <c r="J124" s="598"/>
      <c r="K124" s="598"/>
      <c r="L124" s="598"/>
      <c r="M124" s="598"/>
      <c r="N124" s="598"/>
      <c r="O124" s="598"/>
      <c r="P124" s="598"/>
      <c r="Q124" s="598"/>
      <c r="R124" s="598"/>
      <c r="S124" s="598"/>
      <c r="T124" s="598"/>
      <c r="U124" s="672"/>
    </row>
    <row r="125" spans="2:21" ht="14.25">
      <c r="B125" s="662"/>
      <c r="C125" s="598"/>
      <c r="D125" s="671"/>
      <c r="E125" s="598"/>
      <c r="F125" s="598"/>
      <c r="G125" s="598"/>
      <c r="H125" s="598"/>
      <c r="I125" s="598"/>
      <c r="J125" s="598"/>
      <c r="K125" s="598"/>
      <c r="L125" s="598"/>
      <c r="M125" s="598"/>
      <c r="N125" s="598"/>
      <c r="O125" s="598"/>
      <c r="P125" s="598"/>
      <c r="Q125" s="598"/>
      <c r="R125" s="598"/>
      <c r="S125" s="598"/>
      <c r="T125" s="598"/>
      <c r="U125" s="672"/>
    </row>
    <row r="126" spans="2:21" ht="14.25">
      <c r="B126" s="662"/>
      <c r="C126" s="598"/>
      <c r="D126" s="671"/>
      <c r="E126" s="598"/>
      <c r="F126" s="598"/>
      <c r="G126" s="598"/>
      <c r="H126" s="598"/>
      <c r="I126" s="598"/>
      <c r="J126" s="598"/>
      <c r="K126" s="598"/>
      <c r="L126" s="598"/>
      <c r="M126" s="598"/>
      <c r="N126" s="598"/>
      <c r="O126" s="598"/>
      <c r="P126" s="598"/>
      <c r="Q126" s="598"/>
      <c r="R126" s="598"/>
      <c r="S126" s="598"/>
      <c r="T126" s="598"/>
      <c r="U126" s="672"/>
    </row>
    <row r="127" spans="2:21" ht="14.25">
      <c r="B127" s="662"/>
      <c r="C127" s="598"/>
      <c r="D127" s="671"/>
      <c r="E127" s="598"/>
      <c r="F127" s="598"/>
      <c r="G127" s="598"/>
      <c r="H127" s="598"/>
      <c r="I127" s="598"/>
      <c r="J127" s="598"/>
      <c r="K127" s="598"/>
      <c r="L127" s="598"/>
      <c r="M127" s="598"/>
      <c r="N127" s="598"/>
      <c r="O127" s="598"/>
      <c r="P127" s="598"/>
      <c r="Q127" s="598"/>
      <c r="R127" s="598"/>
      <c r="S127" s="598"/>
      <c r="T127" s="598"/>
      <c r="U127" s="672"/>
    </row>
    <row r="128" spans="2:21" ht="14.25">
      <c r="B128" s="662"/>
      <c r="C128" s="598"/>
      <c r="D128" s="671"/>
      <c r="E128" s="598"/>
      <c r="F128" s="598"/>
      <c r="G128" s="598"/>
      <c r="H128" s="598"/>
      <c r="I128" s="598"/>
      <c r="J128" s="598"/>
      <c r="K128" s="598"/>
      <c r="L128" s="598"/>
      <c r="M128" s="598"/>
      <c r="N128" s="598"/>
      <c r="O128" s="598"/>
      <c r="P128" s="598"/>
      <c r="Q128" s="598"/>
      <c r="R128" s="598"/>
      <c r="S128" s="598"/>
      <c r="T128" s="598"/>
      <c r="U128" s="672"/>
    </row>
    <row r="129" spans="2:21" ht="14.25">
      <c r="B129" s="662"/>
      <c r="C129" s="598"/>
      <c r="D129" s="671"/>
      <c r="E129" s="598"/>
      <c r="F129" s="598"/>
      <c r="G129" s="598"/>
      <c r="H129" s="598"/>
      <c r="I129" s="598"/>
      <c r="J129" s="598"/>
      <c r="K129" s="598"/>
      <c r="L129" s="598"/>
      <c r="M129" s="598"/>
      <c r="N129" s="598"/>
      <c r="O129" s="598"/>
      <c r="P129" s="598"/>
      <c r="Q129" s="598"/>
      <c r="R129" s="598"/>
      <c r="S129" s="598"/>
      <c r="T129" s="598"/>
      <c r="U129" s="672"/>
    </row>
    <row r="130" spans="2:21" ht="14.25">
      <c r="B130" s="662"/>
      <c r="C130" s="598"/>
      <c r="D130" s="671"/>
      <c r="E130" s="598"/>
      <c r="F130" s="598"/>
      <c r="G130" s="598"/>
      <c r="H130" s="598"/>
      <c r="I130" s="598"/>
      <c r="J130" s="598"/>
      <c r="K130" s="598"/>
      <c r="L130" s="598"/>
      <c r="M130" s="598"/>
      <c r="N130" s="598"/>
      <c r="O130" s="598"/>
      <c r="P130" s="598"/>
      <c r="Q130" s="598"/>
      <c r="R130" s="598"/>
      <c r="S130" s="598"/>
      <c r="T130" s="598"/>
      <c r="U130" s="672"/>
    </row>
    <row r="131" spans="2:21" ht="14.25">
      <c r="B131" s="662"/>
      <c r="C131" s="598"/>
      <c r="D131" s="671"/>
      <c r="E131" s="598"/>
      <c r="F131" s="598"/>
      <c r="G131" s="598"/>
      <c r="H131" s="598"/>
      <c r="I131" s="598"/>
      <c r="J131" s="598"/>
      <c r="K131" s="598"/>
      <c r="L131" s="598"/>
      <c r="M131" s="598"/>
      <c r="N131" s="598"/>
      <c r="O131" s="598"/>
      <c r="P131" s="598"/>
      <c r="Q131" s="598"/>
      <c r="R131" s="598"/>
      <c r="S131" s="598"/>
      <c r="T131" s="598"/>
      <c r="U131" s="672"/>
    </row>
    <row r="132" spans="2:21" ht="14.25">
      <c r="B132" s="662"/>
      <c r="C132" s="598"/>
      <c r="D132" s="671"/>
      <c r="E132" s="598"/>
      <c r="F132" s="598"/>
      <c r="G132" s="598"/>
      <c r="H132" s="598"/>
      <c r="I132" s="598"/>
      <c r="J132" s="598"/>
      <c r="K132" s="598"/>
      <c r="L132" s="598"/>
      <c r="M132" s="598"/>
      <c r="N132" s="598"/>
      <c r="O132" s="598"/>
      <c r="P132" s="598"/>
      <c r="Q132" s="598"/>
      <c r="R132" s="598"/>
      <c r="S132" s="598"/>
      <c r="T132" s="598"/>
      <c r="U132" s="672"/>
    </row>
    <row r="133" spans="2:21" ht="14.25">
      <c r="B133" s="662"/>
      <c r="C133" s="598"/>
      <c r="D133" s="671"/>
      <c r="E133" s="598"/>
      <c r="F133" s="598"/>
      <c r="G133" s="598"/>
      <c r="H133" s="598"/>
      <c r="I133" s="598"/>
      <c r="J133" s="598"/>
      <c r="K133" s="598"/>
      <c r="L133" s="598"/>
      <c r="M133" s="598"/>
      <c r="N133" s="598"/>
      <c r="O133" s="598"/>
      <c r="P133" s="598"/>
      <c r="Q133" s="598"/>
      <c r="R133" s="598"/>
      <c r="S133" s="598"/>
      <c r="T133" s="598"/>
      <c r="U133" s="672"/>
    </row>
    <row r="134" spans="2:21" ht="14.25">
      <c r="B134" s="662"/>
      <c r="C134" s="598"/>
      <c r="D134" s="671"/>
      <c r="E134" s="598"/>
      <c r="F134" s="598"/>
      <c r="G134" s="598"/>
      <c r="H134" s="598"/>
      <c r="I134" s="598"/>
      <c r="J134" s="598"/>
      <c r="K134" s="598"/>
      <c r="L134" s="598"/>
      <c r="M134" s="598"/>
      <c r="N134" s="598"/>
      <c r="O134" s="598"/>
      <c r="P134" s="598"/>
      <c r="Q134" s="598"/>
      <c r="R134" s="598"/>
      <c r="S134" s="598"/>
      <c r="T134" s="598"/>
      <c r="U134" s="672"/>
    </row>
    <row r="135" spans="2:21" ht="14.25">
      <c r="B135" s="662"/>
      <c r="C135" s="598"/>
      <c r="D135" s="671"/>
      <c r="E135" s="598"/>
      <c r="F135" s="598"/>
      <c r="G135" s="598"/>
      <c r="H135" s="598"/>
      <c r="I135" s="598"/>
      <c r="J135" s="598"/>
      <c r="K135" s="598"/>
      <c r="L135" s="598"/>
      <c r="M135" s="598"/>
      <c r="N135" s="598"/>
      <c r="O135" s="598"/>
      <c r="P135" s="598"/>
      <c r="Q135" s="598"/>
      <c r="R135" s="598"/>
      <c r="S135" s="598"/>
      <c r="T135" s="598"/>
      <c r="U135" s="672"/>
    </row>
    <row r="136" spans="2:21" ht="14.25">
      <c r="B136" s="662"/>
      <c r="C136" s="598"/>
      <c r="D136" s="671"/>
      <c r="E136" s="598"/>
      <c r="F136" s="598"/>
      <c r="G136" s="598"/>
      <c r="H136" s="598"/>
      <c r="I136" s="598"/>
      <c r="J136" s="598"/>
      <c r="K136" s="598"/>
      <c r="L136" s="598"/>
      <c r="M136" s="598"/>
      <c r="N136" s="598"/>
      <c r="O136" s="598"/>
      <c r="P136" s="598"/>
      <c r="Q136" s="598"/>
      <c r="R136" s="598"/>
      <c r="S136" s="598"/>
      <c r="T136" s="598"/>
      <c r="U136" s="672"/>
    </row>
    <row r="137" spans="2:21" ht="14.25">
      <c r="B137" s="662"/>
      <c r="C137" s="598"/>
      <c r="D137" s="671"/>
      <c r="E137" s="598"/>
      <c r="F137" s="598"/>
      <c r="G137" s="598"/>
      <c r="H137" s="598"/>
      <c r="I137" s="598"/>
      <c r="J137" s="598"/>
      <c r="K137" s="598"/>
      <c r="L137" s="598"/>
      <c r="M137" s="598"/>
      <c r="N137" s="598"/>
      <c r="O137" s="598"/>
      <c r="P137" s="598"/>
      <c r="Q137" s="598"/>
      <c r="R137" s="598"/>
      <c r="S137" s="598"/>
      <c r="T137" s="598"/>
      <c r="U137" s="672"/>
    </row>
    <row r="138" spans="2:21" ht="14.25">
      <c r="B138" s="662"/>
      <c r="C138" s="598"/>
      <c r="D138" s="671"/>
      <c r="E138" s="598"/>
      <c r="F138" s="598"/>
      <c r="G138" s="598"/>
      <c r="H138" s="598"/>
      <c r="I138" s="598"/>
      <c r="J138" s="598"/>
      <c r="K138" s="598"/>
      <c r="L138" s="598"/>
      <c r="M138" s="598"/>
      <c r="N138" s="598"/>
      <c r="O138" s="598"/>
      <c r="P138" s="598"/>
      <c r="Q138" s="598"/>
      <c r="R138" s="598"/>
      <c r="S138" s="598"/>
      <c r="T138" s="598"/>
      <c r="U138" s="672"/>
    </row>
    <row r="139" spans="2:21" ht="14.25">
      <c r="B139" s="662"/>
      <c r="C139" s="598"/>
      <c r="D139" s="671"/>
      <c r="E139" s="598"/>
      <c r="F139" s="598"/>
      <c r="G139" s="598"/>
      <c r="H139" s="598"/>
      <c r="I139" s="598"/>
      <c r="J139" s="598"/>
      <c r="K139" s="598"/>
      <c r="L139" s="598"/>
      <c r="M139" s="598"/>
      <c r="N139" s="598"/>
      <c r="O139" s="598"/>
      <c r="P139" s="598"/>
      <c r="Q139" s="598"/>
      <c r="R139" s="598"/>
      <c r="S139" s="598"/>
      <c r="T139" s="598"/>
      <c r="U139" s="672"/>
    </row>
    <row r="140" spans="2:21" ht="14.25">
      <c r="B140" s="662"/>
      <c r="C140" s="598"/>
      <c r="D140" s="671"/>
      <c r="E140" s="598"/>
      <c r="F140" s="598"/>
      <c r="G140" s="598"/>
      <c r="H140" s="598"/>
      <c r="I140" s="598"/>
      <c r="J140" s="598"/>
      <c r="K140" s="598"/>
      <c r="L140" s="598"/>
      <c r="M140" s="598"/>
      <c r="N140" s="598"/>
      <c r="O140" s="598"/>
      <c r="P140" s="598"/>
      <c r="Q140" s="598"/>
      <c r="R140" s="598"/>
      <c r="S140" s="598"/>
      <c r="T140" s="598"/>
      <c r="U140" s="672"/>
    </row>
    <row r="141" spans="2:21" ht="14.25">
      <c r="B141" s="662"/>
      <c r="C141" s="598"/>
      <c r="D141" s="671"/>
      <c r="E141" s="598"/>
      <c r="F141" s="598"/>
      <c r="G141" s="598"/>
      <c r="H141" s="598"/>
      <c r="I141" s="598"/>
      <c r="J141" s="598"/>
      <c r="K141" s="598"/>
      <c r="L141" s="598"/>
      <c r="M141" s="598"/>
      <c r="N141" s="598"/>
      <c r="O141" s="598"/>
      <c r="P141" s="598"/>
      <c r="Q141" s="598"/>
      <c r="R141" s="598"/>
      <c r="S141" s="598"/>
      <c r="T141" s="598"/>
      <c r="U141" s="672"/>
    </row>
    <row r="142" spans="2:21" ht="14.25">
      <c r="B142" s="662"/>
      <c r="C142" s="598"/>
      <c r="D142" s="671"/>
      <c r="E142" s="598"/>
      <c r="F142" s="598"/>
      <c r="G142" s="598"/>
      <c r="H142" s="598"/>
      <c r="I142" s="598"/>
      <c r="J142" s="598"/>
      <c r="K142" s="598"/>
      <c r="L142" s="598"/>
      <c r="M142" s="598"/>
      <c r="N142" s="598"/>
      <c r="O142" s="598"/>
      <c r="P142" s="598"/>
      <c r="Q142" s="598"/>
      <c r="R142" s="598"/>
      <c r="S142" s="598"/>
      <c r="T142" s="598"/>
      <c r="U142" s="672"/>
    </row>
    <row r="143" spans="2:21" ht="14.25">
      <c r="B143" s="662"/>
      <c r="C143" s="598"/>
      <c r="D143" s="671"/>
      <c r="E143" s="598"/>
      <c r="F143" s="598"/>
      <c r="G143" s="598"/>
      <c r="H143" s="598"/>
      <c r="I143" s="598"/>
      <c r="J143" s="598"/>
      <c r="K143" s="598"/>
      <c r="L143" s="598"/>
      <c r="M143" s="598"/>
      <c r="N143" s="598"/>
      <c r="O143" s="598"/>
      <c r="P143" s="598"/>
      <c r="Q143" s="598"/>
      <c r="R143" s="598"/>
      <c r="S143" s="598"/>
      <c r="T143" s="598"/>
      <c r="U143" s="672"/>
    </row>
    <row r="144" spans="2:21" ht="14.25">
      <c r="B144" s="662"/>
      <c r="C144" s="598"/>
      <c r="D144" s="671"/>
      <c r="E144" s="598"/>
      <c r="F144" s="598"/>
      <c r="G144" s="598"/>
      <c r="H144" s="598"/>
      <c r="I144" s="598"/>
      <c r="J144" s="598"/>
      <c r="K144" s="598"/>
      <c r="L144" s="598"/>
      <c r="M144" s="598"/>
      <c r="N144" s="598"/>
      <c r="O144" s="598"/>
      <c r="P144" s="598"/>
      <c r="Q144" s="598"/>
      <c r="R144" s="598"/>
      <c r="S144" s="598"/>
      <c r="T144" s="598"/>
      <c r="U144" s="672"/>
    </row>
    <row r="145" spans="2:21" ht="14.25">
      <c r="B145" s="662"/>
      <c r="C145" s="598"/>
      <c r="D145" s="671"/>
      <c r="E145" s="598"/>
      <c r="F145" s="598"/>
      <c r="G145" s="598"/>
      <c r="H145" s="598"/>
      <c r="I145" s="598"/>
      <c r="J145" s="598"/>
      <c r="K145" s="598"/>
      <c r="L145" s="598"/>
      <c r="M145" s="598"/>
      <c r="N145" s="598"/>
      <c r="O145" s="598"/>
      <c r="P145" s="598"/>
      <c r="Q145" s="598"/>
      <c r="R145" s="598"/>
      <c r="S145" s="598"/>
      <c r="T145" s="598"/>
      <c r="U145" s="672"/>
    </row>
    <row r="146" spans="2:21" ht="14.25">
      <c r="B146" s="662"/>
      <c r="C146" s="598"/>
      <c r="D146" s="671"/>
      <c r="E146" s="598"/>
      <c r="F146" s="598"/>
      <c r="G146" s="598"/>
      <c r="H146" s="598"/>
      <c r="I146" s="598"/>
      <c r="J146" s="598"/>
      <c r="K146" s="598"/>
      <c r="L146" s="598"/>
      <c r="M146" s="598"/>
      <c r="N146" s="598"/>
      <c r="O146" s="598"/>
      <c r="P146" s="598"/>
      <c r="Q146" s="598"/>
      <c r="R146" s="598"/>
      <c r="S146" s="598"/>
      <c r="T146" s="598"/>
      <c r="U146" s="672"/>
    </row>
    <row r="147" spans="2:21" ht="14.25">
      <c r="B147" s="662"/>
      <c r="C147" s="598"/>
      <c r="D147" s="671"/>
      <c r="E147" s="598"/>
      <c r="F147" s="598"/>
      <c r="G147" s="598"/>
      <c r="H147" s="598"/>
      <c r="I147" s="598"/>
      <c r="J147" s="598"/>
      <c r="K147" s="598"/>
      <c r="L147" s="598"/>
      <c r="M147" s="598"/>
      <c r="N147" s="598"/>
      <c r="O147" s="598"/>
      <c r="P147" s="598"/>
      <c r="Q147" s="598"/>
      <c r="R147" s="598"/>
      <c r="S147" s="598"/>
      <c r="T147" s="598"/>
      <c r="U147" s="672"/>
    </row>
    <row r="148" spans="2:21" ht="14.25">
      <c r="B148" s="662"/>
      <c r="C148" s="598"/>
      <c r="D148" s="671"/>
      <c r="E148" s="598"/>
      <c r="F148" s="598"/>
      <c r="G148" s="598"/>
      <c r="H148" s="598"/>
      <c r="I148" s="598"/>
      <c r="J148" s="598"/>
      <c r="K148" s="598"/>
      <c r="L148" s="598"/>
      <c r="M148" s="598"/>
      <c r="N148" s="598"/>
      <c r="O148" s="598"/>
      <c r="P148" s="598"/>
      <c r="Q148" s="598"/>
      <c r="R148" s="598"/>
      <c r="S148" s="598"/>
      <c r="T148" s="598"/>
      <c r="U148" s="672"/>
    </row>
    <row r="149" spans="2:21" ht="14.25">
      <c r="B149" s="662"/>
      <c r="C149" s="598"/>
      <c r="D149" s="671"/>
      <c r="E149" s="598"/>
      <c r="F149" s="598"/>
      <c r="G149" s="598"/>
      <c r="H149" s="598"/>
      <c r="I149" s="598"/>
      <c r="J149" s="598"/>
      <c r="K149" s="598"/>
      <c r="L149" s="598"/>
      <c r="M149" s="598"/>
      <c r="N149" s="598"/>
      <c r="O149" s="598"/>
      <c r="P149" s="598"/>
      <c r="Q149" s="598"/>
      <c r="R149" s="598"/>
      <c r="S149" s="598"/>
      <c r="T149" s="598"/>
      <c r="U149" s="672"/>
    </row>
    <row r="150" spans="2:21" ht="14.25">
      <c r="B150" s="662"/>
      <c r="C150" s="598"/>
      <c r="D150" s="671"/>
      <c r="E150" s="598"/>
      <c r="F150" s="598"/>
      <c r="G150" s="598"/>
      <c r="H150" s="598"/>
      <c r="I150" s="598"/>
      <c r="J150" s="598"/>
      <c r="K150" s="598"/>
      <c r="L150" s="598"/>
      <c r="M150" s="598"/>
      <c r="N150" s="598"/>
      <c r="O150" s="598"/>
      <c r="P150" s="598"/>
      <c r="Q150" s="598"/>
      <c r="R150" s="598"/>
      <c r="S150" s="598"/>
      <c r="T150" s="598"/>
      <c r="U150" s="672"/>
    </row>
    <row r="151" spans="2:21" ht="14.25">
      <c r="B151" s="662"/>
      <c r="C151" s="598"/>
      <c r="D151" s="671"/>
      <c r="E151" s="598"/>
      <c r="F151" s="598"/>
      <c r="G151" s="598"/>
      <c r="H151" s="598"/>
      <c r="I151" s="598"/>
      <c r="J151" s="598"/>
      <c r="K151" s="598"/>
      <c r="L151" s="598"/>
      <c r="M151" s="598"/>
      <c r="N151" s="598"/>
      <c r="O151" s="598"/>
      <c r="P151" s="598"/>
      <c r="Q151" s="598"/>
      <c r="R151" s="598"/>
      <c r="S151" s="598"/>
      <c r="T151" s="598"/>
      <c r="U151" s="672"/>
    </row>
    <row r="152" spans="2:21" ht="14.25">
      <c r="B152" s="662"/>
      <c r="C152" s="598"/>
      <c r="D152" s="671"/>
      <c r="E152" s="598"/>
      <c r="F152" s="598"/>
      <c r="G152" s="598"/>
      <c r="H152" s="598"/>
      <c r="I152" s="598"/>
      <c r="J152" s="598"/>
      <c r="K152" s="598"/>
      <c r="L152" s="598"/>
      <c r="M152" s="598"/>
      <c r="N152" s="598"/>
      <c r="O152" s="598"/>
      <c r="P152" s="598"/>
      <c r="Q152" s="598"/>
      <c r="R152" s="598"/>
      <c r="S152" s="598"/>
      <c r="T152" s="598"/>
      <c r="U152" s="672"/>
    </row>
    <row r="153" spans="2:21" ht="14.25">
      <c r="B153" s="662"/>
      <c r="C153" s="598"/>
      <c r="D153" s="671"/>
      <c r="E153" s="598"/>
      <c r="F153" s="598"/>
      <c r="G153" s="598"/>
      <c r="H153" s="598"/>
      <c r="I153" s="598"/>
      <c r="J153" s="598"/>
      <c r="K153" s="598"/>
      <c r="L153" s="598"/>
      <c r="M153" s="598"/>
      <c r="N153" s="598"/>
      <c r="O153" s="598"/>
      <c r="P153" s="598"/>
      <c r="Q153" s="598"/>
      <c r="R153" s="598"/>
      <c r="S153" s="598"/>
      <c r="T153" s="598"/>
      <c r="U153" s="672"/>
    </row>
    <row r="154" spans="2:21" ht="14.25">
      <c r="B154" s="662"/>
      <c r="C154" s="598"/>
      <c r="D154" s="671"/>
      <c r="E154" s="598"/>
      <c r="F154" s="598"/>
      <c r="G154" s="598"/>
      <c r="H154" s="598"/>
      <c r="I154" s="598"/>
      <c r="J154" s="598"/>
      <c r="K154" s="598"/>
      <c r="L154" s="598"/>
      <c r="M154" s="598"/>
      <c r="N154" s="598"/>
      <c r="O154" s="598"/>
      <c r="P154" s="598"/>
      <c r="Q154" s="598"/>
      <c r="R154" s="598"/>
      <c r="S154" s="598"/>
      <c r="T154" s="598"/>
      <c r="U154" s="672"/>
    </row>
    <row r="155" spans="2:21" ht="14.25">
      <c r="B155" s="662"/>
      <c r="C155" s="598"/>
      <c r="D155" s="671"/>
      <c r="E155" s="598"/>
      <c r="F155" s="598"/>
      <c r="G155" s="598"/>
      <c r="H155" s="598"/>
      <c r="I155" s="598"/>
      <c r="J155" s="598"/>
      <c r="K155" s="598"/>
      <c r="L155" s="598"/>
      <c r="M155" s="598"/>
      <c r="N155" s="598"/>
      <c r="O155" s="598"/>
      <c r="P155" s="598"/>
      <c r="Q155" s="598"/>
      <c r="R155" s="598"/>
      <c r="S155" s="598"/>
      <c r="T155" s="598"/>
      <c r="U155" s="672"/>
    </row>
    <row r="156" spans="2:21" ht="14.25">
      <c r="B156" s="662"/>
      <c r="C156" s="598"/>
      <c r="D156" s="671"/>
      <c r="E156" s="598"/>
      <c r="F156" s="598"/>
      <c r="G156" s="598"/>
      <c r="H156" s="598"/>
      <c r="I156" s="598"/>
      <c r="J156" s="598"/>
      <c r="K156" s="598"/>
      <c r="L156" s="598"/>
      <c r="M156" s="598"/>
      <c r="N156" s="598"/>
      <c r="O156" s="598"/>
      <c r="P156" s="598"/>
      <c r="Q156" s="598"/>
      <c r="R156" s="598"/>
      <c r="S156" s="598"/>
      <c r="T156" s="598"/>
      <c r="U156" s="672"/>
    </row>
    <row r="157" spans="2:21" ht="14.25">
      <c r="B157" s="662"/>
      <c r="C157" s="598"/>
      <c r="D157" s="671"/>
      <c r="E157" s="598"/>
      <c r="F157" s="598"/>
      <c r="G157" s="598"/>
      <c r="H157" s="598"/>
      <c r="I157" s="598"/>
      <c r="J157" s="598"/>
      <c r="K157" s="598"/>
      <c r="L157" s="598"/>
      <c r="M157" s="598"/>
      <c r="N157" s="598"/>
      <c r="O157" s="598"/>
      <c r="P157" s="598"/>
      <c r="Q157" s="598"/>
      <c r="R157" s="598"/>
      <c r="S157" s="598"/>
      <c r="T157" s="598"/>
      <c r="U157" s="672"/>
    </row>
    <row r="158" spans="2:21" ht="14.25">
      <c r="B158" s="662"/>
      <c r="C158" s="598"/>
      <c r="D158" s="671"/>
      <c r="E158" s="598"/>
      <c r="F158" s="598"/>
      <c r="G158" s="598"/>
      <c r="H158" s="598"/>
      <c r="I158" s="598"/>
      <c r="J158" s="598"/>
      <c r="K158" s="598"/>
      <c r="L158" s="598"/>
      <c r="M158" s="598"/>
      <c r="N158" s="598"/>
      <c r="O158" s="598"/>
      <c r="P158" s="598"/>
      <c r="Q158" s="598"/>
      <c r="R158" s="598"/>
      <c r="S158" s="598"/>
      <c r="T158" s="598"/>
      <c r="U158" s="672"/>
    </row>
    <row r="159" spans="2:21" ht="14.25">
      <c r="B159" s="662"/>
      <c r="C159" s="598"/>
      <c r="D159" s="671"/>
      <c r="E159" s="598"/>
      <c r="F159" s="598"/>
      <c r="G159" s="598"/>
      <c r="H159" s="598"/>
      <c r="I159" s="598"/>
      <c r="J159" s="598"/>
      <c r="K159" s="598"/>
      <c r="L159" s="598"/>
      <c r="M159" s="598"/>
      <c r="N159" s="598"/>
      <c r="O159" s="598"/>
      <c r="P159" s="598"/>
      <c r="Q159" s="598"/>
      <c r="R159" s="598"/>
      <c r="S159" s="598"/>
      <c r="T159" s="598"/>
      <c r="U159" s="672"/>
    </row>
    <row r="160" spans="2:21" ht="14.25">
      <c r="B160" s="662"/>
      <c r="C160" s="598"/>
      <c r="D160" s="671"/>
      <c r="E160" s="598"/>
      <c r="F160" s="598"/>
      <c r="G160" s="598"/>
      <c r="H160" s="598"/>
      <c r="I160" s="598"/>
      <c r="J160" s="598"/>
      <c r="K160" s="598"/>
      <c r="L160" s="598"/>
      <c r="M160" s="598"/>
      <c r="N160" s="598"/>
      <c r="O160" s="598"/>
      <c r="P160" s="598"/>
      <c r="Q160" s="598"/>
      <c r="R160" s="598"/>
      <c r="S160" s="598"/>
      <c r="T160" s="598"/>
      <c r="U160" s="672"/>
    </row>
    <row r="161" spans="2:21" ht="14.25">
      <c r="B161" s="662"/>
      <c r="C161" s="598"/>
      <c r="D161" s="671"/>
      <c r="E161" s="598"/>
      <c r="F161" s="598"/>
      <c r="G161" s="598"/>
      <c r="H161" s="598"/>
      <c r="I161" s="598"/>
      <c r="J161" s="598"/>
      <c r="K161" s="598"/>
      <c r="L161" s="598"/>
      <c r="M161" s="598"/>
      <c r="N161" s="598"/>
      <c r="O161" s="598"/>
      <c r="P161" s="598"/>
      <c r="Q161" s="598"/>
      <c r="R161" s="598"/>
      <c r="S161" s="598"/>
      <c r="T161" s="598"/>
      <c r="U161" s="672"/>
    </row>
    <row r="162" spans="2:21" ht="14.25">
      <c r="B162" s="662"/>
      <c r="C162" s="598"/>
      <c r="D162" s="671"/>
      <c r="E162" s="598"/>
      <c r="F162" s="598"/>
      <c r="G162" s="598"/>
      <c r="H162" s="598"/>
      <c r="I162" s="598"/>
      <c r="J162" s="598"/>
      <c r="K162" s="598"/>
      <c r="L162" s="598"/>
      <c r="M162" s="598"/>
      <c r="N162" s="598"/>
      <c r="O162" s="598"/>
      <c r="P162" s="598"/>
      <c r="Q162" s="598"/>
      <c r="R162" s="598"/>
      <c r="S162" s="598"/>
      <c r="T162" s="598"/>
      <c r="U162" s="672"/>
    </row>
    <row r="163" spans="2:21" ht="14.25">
      <c r="B163" s="662"/>
      <c r="C163" s="598"/>
      <c r="D163" s="671"/>
      <c r="E163" s="598"/>
      <c r="F163" s="598"/>
      <c r="G163" s="598"/>
      <c r="H163" s="598"/>
      <c r="I163" s="598"/>
      <c r="J163" s="598"/>
      <c r="K163" s="598"/>
      <c r="L163" s="598"/>
      <c r="M163" s="598"/>
      <c r="N163" s="598"/>
      <c r="O163" s="598"/>
      <c r="P163" s="598"/>
      <c r="Q163" s="598"/>
      <c r="R163" s="598"/>
      <c r="S163" s="598"/>
      <c r="T163" s="598"/>
      <c r="U163" s="672"/>
    </row>
    <row r="164" spans="2:21" ht="14.25">
      <c r="B164" s="662"/>
      <c r="C164" s="598"/>
      <c r="D164" s="671"/>
      <c r="E164" s="598"/>
      <c r="F164" s="598"/>
      <c r="G164" s="598"/>
      <c r="H164" s="598"/>
      <c r="I164" s="598"/>
      <c r="J164" s="598"/>
      <c r="K164" s="598"/>
      <c r="L164" s="598"/>
      <c r="M164" s="598"/>
      <c r="N164" s="598"/>
      <c r="O164" s="598"/>
      <c r="P164" s="598"/>
      <c r="Q164" s="598"/>
      <c r="R164" s="598"/>
      <c r="S164" s="598"/>
      <c r="T164" s="598"/>
      <c r="U164" s="672"/>
    </row>
    <row r="165" spans="2:21" ht="14.25">
      <c r="B165" s="658"/>
      <c r="C165" s="598"/>
      <c r="D165" s="668"/>
      <c r="E165" s="598"/>
      <c r="F165" s="598"/>
      <c r="G165" s="598"/>
      <c r="H165" s="598"/>
      <c r="I165" s="598"/>
      <c r="J165" s="598"/>
      <c r="K165" s="598"/>
      <c r="L165" s="598"/>
      <c r="M165" s="598"/>
      <c r="N165" s="598"/>
      <c r="O165" s="598"/>
      <c r="P165" s="598"/>
      <c r="Q165" s="598"/>
      <c r="R165" s="598"/>
      <c r="S165" s="598"/>
      <c r="T165" s="598"/>
      <c r="U165" s="669"/>
    </row>
    <row r="166" spans="2:21" ht="14.25">
      <c r="B166" s="662"/>
      <c r="C166" s="598"/>
      <c r="D166" s="668"/>
      <c r="E166" s="598"/>
      <c r="F166" s="598"/>
      <c r="G166" s="598"/>
      <c r="H166" s="598"/>
      <c r="I166" s="598"/>
      <c r="J166" s="598"/>
      <c r="K166" s="598"/>
      <c r="L166" s="598"/>
      <c r="M166" s="598"/>
      <c r="N166" s="598"/>
      <c r="O166" s="598"/>
      <c r="P166" s="598"/>
      <c r="Q166" s="598"/>
      <c r="R166" s="598"/>
      <c r="S166" s="598"/>
      <c r="T166" s="598"/>
      <c r="U166" s="669"/>
    </row>
    <row r="167" spans="2:21" ht="14.25">
      <c r="B167" s="662"/>
      <c r="C167" s="598"/>
      <c r="D167" s="668"/>
      <c r="E167" s="598"/>
      <c r="F167" s="598"/>
      <c r="G167" s="598"/>
      <c r="H167" s="598"/>
      <c r="I167" s="598"/>
      <c r="J167" s="598"/>
      <c r="K167" s="598"/>
      <c r="L167" s="598"/>
      <c r="M167" s="598"/>
      <c r="N167" s="598"/>
      <c r="O167" s="598"/>
      <c r="P167" s="598"/>
      <c r="Q167" s="598"/>
      <c r="R167" s="598"/>
      <c r="S167" s="598"/>
      <c r="T167" s="598"/>
      <c r="U167" s="669"/>
    </row>
    <row r="168" spans="2:21" ht="14.25">
      <c r="B168" s="658"/>
      <c r="C168" s="598"/>
      <c r="D168" s="668"/>
      <c r="E168" s="598"/>
      <c r="F168" s="598"/>
      <c r="G168" s="598"/>
      <c r="H168" s="598"/>
      <c r="I168" s="598"/>
      <c r="J168" s="598"/>
      <c r="K168" s="598"/>
      <c r="L168" s="598"/>
      <c r="M168" s="598"/>
      <c r="N168" s="598"/>
      <c r="O168" s="598"/>
      <c r="P168" s="598"/>
      <c r="Q168" s="598"/>
      <c r="R168" s="598"/>
      <c r="S168" s="598"/>
      <c r="T168" s="598"/>
      <c r="U168" s="669"/>
    </row>
    <row r="169" spans="2:21" ht="14.25">
      <c r="B169" s="662"/>
      <c r="C169" s="598"/>
      <c r="D169" s="668"/>
      <c r="E169" s="598"/>
      <c r="F169" s="598"/>
      <c r="G169" s="598"/>
      <c r="H169" s="598"/>
      <c r="I169" s="598"/>
      <c r="J169" s="598"/>
      <c r="K169" s="598"/>
      <c r="L169" s="598"/>
      <c r="M169" s="598"/>
      <c r="N169" s="598"/>
      <c r="O169" s="598"/>
      <c r="P169" s="598"/>
      <c r="Q169" s="598"/>
      <c r="R169" s="598"/>
      <c r="S169" s="598"/>
      <c r="T169" s="598"/>
      <c r="U169" s="669"/>
    </row>
    <row r="170" spans="2:21" ht="14.25">
      <c r="B170" s="658"/>
      <c r="C170" s="598"/>
      <c r="D170" s="668"/>
      <c r="E170" s="598"/>
      <c r="F170" s="598"/>
      <c r="G170" s="598"/>
      <c r="H170" s="598"/>
      <c r="I170" s="598"/>
      <c r="J170" s="598"/>
      <c r="K170" s="598"/>
      <c r="L170" s="598"/>
      <c r="M170" s="598"/>
      <c r="N170" s="598"/>
      <c r="O170" s="598"/>
      <c r="P170" s="598"/>
      <c r="Q170" s="598"/>
      <c r="R170" s="598"/>
      <c r="S170" s="598"/>
      <c r="T170" s="598"/>
      <c r="U170" s="669"/>
    </row>
    <row r="171" spans="2:21" ht="14.25">
      <c r="B171" s="658"/>
      <c r="C171" s="598"/>
      <c r="D171" s="668"/>
      <c r="E171" s="598"/>
      <c r="F171" s="598"/>
      <c r="G171" s="598"/>
      <c r="H171" s="598"/>
      <c r="I171" s="598"/>
      <c r="J171" s="598"/>
      <c r="K171" s="598"/>
      <c r="L171" s="598"/>
      <c r="M171" s="598"/>
      <c r="N171" s="598"/>
      <c r="O171" s="598"/>
      <c r="P171" s="598"/>
      <c r="Q171" s="598"/>
      <c r="R171" s="598"/>
      <c r="S171" s="598"/>
      <c r="T171" s="598"/>
      <c r="U171" s="669"/>
    </row>
    <row r="172" spans="2:21" ht="14.25">
      <c r="B172" s="658"/>
      <c r="C172" s="598"/>
      <c r="D172" s="671"/>
      <c r="E172" s="598"/>
      <c r="F172" s="598"/>
      <c r="G172" s="598"/>
      <c r="H172" s="598"/>
      <c r="I172" s="598"/>
      <c r="J172" s="598"/>
      <c r="K172" s="598"/>
      <c r="L172" s="598"/>
      <c r="M172" s="598"/>
      <c r="N172" s="598"/>
      <c r="O172" s="598"/>
      <c r="P172" s="598"/>
      <c r="Q172" s="598"/>
      <c r="R172" s="598"/>
      <c r="S172" s="598"/>
      <c r="T172" s="598"/>
      <c r="U172" s="672"/>
    </row>
    <row r="173" spans="2:21" ht="14.25">
      <c r="B173" s="662"/>
      <c r="C173" s="598"/>
      <c r="D173" s="671"/>
      <c r="E173" s="598"/>
      <c r="F173" s="598"/>
      <c r="G173" s="598"/>
      <c r="H173" s="598"/>
      <c r="I173" s="598"/>
      <c r="J173" s="598"/>
      <c r="K173" s="598"/>
      <c r="L173" s="598"/>
      <c r="M173" s="598"/>
      <c r="N173" s="598"/>
      <c r="O173" s="598"/>
      <c r="P173" s="598"/>
      <c r="Q173" s="598"/>
      <c r="R173" s="598"/>
      <c r="S173" s="598"/>
      <c r="T173" s="598"/>
      <c r="U173" s="672"/>
    </row>
    <row r="174" spans="2:21" ht="14.25">
      <c r="B174" s="662"/>
      <c r="C174" s="598"/>
      <c r="D174" s="671"/>
      <c r="E174" s="598"/>
      <c r="F174" s="598"/>
      <c r="G174" s="598"/>
      <c r="H174" s="598"/>
      <c r="I174" s="598"/>
      <c r="J174" s="598"/>
      <c r="K174" s="598"/>
      <c r="L174" s="598"/>
      <c r="M174" s="598"/>
      <c r="N174" s="598"/>
      <c r="O174" s="598"/>
      <c r="P174" s="598"/>
      <c r="Q174" s="598"/>
      <c r="R174" s="598"/>
      <c r="S174" s="598"/>
      <c r="T174" s="598"/>
      <c r="U174" s="672"/>
    </row>
    <row r="175" spans="2:21" ht="14.25">
      <c r="B175" s="658"/>
      <c r="C175" s="598"/>
      <c r="D175" s="671"/>
      <c r="E175" s="598"/>
      <c r="F175" s="598"/>
      <c r="G175" s="598"/>
      <c r="H175" s="598"/>
      <c r="I175" s="598"/>
      <c r="J175" s="598"/>
      <c r="K175" s="598"/>
      <c r="L175" s="598"/>
      <c r="M175" s="598"/>
      <c r="N175" s="598"/>
      <c r="O175" s="598"/>
      <c r="P175" s="598"/>
      <c r="Q175" s="598"/>
      <c r="R175" s="598"/>
      <c r="S175" s="598"/>
      <c r="T175" s="598"/>
      <c r="U175" s="672"/>
    </row>
    <row r="176" spans="2:21" ht="18.75" customHeight="1">
      <c r="B176" s="677"/>
      <c r="C176" s="1029"/>
      <c r="D176" s="1029"/>
      <c r="E176" s="1029"/>
      <c r="F176" s="1029"/>
      <c r="G176" s="1029"/>
      <c r="H176" s="1029"/>
      <c r="I176" s="1029"/>
      <c r="J176" s="1029"/>
      <c r="K176" s="1029"/>
      <c r="L176" s="1029"/>
      <c r="M176" s="1029"/>
      <c r="N176" s="1029"/>
      <c r="O176" s="1029"/>
      <c r="P176" s="1029"/>
      <c r="Q176" s="1029"/>
      <c r="R176" s="1029"/>
      <c r="S176" s="1029"/>
      <c r="T176" s="1029"/>
      <c r="U176" s="1029"/>
    </row>
    <row r="177" spans="2:31" ht="14.25">
      <c r="B177" s="45"/>
      <c r="C177" s="33"/>
      <c r="D177" s="351"/>
      <c r="E177" s="33"/>
      <c r="F177" s="33"/>
      <c r="G177" s="33"/>
      <c r="H177" s="33"/>
      <c r="I177" s="33"/>
      <c r="J177" s="33"/>
      <c r="K177" s="33"/>
      <c r="L177" s="33"/>
      <c r="M177" s="33"/>
      <c r="N177" s="33"/>
      <c r="O177" s="33"/>
      <c r="P177" s="33"/>
      <c r="Q177" s="33"/>
      <c r="R177" s="33"/>
      <c r="S177" s="33"/>
      <c r="T177" s="33"/>
      <c r="U177" s="248"/>
    </row>
    <row r="178" spans="2:31">
      <c r="B178" s="44"/>
      <c r="D178" s="352"/>
      <c r="U178" s="246"/>
      <c r="W178" s="45"/>
      <c r="X178" s="45"/>
      <c r="Y178" s="45"/>
      <c r="Z178" s="45"/>
      <c r="AA178" s="45"/>
      <c r="AC178" s="14"/>
      <c r="AD178" s="14"/>
      <c r="AE178" s="38"/>
    </row>
    <row r="179" spans="2:31">
      <c r="B179" s="45"/>
      <c r="D179" s="352"/>
      <c r="U179" s="246"/>
      <c r="W179" s="45"/>
      <c r="X179" s="45"/>
      <c r="Y179" s="45"/>
      <c r="Z179" s="45"/>
      <c r="AA179" s="45"/>
      <c r="AC179" s="14"/>
      <c r="AD179" s="14"/>
      <c r="AE179" s="38"/>
    </row>
    <row r="180" spans="2:31">
      <c r="D180" s="352"/>
      <c r="U180" s="246"/>
      <c r="V180" s="22"/>
      <c r="AC180" s="14"/>
      <c r="AD180" s="14"/>
      <c r="AE180" s="38"/>
    </row>
    <row r="181" spans="2:31" ht="18.75" customHeight="1">
      <c r="D181" s="352"/>
      <c r="U181" s="246"/>
      <c r="AC181" s="14"/>
      <c r="AD181" s="14"/>
      <c r="AE181" s="38"/>
    </row>
    <row r="182" spans="2:31">
      <c r="B182" s="46"/>
      <c r="D182" s="352"/>
      <c r="U182" s="246"/>
      <c r="V182" s="22"/>
      <c r="AC182" s="14"/>
      <c r="AD182" s="14"/>
      <c r="AE182" s="38"/>
    </row>
    <row r="183" spans="2:31">
      <c r="B183" s="46"/>
      <c r="D183" s="352"/>
      <c r="U183" s="246"/>
      <c r="V183" s="22"/>
      <c r="AC183" s="14"/>
      <c r="AD183" s="14"/>
      <c r="AE183" s="38"/>
    </row>
    <row r="184" spans="2:31">
      <c r="D184" s="352"/>
      <c r="U184" s="246"/>
      <c r="V184" s="22"/>
      <c r="AC184" s="14"/>
      <c r="AD184" s="14"/>
      <c r="AE184" s="38"/>
    </row>
    <row r="185" spans="2:31">
      <c r="C185" s="981"/>
      <c r="D185" s="981"/>
      <c r="E185" s="981"/>
      <c r="F185" s="981"/>
      <c r="G185" s="981"/>
      <c r="H185" s="981"/>
      <c r="I185" s="981"/>
      <c r="J185" s="981"/>
      <c r="K185" s="981"/>
      <c r="L185" s="981"/>
      <c r="M185" s="981"/>
      <c r="N185" s="981"/>
      <c r="O185" s="981"/>
      <c r="P185" s="981"/>
      <c r="Q185" s="981"/>
      <c r="R185" s="981"/>
      <c r="S185" s="981"/>
      <c r="T185" s="981"/>
      <c r="U185" s="981"/>
      <c r="V185" s="22"/>
      <c r="AC185" s="14"/>
      <c r="AD185" s="14"/>
      <c r="AE185" s="38"/>
    </row>
    <row r="186" spans="2:31">
      <c r="C186" s="981"/>
      <c r="D186" s="981"/>
      <c r="E186" s="981"/>
      <c r="F186" s="981"/>
      <c r="G186" s="981"/>
      <c r="H186" s="981"/>
      <c r="I186" s="981"/>
      <c r="J186" s="981"/>
      <c r="K186" s="981"/>
      <c r="L186" s="981"/>
      <c r="M186" s="981"/>
      <c r="N186" s="981"/>
      <c r="O186" s="981"/>
      <c r="P186" s="981"/>
      <c r="Q186" s="981"/>
      <c r="R186" s="981"/>
      <c r="S186" s="981"/>
      <c r="T186" s="981"/>
      <c r="U186" s="981"/>
      <c r="V186" s="22"/>
      <c r="AC186" s="14"/>
      <c r="AD186" s="14"/>
      <c r="AE186" s="38"/>
    </row>
    <row r="187" spans="2:31">
      <c r="C187" s="981"/>
      <c r="D187" s="981"/>
      <c r="E187" s="981"/>
      <c r="F187" s="981"/>
      <c r="G187" s="981"/>
      <c r="H187" s="981"/>
      <c r="I187" s="981"/>
      <c r="J187" s="981"/>
      <c r="K187" s="981"/>
      <c r="L187" s="981"/>
      <c r="M187" s="981"/>
      <c r="N187" s="981"/>
      <c r="O187" s="981"/>
      <c r="P187" s="981"/>
      <c r="Q187" s="981"/>
      <c r="R187" s="981"/>
      <c r="S187" s="981"/>
      <c r="T187" s="981"/>
      <c r="U187" s="981"/>
      <c r="AC187" s="14"/>
      <c r="AD187" s="14"/>
      <c r="AE187" s="38"/>
    </row>
    <row r="188" spans="2:31">
      <c r="D188" s="352"/>
      <c r="U188" s="246"/>
      <c r="AC188" s="14"/>
      <c r="AD188" s="14"/>
      <c r="AE188" s="38"/>
    </row>
    <row r="189" spans="2:31">
      <c r="D189" s="352"/>
      <c r="U189" s="246"/>
      <c r="V189" s="47"/>
      <c r="W189" s="34"/>
      <c r="X189" s="34"/>
      <c r="Y189" s="34"/>
      <c r="Z189" s="34"/>
      <c r="AA189" s="34"/>
      <c r="AB189" s="34"/>
      <c r="AC189" s="48"/>
      <c r="AD189" s="48"/>
      <c r="AE189" s="49"/>
    </row>
    <row r="190" spans="2:31">
      <c r="C190" s="49"/>
      <c r="D190" s="353"/>
      <c r="E190" s="49"/>
      <c r="F190" s="49"/>
      <c r="G190" s="49"/>
      <c r="H190" s="49"/>
      <c r="I190" s="49"/>
      <c r="J190" s="49"/>
      <c r="K190" s="49"/>
      <c r="L190" s="49"/>
      <c r="M190" s="49"/>
      <c r="N190" s="49"/>
      <c r="O190" s="49"/>
      <c r="P190" s="49"/>
      <c r="Q190" s="49"/>
      <c r="R190" s="49"/>
      <c r="S190" s="49"/>
      <c r="T190" s="49"/>
      <c r="U190" s="249"/>
      <c r="V190" s="47"/>
      <c r="W190" s="34"/>
      <c r="X190" s="34"/>
      <c r="Y190" s="34"/>
      <c r="Z190" s="34"/>
      <c r="AA190" s="34"/>
      <c r="AB190" s="34"/>
      <c r="AC190" s="48"/>
      <c r="AD190" s="48"/>
      <c r="AE190" s="49"/>
    </row>
    <row r="191" spans="2:31">
      <c r="B191" s="34"/>
      <c r="D191" s="352"/>
      <c r="U191" s="249"/>
      <c r="V191" s="47"/>
      <c r="W191" s="34"/>
      <c r="X191" s="34"/>
      <c r="Y191" s="34"/>
      <c r="Z191" s="34"/>
      <c r="AA191" s="34"/>
      <c r="AB191" s="34"/>
      <c r="AC191" s="48"/>
      <c r="AD191" s="48"/>
      <c r="AE191" s="49"/>
    </row>
    <row r="192" spans="2:31">
      <c r="D192" s="352"/>
      <c r="U192" s="249"/>
      <c r="V192" s="47"/>
      <c r="W192" s="34"/>
      <c r="X192" s="34"/>
      <c r="Y192" s="34"/>
      <c r="Z192" s="34"/>
      <c r="AA192" s="34"/>
      <c r="AB192" s="34"/>
      <c r="AC192" s="48"/>
      <c r="AD192" s="48"/>
      <c r="AE192" s="49"/>
    </row>
    <row r="194" spans="2:21">
      <c r="B194" s="40"/>
    </row>
    <row r="195" spans="2:21">
      <c r="B195" s="51"/>
      <c r="C195" s="52"/>
      <c r="D195" s="354"/>
      <c r="E195" s="52"/>
      <c r="F195" s="52"/>
      <c r="G195" s="52"/>
      <c r="H195" s="52"/>
      <c r="I195" s="52"/>
      <c r="J195" s="52"/>
      <c r="K195" s="52"/>
      <c r="L195" s="52"/>
      <c r="M195" s="52"/>
      <c r="N195" s="52"/>
      <c r="O195" s="52"/>
      <c r="P195" s="52"/>
      <c r="Q195" s="52"/>
      <c r="R195" s="52"/>
      <c r="S195" s="52"/>
      <c r="T195" s="52"/>
      <c r="U195" s="250"/>
    </row>
    <row r="196" spans="2:21">
      <c r="B196" s="51"/>
      <c r="C196" s="52"/>
      <c r="D196" s="354"/>
      <c r="E196" s="52"/>
      <c r="F196" s="52"/>
      <c r="G196" s="52"/>
      <c r="H196" s="52"/>
      <c r="I196" s="52"/>
      <c r="J196" s="52"/>
      <c r="K196" s="52"/>
      <c r="L196" s="52"/>
      <c r="M196" s="52"/>
      <c r="N196" s="52"/>
      <c r="O196" s="52"/>
      <c r="P196" s="52"/>
      <c r="Q196" s="52"/>
      <c r="R196" s="52"/>
      <c r="S196" s="52"/>
      <c r="T196" s="52"/>
      <c r="U196" s="250"/>
    </row>
    <row r="197" spans="2:21">
      <c r="B197" s="54"/>
      <c r="C197" s="52"/>
      <c r="D197" s="354"/>
      <c r="E197" s="52"/>
      <c r="F197" s="52"/>
      <c r="G197" s="52"/>
      <c r="H197" s="52"/>
      <c r="I197" s="52"/>
      <c r="J197" s="52"/>
      <c r="K197" s="52"/>
      <c r="L197" s="52"/>
      <c r="M197" s="52"/>
      <c r="N197" s="52"/>
      <c r="O197" s="52"/>
      <c r="P197" s="52"/>
      <c r="Q197" s="52"/>
      <c r="R197" s="52"/>
      <c r="S197" s="52"/>
      <c r="T197" s="52"/>
      <c r="U197" s="250"/>
    </row>
    <row r="198" spans="2:21">
      <c r="B198" s="54"/>
      <c r="C198" s="52"/>
      <c r="D198" s="354"/>
      <c r="E198" s="52"/>
      <c r="F198" s="52"/>
      <c r="G198" s="52"/>
      <c r="H198" s="52"/>
      <c r="I198" s="52"/>
      <c r="J198" s="52"/>
      <c r="K198" s="52"/>
      <c r="L198" s="52"/>
      <c r="M198" s="52"/>
      <c r="N198" s="52"/>
      <c r="O198" s="52"/>
      <c r="P198" s="52"/>
      <c r="Q198" s="52"/>
      <c r="R198" s="52"/>
      <c r="S198" s="52"/>
      <c r="T198" s="52"/>
      <c r="U198" s="250"/>
    </row>
    <row r="199" spans="2:21">
      <c r="B199" s="51"/>
      <c r="C199" s="52"/>
      <c r="D199" s="354"/>
      <c r="E199" s="52"/>
      <c r="F199" s="52"/>
      <c r="G199" s="52"/>
      <c r="H199" s="52"/>
      <c r="I199" s="52"/>
      <c r="J199" s="52"/>
      <c r="K199" s="52"/>
      <c r="L199" s="52"/>
      <c r="M199" s="52"/>
      <c r="N199" s="52"/>
      <c r="O199" s="52"/>
      <c r="P199" s="52"/>
      <c r="Q199" s="52"/>
      <c r="R199" s="52"/>
      <c r="S199" s="52"/>
      <c r="T199" s="52"/>
      <c r="U199" s="250"/>
    </row>
    <row r="200" spans="2:21" ht="18.75" customHeight="1">
      <c r="B200" s="55"/>
      <c r="C200" s="1015"/>
      <c r="D200" s="1015"/>
      <c r="E200" s="1015"/>
      <c r="F200" s="1015"/>
      <c r="G200" s="1015"/>
      <c r="H200" s="1015"/>
      <c r="I200" s="1015"/>
      <c r="J200" s="1015"/>
      <c r="K200" s="1015"/>
      <c r="L200" s="1015"/>
      <c r="M200" s="1015"/>
      <c r="N200" s="1015"/>
      <c r="O200" s="1015"/>
      <c r="P200" s="1015"/>
      <c r="Q200" s="1015"/>
      <c r="R200" s="1015"/>
      <c r="S200" s="1015"/>
      <c r="T200" s="1015"/>
      <c r="U200" s="1015"/>
    </row>
    <row r="201" spans="2:21" ht="14.25">
      <c r="B201" s="56"/>
      <c r="C201" s="57"/>
      <c r="D201" s="355"/>
      <c r="E201" s="57"/>
      <c r="F201" s="57"/>
      <c r="G201" s="57"/>
      <c r="H201" s="57"/>
      <c r="I201" s="57"/>
      <c r="J201" s="57"/>
      <c r="K201" s="57"/>
      <c r="L201" s="57"/>
      <c r="M201" s="57"/>
      <c r="N201" s="57"/>
      <c r="O201" s="57"/>
      <c r="P201" s="57"/>
      <c r="Q201" s="57"/>
      <c r="R201" s="57"/>
      <c r="S201" s="57"/>
      <c r="T201" s="57"/>
      <c r="U201" s="251"/>
    </row>
    <row r="202" spans="2:21" ht="18.75" customHeight="1">
      <c r="B202" s="55"/>
      <c r="C202" s="52"/>
      <c r="D202" s="356"/>
      <c r="E202" s="52"/>
      <c r="F202" s="52"/>
      <c r="G202" s="52"/>
      <c r="H202" s="52"/>
      <c r="I202" s="52"/>
      <c r="J202" s="52"/>
      <c r="K202" s="52"/>
      <c r="L202" s="52"/>
      <c r="M202" s="52"/>
      <c r="N202" s="52"/>
      <c r="O202" s="52"/>
      <c r="P202" s="52"/>
      <c r="Q202" s="52"/>
      <c r="R202" s="52"/>
      <c r="S202" s="52"/>
      <c r="T202" s="52"/>
      <c r="U202" s="252"/>
    </row>
    <row r="203" spans="2:21">
      <c r="B203" s="56"/>
      <c r="C203" s="52"/>
      <c r="D203" s="356"/>
      <c r="E203" s="52"/>
      <c r="F203" s="52"/>
      <c r="G203" s="52"/>
      <c r="H203" s="52"/>
      <c r="I203" s="52"/>
      <c r="J203" s="52"/>
      <c r="K203" s="52"/>
      <c r="L203" s="52"/>
      <c r="M203" s="52"/>
      <c r="N203" s="52"/>
      <c r="O203" s="52"/>
      <c r="P203" s="52"/>
      <c r="Q203" s="52"/>
      <c r="R203" s="52"/>
      <c r="S203" s="52"/>
      <c r="T203" s="52"/>
      <c r="U203" s="252"/>
    </row>
    <row r="204" spans="2:21" ht="18.75" customHeight="1">
      <c r="B204" s="58"/>
      <c r="C204" s="52"/>
      <c r="D204" s="354"/>
      <c r="E204" s="52"/>
      <c r="F204" s="52"/>
      <c r="G204" s="52"/>
      <c r="H204" s="52"/>
      <c r="I204" s="52"/>
      <c r="J204" s="52"/>
      <c r="K204" s="52"/>
      <c r="L204" s="52"/>
      <c r="M204" s="52"/>
      <c r="N204" s="52"/>
      <c r="O204" s="52"/>
      <c r="P204" s="52"/>
      <c r="Q204" s="52"/>
      <c r="R204" s="52"/>
      <c r="S204" s="52"/>
      <c r="T204" s="52"/>
      <c r="U204" s="250"/>
    </row>
    <row r="205" spans="2:21">
      <c r="B205" s="54"/>
      <c r="C205" s="52"/>
      <c r="D205" s="354"/>
      <c r="E205" s="52"/>
      <c r="F205" s="52"/>
      <c r="G205" s="52"/>
      <c r="H205" s="52"/>
      <c r="I205" s="52"/>
      <c r="J205" s="52"/>
      <c r="K205" s="52"/>
      <c r="L205" s="52"/>
      <c r="M205" s="52"/>
      <c r="N205" s="52"/>
      <c r="O205" s="52"/>
      <c r="P205" s="52"/>
      <c r="Q205" s="52"/>
      <c r="R205" s="52"/>
      <c r="S205" s="52"/>
      <c r="T205" s="52"/>
      <c r="U205" s="250"/>
    </row>
    <row r="206" spans="2:21">
      <c r="B206" s="58"/>
      <c r="C206" s="52"/>
      <c r="D206" s="354"/>
      <c r="E206" s="52"/>
      <c r="F206" s="52"/>
      <c r="G206" s="52"/>
      <c r="H206" s="52"/>
      <c r="I206" s="52"/>
      <c r="J206" s="52"/>
      <c r="K206" s="52"/>
      <c r="L206" s="52"/>
      <c r="M206" s="52"/>
      <c r="N206" s="52"/>
      <c r="O206" s="52"/>
      <c r="P206" s="52"/>
      <c r="Q206" s="52"/>
      <c r="R206" s="52"/>
      <c r="S206" s="52"/>
      <c r="T206" s="52"/>
      <c r="U206" s="250"/>
    </row>
    <row r="207" spans="2:21" ht="14.25">
      <c r="B207" s="54"/>
      <c r="C207" s="1016"/>
      <c r="D207" s="1016"/>
      <c r="E207" s="1016"/>
      <c r="F207" s="1016"/>
      <c r="G207" s="1016"/>
      <c r="H207" s="1016"/>
      <c r="I207" s="1016"/>
      <c r="J207" s="1016"/>
      <c r="K207" s="1016"/>
      <c r="L207" s="1016"/>
      <c r="M207" s="1016"/>
      <c r="N207" s="1016"/>
      <c r="O207" s="1016"/>
      <c r="P207" s="1016"/>
      <c r="Q207" s="1016"/>
      <c r="R207" s="1016"/>
      <c r="S207" s="1016"/>
      <c r="T207" s="1016"/>
      <c r="U207" s="1016"/>
    </row>
    <row r="208" spans="2:21" ht="18.75" customHeight="1">
      <c r="B208" s="54"/>
      <c r="C208" s="1016"/>
      <c r="D208" s="1016"/>
      <c r="E208" s="1016"/>
      <c r="F208" s="1016"/>
      <c r="G208" s="1016"/>
      <c r="H208" s="1016"/>
      <c r="I208" s="1016"/>
      <c r="J208" s="1016"/>
      <c r="K208" s="1016"/>
      <c r="L208" s="1016"/>
      <c r="M208" s="1016"/>
      <c r="N208" s="1016"/>
      <c r="O208" s="1016"/>
      <c r="P208" s="1016"/>
      <c r="Q208" s="1016"/>
      <c r="R208" s="1016"/>
      <c r="S208" s="1016"/>
      <c r="T208" s="1016"/>
      <c r="U208" s="1016"/>
    </row>
    <row r="209" spans="2:21" ht="14.25">
      <c r="B209" s="54"/>
      <c r="C209" s="1016"/>
      <c r="D209" s="1016"/>
      <c r="E209" s="1016"/>
      <c r="F209" s="1016"/>
      <c r="G209" s="1016"/>
      <c r="H209" s="1016"/>
      <c r="I209" s="1016"/>
      <c r="J209" s="1016"/>
      <c r="K209" s="1016"/>
      <c r="L209" s="1016"/>
      <c r="M209" s="1016"/>
      <c r="N209" s="1016"/>
      <c r="O209" s="1016"/>
      <c r="P209" s="1016"/>
      <c r="Q209" s="1016"/>
      <c r="R209" s="1016"/>
      <c r="S209" s="1016"/>
      <c r="T209" s="1016"/>
      <c r="U209" s="1016"/>
    </row>
    <row r="210" spans="2:21">
      <c r="B210" s="54"/>
      <c r="C210" s="52"/>
      <c r="D210" s="356"/>
      <c r="E210" s="52"/>
      <c r="F210" s="52"/>
      <c r="G210" s="52"/>
      <c r="H210" s="52"/>
      <c r="I210" s="52"/>
      <c r="J210" s="52"/>
      <c r="K210" s="52"/>
      <c r="L210" s="52"/>
      <c r="M210" s="52"/>
      <c r="N210" s="52"/>
      <c r="O210" s="52"/>
      <c r="P210" s="52"/>
      <c r="Q210" s="52"/>
      <c r="R210" s="52"/>
      <c r="S210" s="52"/>
      <c r="T210" s="52"/>
      <c r="U210" s="252"/>
    </row>
    <row r="211" spans="2:21">
      <c r="B211" s="54"/>
      <c r="C211" s="52"/>
      <c r="D211" s="354"/>
      <c r="E211" s="52"/>
      <c r="F211" s="52"/>
      <c r="G211" s="52"/>
      <c r="H211" s="52"/>
      <c r="I211" s="52"/>
      <c r="J211" s="52"/>
      <c r="K211" s="52"/>
      <c r="L211" s="52"/>
      <c r="M211" s="52"/>
      <c r="N211" s="52"/>
      <c r="O211" s="52"/>
      <c r="P211" s="52"/>
      <c r="Q211" s="52"/>
      <c r="R211" s="52"/>
      <c r="S211" s="52"/>
      <c r="T211" s="52"/>
      <c r="U211" s="250"/>
    </row>
    <row r="212" spans="2:21">
      <c r="B212" s="54"/>
      <c r="C212" s="52"/>
      <c r="D212" s="354"/>
      <c r="E212" s="52"/>
      <c r="F212" s="52"/>
      <c r="G212" s="52"/>
      <c r="H212" s="52"/>
      <c r="I212" s="52"/>
      <c r="J212" s="52"/>
      <c r="K212" s="52"/>
      <c r="L212" s="52"/>
      <c r="M212" s="52"/>
      <c r="N212" s="52"/>
      <c r="O212" s="52"/>
      <c r="P212" s="52"/>
      <c r="Q212" s="52"/>
      <c r="R212" s="52"/>
      <c r="S212" s="52"/>
      <c r="T212" s="52"/>
      <c r="U212" s="250"/>
    </row>
    <row r="213" spans="2:21">
      <c r="B213" s="54"/>
      <c r="C213" s="52"/>
      <c r="D213" s="354"/>
      <c r="E213" s="52"/>
      <c r="F213" s="52"/>
      <c r="G213" s="52"/>
      <c r="H213" s="52"/>
      <c r="I213" s="52"/>
      <c r="J213" s="52"/>
      <c r="K213" s="52"/>
      <c r="L213" s="52"/>
      <c r="M213" s="52"/>
      <c r="N213" s="52"/>
      <c r="O213" s="52"/>
      <c r="P213" s="52"/>
      <c r="Q213" s="52"/>
      <c r="R213" s="52"/>
      <c r="S213" s="52"/>
      <c r="T213" s="52"/>
      <c r="U213" s="250"/>
    </row>
    <row r="215" spans="2:21">
      <c r="B215" s="40"/>
    </row>
    <row r="218" spans="2:21">
      <c r="B218" s="40"/>
    </row>
    <row r="222" spans="2:21">
      <c r="B222" s="40"/>
    </row>
    <row r="229" spans="2:22">
      <c r="B229" s="34"/>
      <c r="C229" s="14"/>
      <c r="D229" s="357"/>
      <c r="E229" s="14"/>
      <c r="F229" s="14"/>
      <c r="G229" s="14"/>
      <c r="H229" s="14"/>
      <c r="I229" s="14"/>
      <c r="J229" s="14"/>
      <c r="K229" s="14"/>
      <c r="L229" s="14"/>
      <c r="M229" s="14"/>
      <c r="N229" s="14"/>
      <c r="O229" s="14"/>
      <c r="P229" s="14"/>
      <c r="Q229" s="14"/>
      <c r="R229" s="14"/>
      <c r="S229" s="14"/>
      <c r="T229" s="14"/>
      <c r="U229" s="253"/>
      <c r="V229" s="39"/>
    </row>
    <row r="230" spans="2:22">
      <c r="B230" s="40"/>
      <c r="D230" s="350"/>
      <c r="U230" s="244"/>
      <c r="V230" s="22"/>
    </row>
    <row r="231" spans="2:22">
      <c r="D231" s="350"/>
      <c r="U231" s="244"/>
    </row>
    <row r="232" spans="2:22" ht="14.25">
      <c r="B232" s="981"/>
      <c r="C232" s="981"/>
      <c r="D232" s="981"/>
      <c r="E232" s="981"/>
      <c r="F232" s="981"/>
      <c r="G232" s="981"/>
      <c r="H232" s="981"/>
      <c r="I232" s="981"/>
      <c r="J232" s="981"/>
      <c r="K232" s="981"/>
      <c r="L232" s="981"/>
      <c r="M232" s="981"/>
      <c r="N232" s="981"/>
      <c r="O232" s="981"/>
      <c r="P232" s="981"/>
      <c r="Q232" s="981"/>
      <c r="R232" s="981"/>
      <c r="S232" s="981"/>
      <c r="T232" s="981"/>
      <c r="U232" s="981"/>
    </row>
    <row r="233" spans="2:22" ht="14.25">
      <c r="B233" s="981"/>
      <c r="C233" s="981"/>
      <c r="D233" s="981"/>
      <c r="E233" s="981"/>
      <c r="F233" s="981"/>
      <c r="G233" s="981"/>
      <c r="H233" s="981"/>
      <c r="I233" s="981"/>
      <c r="J233" s="981"/>
      <c r="K233" s="981"/>
      <c r="L233" s="981"/>
      <c r="M233" s="981"/>
      <c r="N233" s="981"/>
      <c r="O233" s="981"/>
      <c r="P233" s="981"/>
      <c r="Q233" s="981"/>
      <c r="R233" s="981"/>
      <c r="S233" s="981"/>
      <c r="T233" s="981"/>
      <c r="U233" s="981"/>
    </row>
    <row r="234" spans="2:22" ht="14.25">
      <c r="B234" s="981"/>
      <c r="C234" s="981"/>
      <c r="D234" s="981"/>
      <c r="E234" s="981"/>
      <c r="F234" s="981"/>
      <c r="G234" s="981"/>
      <c r="H234" s="981"/>
      <c r="I234" s="981"/>
      <c r="J234" s="981"/>
      <c r="K234" s="981"/>
      <c r="L234" s="981"/>
      <c r="M234" s="981"/>
      <c r="N234" s="981"/>
      <c r="O234" s="981"/>
      <c r="P234" s="981"/>
      <c r="Q234" s="981"/>
      <c r="R234" s="981"/>
      <c r="S234" s="981"/>
      <c r="T234" s="981"/>
      <c r="U234" s="981"/>
    </row>
    <row r="236" spans="2:22">
      <c r="B236" s="40"/>
    </row>
    <row r="237" spans="2:22" ht="15.75" customHeight="1">
      <c r="B237" s="981"/>
      <c r="C237" s="981"/>
      <c r="D237" s="981"/>
      <c r="E237" s="981"/>
      <c r="F237" s="981"/>
      <c r="G237" s="981"/>
      <c r="H237" s="981"/>
      <c r="I237" s="981"/>
      <c r="J237" s="981"/>
      <c r="K237" s="981"/>
      <c r="L237" s="981"/>
      <c r="M237" s="981"/>
      <c r="N237" s="981"/>
      <c r="O237" s="981"/>
      <c r="P237" s="981"/>
      <c r="Q237" s="981"/>
      <c r="R237" s="981"/>
      <c r="S237" s="981"/>
      <c r="T237" s="981"/>
      <c r="U237" s="981"/>
    </row>
    <row r="238" spans="2:22" ht="15.75" customHeight="1">
      <c r="B238" s="981"/>
      <c r="C238" s="981"/>
      <c r="D238" s="981"/>
      <c r="E238" s="981"/>
      <c r="F238" s="981"/>
      <c r="G238" s="981"/>
      <c r="H238" s="981"/>
      <c r="I238" s="981"/>
      <c r="J238" s="981"/>
      <c r="K238" s="981"/>
      <c r="L238" s="981"/>
      <c r="M238" s="981"/>
      <c r="N238" s="981"/>
      <c r="O238" s="981"/>
      <c r="P238" s="981"/>
      <c r="Q238" s="981"/>
      <c r="R238" s="981"/>
      <c r="S238" s="981"/>
      <c r="T238" s="981"/>
      <c r="U238" s="981"/>
    </row>
    <row r="239" spans="2:22" ht="14.25">
      <c r="B239" s="981"/>
      <c r="C239" s="981"/>
      <c r="D239" s="981"/>
      <c r="E239" s="981"/>
      <c r="F239" s="981"/>
      <c r="G239" s="981"/>
      <c r="H239" s="981"/>
      <c r="I239" s="981"/>
      <c r="J239" s="981"/>
      <c r="K239" s="981"/>
      <c r="L239" s="981"/>
      <c r="M239" s="981"/>
      <c r="N239" s="981"/>
      <c r="O239" s="981"/>
      <c r="P239" s="981"/>
      <c r="Q239" s="981"/>
      <c r="R239" s="981"/>
      <c r="S239" s="981"/>
      <c r="T239" s="981"/>
      <c r="U239" s="981"/>
    </row>
    <row r="241" spans="2:21">
      <c r="B241" s="40"/>
    </row>
    <row r="242" spans="2:21" ht="18.75" customHeight="1">
      <c r="B242" s="1008"/>
      <c r="C242" s="1008"/>
      <c r="D242" s="1008"/>
      <c r="E242" s="1008"/>
      <c r="F242" s="1008"/>
      <c r="G242" s="1008"/>
      <c r="H242" s="1008"/>
      <c r="I242" s="1008"/>
      <c r="J242" s="1008"/>
      <c r="K242" s="1008"/>
      <c r="L242" s="1008"/>
      <c r="M242" s="1008"/>
      <c r="N242" s="1008"/>
      <c r="O242" s="1008"/>
      <c r="P242" s="1008"/>
      <c r="Q242" s="1008"/>
      <c r="R242" s="1008"/>
      <c r="S242" s="1008"/>
      <c r="T242" s="1008"/>
      <c r="U242" s="1008"/>
    </row>
    <row r="243" spans="2:21" ht="18.75" customHeight="1">
      <c r="B243" s="1008"/>
      <c r="C243" s="1008"/>
      <c r="D243" s="1008"/>
      <c r="E243" s="1008"/>
      <c r="F243" s="1008"/>
      <c r="G243" s="1008"/>
      <c r="H243" s="1008"/>
      <c r="I243" s="1008"/>
      <c r="J243" s="1008"/>
      <c r="K243" s="1008"/>
      <c r="L243" s="1008"/>
      <c r="M243" s="1008"/>
      <c r="N243" s="1008"/>
      <c r="O243" s="1008"/>
      <c r="P243" s="1008"/>
      <c r="Q243" s="1008"/>
      <c r="R243" s="1008"/>
      <c r="S243" s="1008"/>
      <c r="T243" s="1008"/>
      <c r="U243" s="1008"/>
    </row>
    <row r="244" spans="2:21" ht="18.75" customHeight="1">
      <c r="B244" s="1008"/>
      <c r="C244" s="1008"/>
      <c r="D244" s="1008"/>
      <c r="E244" s="1008"/>
      <c r="F244" s="1008"/>
      <c r="G244" s="1008"/>
      <c r="H244" s="1008"/>
      <c r="I244" s="1008"/>
      <c r="J244" s="1008"/>
      <c r="K244" s="1008"/>
      <c r="L244" s="1008"/>
      <c r="M244" s="1008"/>
      <c r="N244" s="1008"/>
      <c r="O244" s="1008"/>
      <c r="P244" s="1008"/>
      <c r="Q244" s="1008"/>
      <c r="R244" s="1008"/>
      <c r="S244" s="1008"/>
      <c r="T244" s="1008"/>
      <c r="U244" s="1008"/>
    </row>
    <row r="245" spans="2:21" ht="15.75" customHeight="1">
      <c r="B245" s="1008"/>
      <c r="C245" s="1008"/>
      <c r="D245" s="1008"/>
      <c r="E245" s="1008"/>
      <c r="F245" s="1008"/>
      <c r="G245" s="1008"/>
      <c r="H245" s="1008"/>
      <c r="I245" s="1008"/>
      <c r="J245" s="1008"/>
      <c r="K245" s="1008"/>
      <c r="L245" s="1008"/>
      <c r="M245" s="1008"/>
      <c r="N245" s="1008"/>
      <c r="O245" s="1008"/>
      <c r="P245" s="1008"/>
      <c r="Q245" s="1008"/>
      <c r="R245" s="1008"/>
      <c r="S245" s="1008"/>
      <c r="T245" s="1008"/>
      <c r="U245" s="1008"/>
    </row>
    <row r="246" spans="2:21" ht="14.25">
      <c r="B246" s="1008"/>
      <c r="C246" s="1008"/>
      <c r="D246" s="1008"/>
      <c r="E246" s="1008"/>
      <c r="F246" s="1008"/>
      <c r="G246" s="1008"/>
      <c r="H246" s="1008"/>
      <c r="I246" s="1008"/>
      <c r="J246" s="1008"/>
      <c r="K246" s="1008"/>
      <c r="L246" s="1008"/>
      <c r="M246" s="1008"/>
      <c r="N246" s="1008"/>
      <c r="O246" s="1008"/>
      <c r="P246" s="1008"/>
      <c r="Q246" s="1008"/>
      <c r="R246" s="1008"/>
      <c r="S246" s="1008"/>
      <c r="T246" s="1008"/>
      <c r="U246" s="1008"/>
    </row>
    <row r="248" spans="2:21" ht="14.25">
      <c r="B248" s="1014"/>
      <c r="C248" s="1014"/>
      <c r="D248" s="1014"/>
      <c r="E248" s="1014"/>
      <c r="F248" s="1014"/>
      <c r="G248" s="1014"/>
      <c r="H248" s="1014"/>
      <c r="I248" s="1014"/>
      <c r="J248" s="1014"/>
      <c r="K248" s="1014"/>
      <c r="L248" s="1014"/>
      <c r="M248" s="1014"/>
      <c r="N248" s="1014"/>
      <c r="O248" s="1014"/>
      <c r="P248" s="1014"/>
      <c r="Q248" s="1014"/>
      <c r="R248" s="1014"/>
      <c r="S248" s="1014"/>
      <c r="T248" s="1014"/>
      <c r="U248" s="1014"/>
    </row>
    <row r="249" spans="2:21" ht="14.25">
      <c r="B249" s="1014"/>
      <c r="C249" s="1014"/>
      <c r="D249" s="1014"/>
      <c r="E249" s="1014"/>
      <c r="F249" s="1014"/>
      <c r="G249" s="1014"/>
      <c r="H249" s="1014"/>
      <c r="I249" s="1014"/>
      <c r="J249" s="1014"/>
      <c r="K249" s="1014"/>
      <c r="L249" s="1014"/>
      <c r="M249" s="1014"/>
      <c r="N249" s="1014"/>
      <c r="O249" s="1014"/>
      <c r="P249" s="1014"/>
      <c r="Q249" s="1014"/>
      <c r="R249" s="1014"/>
      <c r="S249" s="1014"/>
      <c r="T249" s="1014"/>
      <c r="U249" s="1014"/>
    </row>
    <row r="250" spans="2:21" ht="14.25">
      <c r="B250" s="1014"/>
      <c r="C250" s="1014"/>
      <c r="D250" s="1014"/>
      <c r="E250" s="1014"/>
      <c r="F250" s="1014"/>
      <c r="G250" s="1014"/>
      <c r="H250" s="1014"/>
      <c r="I250" s="1014"/>
      <c r="J250" s="1014"/>
      <c r="K250" s="1014"/>
      <c r="L250" s="1014"/>
      <c r="M250" s="1014"/>
      <c r="N250" s="1014"/>
      <c r="O250" s="1014"/>
      <c r="P250" s="1014"/>
      <c r="Q250" s="1014"/>
      <c r="R250" s="1014"/>
      <c r="S250" s="1014"/>
      <c r="T250" s="1014"/>
      <c r="U250" s="1014"/>
    </row>
    <row r="252" spans="2:21" ht="14.25">
      <c r="B252" s="1000"/>
      <c r="C252" s="1000"/>
      <c r="D252" s="1000"/>
      <c r="E252" s="1000"/>
      <c r="F252" s="1000"/>
      <c r="G252" s="1000"/>
      <c r="H252" s="1000"/>
      <c r="I252" s="1000"/>
      <c r="J252" s="1000"/>
      <c r="K252" s="1000"/>
      <c r="L252" s="1000"/>
      <c r="M252" s="1000"/>
      <c r="N252" s="1000"/>
      <c r="O252" s="1000"/>
      <c r="P252" s="1000"/>
      <c r="Q252" s="1000"/>
      <c r="R252" s="1000"/>
      <c r="S252" s="1000"/>
      <c r="T252" s="1000"/>
      <c r="U252" s="1000"/>
    </row>
    <row r="253" spans="2:21" ht="14.25">
      <c r="B253" s="1000"/>
      <c r="C253" s="1000"/>
      <c r="D253" s="1000"/>
      <c r="E253" s="1000"/>
      <c r="F253" s="1000"/>
      <c r="G253" s="1000"/>
      <c r="H253" s="1000"/>
      <c r="I253" s="1000"/>
      <c r="J253" s="1000"/>
      <c r="K253" s="1000"/>
      <c r="L253" s="1000"/>
      <c r="M253" s="1000"/>
      <c r="N253" s="1000"/>
      <c r="O253" s="1000"/>
      <c r="P253" s="1000"/>
      <c r="Q253" s="1000"/>
      <c r="R253" s="1000"/>
      <c r="S253" s="1000"/>
      <c r="T253" s="1000"/>
      <c r="U253" s="1000"/>
    </row>
    <row r="254" spans="2:21" ht="14.25">
      <c r="B254" s="1000"/>
      <c r="C254" s="1000"/>
      <c r="D254" s="1000"/>
      <c r="E254" s="1000"/>
      <c r="F254" s="1000"/>
      <c r="G254" s="1000"/>
      <c r="H254" s="1000"/>
      <c r="I254" s="1000"/>
      <c r="J254" s="1000"/>
      <c r="K254" s="1000"/>
      <c r="L254" s="1000"/>
      <c r="M254" s="1000"/>
      <c r="N254" s="1000"/>
      <c r="O254" s="1000"/>
      <c r="P254" s="1000"/>
      <c r="Q254" s="1000"/>
      <c r="R254" s="1000"/>
      <c r="S254" s="1000"/>
      <c r="T254" s="1000"/>
      <c r="U254" s="1000"/>
    </row>
    <row r="255" spans="2:21" ht="14.25">
      <c r="B255" s="1000"/>
      <c r="C255" s="1000"/>
      <c r="D255" s="1000"/>
      <c r="E255" s="1000"/>
      <c r="F255" s="1000"/>
      <c r="G255" s="1000"/>
      <c r="H255" s="1000"/>
      <c r="I255" s="1000"/>
      <c r="J255" s="1000"/>
      <c r="K255" s="1000"/>
      <c r="L255" s="1000"/>
      <c r="M255" s="1000"/>
      <c r="N255" s="1000"/>
      <c r="O255" s="1000"/>
      <c r="P255" s="1000"/>
      <c r="Q255" s="1000"/>
      <c r="R255" s="1000"/>
      <c r="S255" s="1000"/>
      <c r="T255" s="1000"/>
      <c r="U255" s="1000"/>
    </row>
    <row r="256" spans="2:21" ht="14.25">
      <c r="B256" s="1000"/>
      <c r="C256" s="1000"/>
      <c r="D256" s="1000"/>
      <c r="E256" s="1000"/>
      <c r="F256" s="1000"/>
      <c r="G256" s="1000"/>
      <c r="H256" s="1000"/>
      <c r="I256" s="1000"/>
      <c r="J256" s="1000"/>
      <c r="K256" s="1000"/>
      <c r="L256" s="1000"/>
      <c r="M256" s="1000"/>
      <c r="N256" s="1000"/>
      <c r="O256" s="1000"/>
      <c r="P256" s="1000"/>
      <c r="Q256" s="1000"/>
      <c r="R256" s="1000"/>
      <c r="S256" s="1000"/>
      <c r="T256" s="1000"/>
      <c r="U256" s="1000"/>
    </row>
    <row r="257" spans="2:21" ht="14.25">
      <c r="B257" s="1000"/>
      <c r="C257" s="1000"/>
      <c r="D257" s="1000"/>
      <c r="E257" s="1000"/>
      <c r="F257" s="1000"/>
      <c r="G257" s="1000"/>
      <c r="H257" s="1000"/>
      <c r="I257" s="1000"/>
      <c r="J257" s="1000"/>
      <c r="K257" s="1000"/>
      <c r="L257" s="1000"/>
      <c r="M257" s="1000"/>
      <c r="N257" s="1000"/>
      <c r="O257" s="1000"/>
      <c r="P257" s="1000"/>
      <c r="Q257" s="1000"/>
      <c r="R257" s="1000"/>
      <c r="S257" s="1000"/>
      <c r="T257" s="1000"/>
      <c r="U257" s="1000"/>
    </row>
    <row r="258" spans="2:21" ht="14.25">
      <c r="B258" s="33"/>
      <c r="C258" s="33"/>
      <c r="D258" s="358"/>
      <c r="E258" s="33"/>
      <c r="F258" s="33"/>
      <c r="G258" s="33"/>
      <c r="H258" s="33"/>
      <c r="I258" s="33"/>
      <c r="J258" s="33"/>
      <c r="K258" s="33"/>
      <c r="L258" s="33"/>
      <c r="M258" s="33"/>
      <c r="N258" s="33"/>
      <c r="O258" s="33"/>
      <c r="P258" s="33"/>
      <c r="Q258" s="33"/>
      <c r="R258" s="33"/>
      <c r="S258" s="33"/>
      <c r="T258" s="33"/>
      <c r="U258" s="254"/>
    </row>
    <row r="259" spans="2:21">
      <c r="B259" s="40"/>
    </row>
    <row r="260" spans="2:21" ht="14.25">
      <c r="B260" s="981"/>
      <c r="C260" s="981"/>
      <c r="D260" s="981"/>
      <c r="E260" s="981"/>
      <c r="F260" s="981"/>
      <c r="G260" s="981"/>
      <c r="H260" s="981"/>
      <c r="I260" s="981"/>
      <c r="J260" s="981"/>
      <c r="K260" s="981"/>
      <c r="L260" s="981"/>
      <c r="M260" s="981"/>
      <c r="N260" s="981"/>
      <c r="O260" s="981"/>
      <c r="P260" s="981"/>
      <c r="Q260" s="981"/>
      <c r="R260" s="981"/>
      <c r="S260" s="981"/>
      <c r="T260" s="981"/>
      <c r="U260" s="981"/>
    </row>
    <row r="261" spans="2:21" ht="14.25">
      <c r="B261" s="981"/>
      <c r="C261" s="981"/>
      <c r="D261" s="981"/>
      <c r="E261" s="981"/>
      <c r="F261" s="981"/>
      <c r="G261" s="981"/>
      <c r="H261" s="981"/>
      <c r="I261" s="981"/>
      <c r="J261" s="981"/>
      <c r="K261" s="981"/>
      <c r="L261" s="981"/>
      <c r="M261" s="981"/>
      <c r="N261" s="981"/>
      <c r="O261" s="981"/>
      <c r="P261" s="981"/>
      <c r="Q261" s="981"/>
      <c r="R261" s="981"/>
      <c r="S261" s="981"/>
      <c r="T261" s="981"/>
      <c r="U261" s="981"/>
    </row>
    <row r="262" spans="2:21" ht="14.25">
      <c r="B262" s="981"/>
      <c r="C262" s="981"/>
      <c r="D262" s="981"/>
      <c r="E262" s="981"/>
      <c r="F262" s="981"/>
      <c r="G262" s="981"/>
      <c r="H262" s="981"/>
      <c r="I262" s="981"/>
      <c r="J262" s="981"/>
      <c r="K262" s="981"/>
      <c r="L262" s="981"/>
      <c r="M262" s="981"/>
      <c r="N262" s="981"/>
      <c r="O262" s="981"/>
      <c r="P262" s="981"/>
      <c r="Q262" s="981"/>
      <c r="R262" s="981"/>
      <c r="S262" s="981"/>
      <c r="T262" s="981"/>
      <c r="U262" s="981"/>
    </row>
    <row r="264" spans="2:21" ht="15.75" customHeight="1">
      <c r="B264" s="981"/>
      <c r="C264" s="981"/>
      <c r="D264" s="981"/>
      <c r="E264" s="981"/>
      <c r="F264" s="981"/>
      <c r="G264" s="981"/>
      <c r="H264" s="981"/>
      <c r="I264" s="981"/>
      <c r="J264" s="981"/>
      <c r="K264" s="981"/>
      <c r="L264" s="981"/>
      <c r="M264" s="981"/>
      <c r="N264" s="981"/>
      <c r="O264" s="981"/>
      <c r="P264" s="981"/>
      <c r="Q264" s="981"/>
      <c r="R264" s="981"/>
      <c r="S264" s="981"/>
      <c r="T264" s="981"/>
      <c r="U264" s="981"/>
    </row>
    <row r="265" spans="2:21" ht="15.75" customHeight="1">
      <c r="B265" s="981"/>
      <c r="C265" s="981"/>
      <c r="D265" s="981"/>
      <c r="E265" s="981"/>
      <c r="F265" s="981"/>
      <c r="G265" s="981"/>
      <c r="H265" s="981"/>
      <c r="I265" s="981"/>
      <c r="J265" s="981"/>
      <c r="K265" s="981"/>
      <c r="L265" s="981"/>
      <c r="M265" s="981"/>
      <c r="N265" s="981"/>
      <c r="O265" s="981"/>
      <c r="P265" s="981"/>
      <c r="Q265" s="981"/>
      <c r="R265" s="981"/>
      <c r="S265" s="981"/>
      <c r="T265" s="981"/>
      <c r="U265" s="981"/>
    </row>
    <row r="266" spans="2:21" ht="15.75" customHeight="1">
      <c r="B266" s="981"/>
      <c r="C266" s="981"/>
      <c r="D266" s="981"/>
      <c r="E266" s="981"/>
      <c r="F266" s="981"/>
      <c r="G266" s="981"/>
      <c r="H266" s="981"/>
      <c r="I266" s="981"/>
      <c r="J266" s="981"/>
      <c r="K266" s="981"/>
      <c r="L266" s="981"/>
      <c r="M266" s="981"/>
      <c r="N266" s="981"/>
      <c r="O266" s="981"/>
      <c r="P266" s="981"/>
      <c r="Q266" s="981"/>
      <c r="R266" s="981"/>
      <c r="S266" s="981"/>
      <c r="T266" s="981"/>
      <c r="U266" s="981"/>
    </row>
    <row r="267" spans="2:21" ht="14.25">
      <c r="B267" s="981"/>
      <c r="C267" s="981"/>
      <c r="D267" s="981"/>
      <c r="E267" s="981"/>
      <c r="F267" s="981"/>
      <c r="G267" s="981"/>
      <c r="H267" s="981"/>
      <c r="I267" s="981"/>
      <c r="J267" s="981"/>
      <c r="K267" s="981"/>
      <c r="L267" s="981"/>
      <c r="M267" s="981"/>
      <c r="N267" s="981"/>
      <c r="O267" s="981"/>
      <c r="P267" s="981"/>
      <c r="Q267" s="981"/>
      <c r="R267" s="981"/>
      <c r="S267" s="981"/>
      <c r="T267" s="981"/>
      <c r="U267" s="981"/>
    </row>
    <row r="269" spans="2:21">
      <c r="B269" s="40"/>
    </row>
    <row r="270" spans="2:21" ht="14.25">
      <c r="B270" s="981"/>
      <c r="C270" s="981"/>
      <c r="D270" s="981"/>
      <c r="E270" s="981"/>
      <c r="F270" s="981"/>
      <c r="G270" s="981"/>
      <c r="H270" s="981"/>
      <c r="I270" s="981"/>
      <c r="J270" s="981"/>
      <c r="K270" s="981"/>
      <c r="L270" s="981"/>
      <c r="M270" s="981"/>
      <c r="N270" s="981"/>
      <c r="O270" s="981"/>
      <c r="P270" s="981"/>
      <c r="Q270" s="981"/>
      <c r="R270" s="981"/>
      <c r="S270" s="981"/>
      <c r="T270" s="981"/>
      <c r="U270" s="981"/>
    </row>
    <row r="271" spans="2:21" ht="14.25">
      <c r="B271" s="981"/>
      <c r="C271" s="981"/>
      <c r="D271" s="981"/>
      <c r="E271" s="981"/>
      <c r="F271" s="981"/>
      <c r="G271" s="981"/>
      <c r="H271" s="981"/>
      <c r="I271" s="981"/>
      <c r="J271" s="981"/>
      <c r="K271" s="981"/>
      <c r="L271" s="981"/>
      <c r="M271" s="981"/>
      <c r="N271" s="981"/>
      <c r="O271" s="981"/>
      <c r="P271" s="981"/>
      <c r="Q271" s="981"/>
      <c r="R271" s="981"/>
      <c r="S271" s="981"/>
      <c r="T271" s="981"/>
      <c r="U271" s="981"/>
    </row>
    <row r="272" spans="2:21" ht="14.25">
      <c r="B272" s="981"/>
      <c r="C272" s="981"/>
      <c r="D272" s="981"/>
      <c r="E272" s="981"/>
      <c r="F272" s="981"/>
      <c r="G272" s="981"/>
      <c r="H272" s="981"/>
      <c r="I272" s="981"/>
      <c r="J272" s="981"/>
      <c r="K272" s="981"/>
      <c r="L272" s="981"/>
      <c r="M272" s="981"/>
      <c r="N272" s="981"/>
      <c r="O272" s="981"/>
      <c r="P272" s="981"/>
      <c r="Q272" s="981"/>
      <c r="R272" s="981"/>
      <c r="S272" s="981"/>
      <c r="T272" s="981"/>
      <c r="U272" s="981"/>
    </row>
    <row r="274" spans="2:27" ht="14.25">
      <c r="B274" s="981"/>
      <c r="C274" s="981"/>
      <c r="D274" s="981"/>
      <c r="E274" s="981"/>
      <c r="F274" s="981"/>
      <c r="G274" s="981"/>
      <c r="H274" s="981"/>
      <c r="I274" s="981"/>
      <c r="J274" s="981"/>
      <c r="K274" s="981"/>
      <c r="L274" s="981"/>
      <c r="M274" s="981"/>
      <c r="N274" s="981"/>
      <c r="O274" s="981"/>
      <c r="P274" s="981"/>
      <c r="Q274" s="981"/>
      <c r="R274" s="981"/>
      <c r="S274" s="981"/>
      <c r="T274" s="981"/>
      <c r="U274" s="981"/>
      <c r="W274" s="37"/>
      <c r="X274" s="37"/>
    </row>
    <row r="275" spans="2:27" ht="14.25">
      <c r="B275" s="981"/>
      <c r="C275" s="981"/>
      <c r="D275" s="981"/>
      <c r="E275" s="981"/>
      <c r="F275" s="981"/>
      <c r="G275" s="981"/>
      <c r="H275" s="981"/>
      <c r="I275" s="981"/>
      <c r="J275" s="981"/>
      <c r="K275" s="981"/>
      <c r="L275" s="981"/>
      <c r="M275" s="981"/>
      <c r="N275" s="981"/>
      <c r="O275" s="981"/>
      <c r="P275" s="981"/>
      <c r="Q275" s="981"/>
      <c r="R275" s="981"/>
      <c r="S275" s="981"/>
      <c r="T275" s="981"/>
      <c r="U275" s="981"/>
      <c r="W275" s="37"/>
      <c r="X275" s="37"/>
    </row>
    <row r="276" spans="2:27" ht="14.25">
      <c r="B276" s="981"/>
      <c r="C276" s="981"/>
      <c r="D276" s="981"/>
      <c r="E276" s="981"/>
      <c r="F276" s="981"/>
      <c r="G276" s="981"/>
      <c r="H276" s="981"/>
      <c r="I276" s="981"/>
      <c r="J276" s="981"/>
      <c r="K276" s="981"/>
      <c r="L276" s="981"/>
      <c r="M276" s="981"/>
      <c r="N276" s="981"/>
      <c r="O276" s="981"/>
      <c r="P276" s="981"/>
      <c r="Q276" s="981"/>
      <c r="R276" s="981"/>
      <c r="S276" s="981"/>
      <c r="T276" s="981"/>
      <c r="U276" s="981"/>
    </row>
    <row r="277" spans="2:27" ht="15.75" customHeight="1">
      <c r="B277" s="981"/>
      <c r="C277" s="981"/>
      <c r="D277" s="981"/>
      <c r="E277" s="981"/>
      <c r="F277" s="981"/>
      <c r="G277" s="981"/>
      <c r="H277" s="981"/>
      <c r="I277" s="981"/>
      <c r="J277" s="981"/>
      <c r="K277" s="981"/>
      <c r="L277" s="981"/>
      <c r="M277" s="981"/>
      <c r="N277" s="981"/>
      <c r="O277" s="981"/>
      <c r="P277" s="981"/>
      <c r="Q277" s="981"/>
      <c r="R277" s="981"/>
      <c r="S277" s="981"/>
      <c r="T277" s="981"/>
      <c r="U277" s="981"/>
    </row>
    <row r="278" spans="2:27" ht="15.75" customHeight="1">
      <c r="B278" s="981"/>
      <c r="C278" s="981"/>
      <c r="D278" s="981"/>
      <c r="E278" s="981"/>
      <c r="F278" s="981"/>
      <c r="G278" s="981"/>
      <c r="H278" s="981"/>
      <c r="I278" s="981"/>
      <c r="J278" s="981"/>
      <c r="K278" s="981"/>
      <c r="L278" s="981"/>
      <c r="M278" s="981"/>
      <c r="N278" s="981"/>
      <c r="O278" s="981"/>
      <c r="P278" s="981"/>
      <c r="Q278" s="981"/>
      <c r="R278" s="981"/>
      <c r="S278" s="981"/>
      <c r="T278" s="981"/>
      <c r="U278" s="981"/>
      <c r="W278" s="37"/>
      <c r="X278" s="37"/>
      <c r="Y278" s="37"/>
      <c r="Z278" s="37"/>
      <c r="AA278" s="37"/>
    </row>
    <row r="279" spans="2:27" ht="15.75" customHeight="1">
      <c r="B279" s="33"/>
      <c r="C279" s="33"/>
      <c r="D279" s="358"/>
      <c r="E279" s="33"/>
      <c r="F279" s="33"/>
      <c r="G279" s="33"/>
      <c r="H279" s="33"/>
      <c r="I279" s="33"/>
      <c r="J279" s="33"/>
      <c r="K279" s="33"/>
      <c r="L279" s="33"/>
      <c r="M279" s="33"/>
      <c r="N279" s="33"/>
      <c r="O279" s="33"/>
      <c r="P279" s="33"/>
      <c r="Q279" s="33"/>
      <c r="R279" s="33"/>
      <c r="S279" s="33"/>
      <c r="T279" s="33"/>
      <c r="U279" s="254"/>
    </row>
    <row r="280" spans="2:27">
      <c r="B280" s="40"/>
    </row>
    <row r="281" spans="2:27" ht="14.25">
      <c r="B281" s="981"/>
      <c r="C281" s="981"/>
      <c r="D281" s="981"/>
      <c r="E281" s="981"/>
      <c r="F281" s="981"/>
      <c r="G281" s="981"/>
      <c r="H281" s="981"/>
      <c r="I281" s="981"/>
      <c r="J281" s="981"/>
      <c r="K281" s="981"/>
      <c r="L281" s="981"/>
      <c r="M281" s="981"/>
      <c r="N281" s="981"/>
      <c r="O281" s="981"/>
      <c r="P281" s="981"/>
      <c r="Q281" s="981"/>
      <c r="R281" s="981"/>
      <c r="S281" s="981"/>
      <c r="T281" s="981"/>
      <c r="U281" s="981"/>
    </row>
    <row r="282" spans="2:27" ht="14.25">
      <c r="B282" s="981"/>
      <c r="C282" s="981"/>
      <c r="D282" s="981"/>
      <c r="E282" s="981"/>
      <c r="F282" s="981"/>
      <c r="G282" s="981"/>
      <c r="H282" s="981"/>
      <c r="I282" s="981"/>
      <c r="J282" s="981"/>
      <c r="K282" s="981"/>
      <c r="L282" s="981"/>
      <c r="M282" s="981"/>
      <c r="N282" s="981"/>
      <c r="O282" s="981"/>
      <c r="P282" s="981"/>
      <c r="Q282" s="981"/>
      <c r="R282" s="981"/>
      <c r="S282" s="981"/>
      <c r="T282" s="981"/>
      <c r="U282" s="981"/>
    </row>
    <row r="283" spans="2:27" ht="14.25">
      <c r="B283" s="981"/>
      <c r="C283" s="981"/>
      <c r="D283" s="981"/>
      <c r="E283" s="981"/>
      <c r="F283" s="981"/>
      <c r="G283" s="981"/>
      <c r="H283" s="981"/>
      <c r="I283" s="981"/>
      <c r="J283" s="981"/>
      <c r="K283" s="981"/>
      <c r="L283" s="981"/>
      <c r="M283" s="981"/>
      <c r="N283" s="981"/>
      <c r="O283" s="981"/>
      <c r="P283" s="981"/>
      <c r="Q283" s="981"/>
      <c r="R283" s="981"/>
      <c r="S283" s="981"/>
      <c r="T283" s="981"/>
      <c r="U283" s="981"/>
    </row>
    <row r="285" spans="2:27" ht="15.75" customHeight="1">
      <c r="B285" s="981"/>
      <c r="C285" s="981"/>
      <c r="D285" s="981"/>
      <c r="E285" s="981"/>
      <c r="F285" s="981"/>
      <c r="G285" s="981"/>
      <c r="H285" s="981"/>
      <c r="I285" s="981"/>
      <c r="J285" s="981"/>
      <c r="K285" s="981"/>
      <c r="L285" s="981"/>
      <c r="M285" s="981"/>
      <c r="N285" s="981"/>
      <c r="O285" s="981"/>
      <c r="P285" s="981"/>
      <c r="Q285" s="981"/>
      <c r="R285" s="981"/>
      <c r="S285" s="981"/>
      <c r="T285" s="981"/>
      <c r="U285" s="981"/>
    </row>
    <row r="286" spans="2:27" ht="10.5" customHeight="1">
      <c r="B286" s="981"/>
      <c r="C286" s="981"/>
      <c r="D286" s="981"/>
      <c r="E286" s="981"/>
      <c r="F286" s="981"/>
      <c r="G286" s="981"/>
      <c r="H286" s="981"/>
      <c r="I286" s="981"/>
      <c r="J286" s="981"/>
      <c r="K286" s="981"/>
      <c r="L286" s="981"/>
      <c r="M286" s="981"/>
      <c r="N286" s="981"/>
      <c r="O286" s="981"/>
      <c r="P286" s="981"/>
      <c r="Q286" s="981"/>
      <c r="R286" s="981"/>
      <c r="S286" s="981"/>
      <c r="T286" s="981"/>
      <c r="U286" s="981"/>
    </row>
    <row r="287" spans="2:27" ht="11.25" customHeight="1">
      <c r="B287" s="981"/>
      <c r="C287" s="981"/>
      <c r="D287" s="981"/>
      <c r="E287" s="981"/>
      <c r="F287" s="981"/>
      <c r="G287" s="981"/>
      <c r="H287" s="981"/>
      <c r="I287" s="981"/>
      <c r="J287" s="981"/>
      <c r="K287" s="981"/>
      <c r="L287" s="981"/>
      <c r="M287" s="981"/>
      <c r="N287" s="981"/>
      <c r="O287" s="981"/>
      <c r="P287" s="981"/>
      <c r="Q287" s="981"/>
      <c r="R287" s="981"/>
      <c r="S287" s="981"/>
      <c r="T287" s="981"/>
      <c r="U287" s="981"/>
    </row>
    <row r="288" spans="2:27" ht="15.75" customHeight="1">
      <c r="B288" s="981"/>
      <c r="C288" s="981"/>
      <c r="D288" s="981"/>
      <c r="E288" s="981"/>
      <c r="F288" s="981"/>
      <c r="G288" s="981"/>
      <c r="H288" s="981"/>
      <c r="I288" s="981"/>
      <c r="J288" s="981"/>
      <c r="K288" s="981"/>
      <c r="L288" s="981"/>
      <c r="M288" s="981"/>
      <c r="N288" s="981"/>
      <c r="O288" s="981"/>
      <c r="P288" s="981"/>
      <c r="Q288" s="981"/>
      <c r="R288" s="981"/>
      <c r="S288" s="981"/>
      <c r="T288" s="981"/>
      <c r="U288" s="981"/>
    </row>
    <row r="289" spans="2:21" ht="15.75" customHeight="1">
      <c r="B289" s="46"/>
      <c r="C289" s="46"/>
      <c r="D289" s="359"/>
      <c r="E289" s="46"/>
      <c r="F289" s="46"/>
      <c r="G289" s="46"/>
      <c r="H289" s="46"/>
      <c r="I289" s="46"/>
      <c r="J289" s="46"/>
      <c r="K289" s="46"/>
      <c r="L289" s="46"/>
      <c r="M289" s="46"/>
      <c r="N289" s="46"/>
      <c r="O289" s="46"/>
      <c r="P289" s="46"/>
      <c r="Q289" s="46"/>
      <c r="R289" s="46"/>
      <c r="S289" s="46"/>
      <c r="T289" s="46"/>
      <c r="U289" s="255"/>
    </row>
    <row r="290" spans="2:21" ht="15.75" customHeight="1">
      <c r="B290" s="981"/>
      <c r="C290" s="981"/>
      <c r="D290" s="981"/>
      <c r="E290" s="981"/>
      <c r="F290" s="981"/>
      <c r="G290" s="981"/>
      <c r="H290" s="981"/>
      <c r="I290" s="981"/>
      <c r="J290" s="981"/>
      <c r="K290" s="981"/>
      <c r="L290" s="981"/>
      <c r="M290" s="981"/>
      <c r="N290" s="981"/>
      <c r="O290" s="981"/>
      <c r="P290" s="981"/>
      <c r="Q290" s="981"/>
      <c r="R290" s="981"/>
      <c r="S290" s="981"/>
      <c r="T290" s="981"/>
      <c r="U290" s="981"/>
    </row>
    <row r="291" spans="2:21" ht="15.75" customHeight="1">
      <c r="B291" s="981"/>
      <c r="C291" s="981"/>
      <c r="D291" s="981"/>
      <c r="E291" s="981"/>
      <c r="F291" s="981"/>
      <c r="G291" s="981"/>
      <c r="H291" s="981"/>
      <c r="I291" s="981"/>
      <c r="J291" s="981"/>
      <c r="K291" s="981"/>
      <c r="L291" s="981"/>
      <c r="M291" s="981"/>
      <c r="N291" s="981"/>
      <c r="O291" s="981"/>
      <c r="P291" s="981"/>
      <c r="Q291" s="981"/>
      <c r="R291" s="981"/>
      <c r="S291" s="981"/>
      <c r="T291" s="981"/>
      <c r="U291" s="981"/>
    </row>
    <row r="292" spans="2:21" ht="15.75" customHeight="1">
      <c r="B292" s="46"/>
      <c r="C292" s="46"/>
      <c r="D292" s="359"/>
      <c r="E292" s="46"/>
      <c r="F292" s="46"/>
      <c r="G292" s="46"/>
      <c r="H292" s="46"/>
      <c r="I292" s="46"/>
      <c r="J292" s="46"/>
      <c r="K292" s="46"/>
      <c r="L292" s="46"/>
      <c r="M292" s="46"/>
      <c r="N292" s="46"/>
      <c r="O292" s="46"/>
      <c r="P292" s="46"/>
      <c r="Q292" s="46"/>
      <c r="R292" s="46"/>
      <c r="S292" s="46"/>
      <c r="T292" s="46"/>
      <c r="U292" s="255"/>
    </row>
    <row r="293" spans="2:21" ht="15.75" customHeight="1">
      <c r="B293" s="981"/>
      <c r="C293" s="981"/>
      <c r="D293" s="981"/>
      <c r="E293" s="981"/>
      <c r="F293" s="981"/>
      <c r="G293" s="981"/>
      <c r="H293" s="981"/>
      <c r="I293" s="981"/>
      <c r="J293" s="981"/>
      <c r="K293" s="981"/>
      <c r="L293" s="981"/>
      <c r="M293" s="981"/>
      <c r="N293" s="981"/>
      <c r="O293" s="981"/>
      <c r="P293" s="981"/>
      <c r="Q293" s="981"/>
      <c r="R293" s="981"/>
      <c r="S293" s="981"/>
      <c r="T293" s="981"/>
      <c r="U293" s="981"/>
    </row>
    <row r="294" spans="2:21" ht="15.75" customHeight="1">
      <c r="B294" s="981"/>
      <c r="C294" s="981"/>
      <c r="D294" s="981"/>
      <c r="E294" s="981"/>
      <c r="F294" s="981"/>
      <c r="G294" s="981"/>
      <c r="H294" s="981"/>
      <c r="I294" s="981"/>
      <c r="J294" s="981"/>
      <c r="K294" s="981"/>
      <c r="L294" s="981"/>
      <c r="M294" s="981"/>
      <c r="N294" s="981"/>
      <c r="O294" s="981"/>
      <c r="P294" s="981"/>
      <c r="Q294" s="981"/>
      <c r="R294" s="981"/>
      <c r="S294" s="981"/>
      <c r="T294" s="981"/>
      <c r="U294" s="981"/>
    </row>
    <row r="295" spans="2:21" ht="15.75" customHeight="1">
      <c r="B295" s="981"/>
      <c r="C295" s="981"/>
      <c r="D295" s="981"/>
      <c r="E295" s="981"/>
      <c r="F295" s="981"/>
      <c r="G295" s="981"/>
      <c r="H295" s="981"/>
      <c r="I295" s="981"/>
      <c r="J295" s="981"/>
      <c r="K295" s="981"/>
      <c r="L295" s="981"/>
      <c r="M295" s="981"/>
      <c r="N295" s="981"/>
      <c r="O295" s="981"/>
      <c r="P295" s="981"/>
      <c r="Q295" s="981"/>
      <c r="R295" s="981"/>
      <c r="S295" s="981"/>
      <c r="T295" s="981"/>
      <c r="U295" s="981"/>
    </row>
    <row r="296" spans="2:21" ht="15.75" customHeight="1">
      <c r="B296" s="46"/>
      <c r="C296" s="46"/>
      <c r="D296" s="359"/>
      <c r="E296" s="46"/>
      <c r="F296" s="46"/>
      <c r="G296" s="46"/>
      <c r="H296" s="46"/>
      <c r="I296" s="46"/>
      <c r="J296" s="46"/>
      <c r="K296" s="46"/>
      <c r="L296" s="46"/>
      <c r="M296" s="46"/>
      <c r="N296" s="46"/>
      <c r="O296" s="46"/>
      <c r="P296" s="46"/>
      <c r="Q296" s="46"/>
      <c r="R296" s="46"/>
      <c r="S296" s="46"/>
      <c r="T296" s="46"/>
      <c r="U296" s="255"/>
    </row>
    <row r="297" spans="2:21" ht="15.75" customHeight="1">
      <c r="B297" s="981"/>
      <c r="C297" s="981"/>
      <c r="D297" s="981"/>
      <c r="E297" s="981"/>
      <c r="F297" s="981"/>
      <c r="G297" s="981"/>
      <c r="H297" s="981"/>
      <c r="I297" s="981"/>
      <c r="J297" s="981"/>
      <c r="K297" s="981"/>
      <c r="L297" s="981"/>
      <c r="M297" s="981"/>
      <c r="N297" s="981"/>
      <c r="O297" s="981"/>
      <c r="P297" s="981"/>
      <c r="Q297" s="981"/>
      <c r="R297" s="981"/>
      <c r="S297" s="981"/>
      <c r="T297" s="981"/>
      <c r="U297" s="981"/>
    </row>
    <row r="298" spans="2:21" ht="15.75" customHeight="1">
      <c r="B298" s="981"/>
      <c r="C298" s="981"/>
      <c r="D298" s="981"/>
      <c r="E298" s="981"/>
      <c r="F298" s="981"/>
      <c r="G298" s="981"/>
      <c r="H298" s="981"/>
      <c r="I298" s="981"/>
      <c r="J298" s="981"/>
      <c r="K298" s="981"/>
      <c r="L298" s="981"/>
      <c r="M298" s="981"/>
      <c r="N298" s="981"/>
      <c r="O298" s="981"/>
      <c r="P298" s="981"/>
      <c r="Q298" s="981"/>
      <c r="R298" s="981"/>
      <c r="S298" s="981"/>
      <c r="T298" s="981"/>
      <c r="U298" s="981"/>
    </row>
    <row r="299" spans="2:21" ht="15.75" customHeight="1">
      <c r="B299" s="981"/>
      <c r="C299" s="981"/>
      <c r="D299" s="981"/>
      <c r="E299" s="981"/>
      <c r="F299" s="981"/>
      <c r="G299" s="981"/>
      <c r="H299" s="981"/>
      <c r="I299" s="981"/>
      <c r="J299" s="981"/>
      <c r="K299" s="981"/>
      <c r="L299" s="981"/>
      <c r="M299" s="981"/>
      <c r="N299" s="981"/>
      <c r="O299" s="981"/>
      <c r="P299" s="981"/>
      <c r="Q299" s="981"/>
      <c r="R299" s="981"/>
      <c r="S299" s="981"/>
      <c r="T299" s="981"/>
      <c r="U299" s="981"/>
    </row>
    <row r="300" spans="2:21" ht="15.75" customHeight="1">
      <c r="B300" s="46"/>
      <c r="C300" s="46"/>
      <c r="D300" s="359"/>
      <c r="E300" s="46"/>
      <c r="F300" s="46"/>
      <c r="G300" s="46"/>
      <c r="H300" s="46"/>
      <c r="I300" s="46"/>
      <c r="J300" s="46"/>
      <c r="K300" s="46"/>
      <c r="L300" s="46"/>
      <c r="M300" s="46"/>
      <c r="N300" s="46"/>
      <c r="O300" s="46"/>
      <c r="P300" s="46"/>
      <c r="Q300" s="46"/>
      <c r="R300" s="46"/>
      <c r="S300" s="46"/>
      <c r="T300" s="46"/>
      <c r="U300" s="255"/>
    </row>
    <row r="301" spans="2:21" ht="15.75" customHeight="1">
      <c r="B301" s="981"/>
      <c r="C301" s="981"/>
      <c r="D301" s="981"/>
      <c r="E301" s="981"/>
      <c r="F301" s="981"/>
      <c r="G301" s="981"/>
      <c r="H301" s="981"/>
      <c r="I301" s="981"/>
      <c r="J301" s="981"/>
      <c r="K301" s="981"/>
      <c r="L301" s="981"/>
      <c r="M301" s="981"/>
      <c r="N301" s="981"/>
      <c r="O301" s="981"/>
      <c r="P301" s="981"/>
      <c r="Q301" s="981"/>
      <c r="R301" s="981"/>
      <c r="S301" s="981"/>
      <c r="T301" s="981"/>
      <c r="U301" s="981"/>
    </row>
    <row r="302" spans="2:21" ht="15.75" customHeight="1">
      <c r="B302" s="981"/>
      <c r="C302" s="981"/>
      <c r="D302" s="981"/>
      <c r="E302" s="981"/>
      <c r="F302" s="981"/>
      <c r="G302" s="981"/>
      <c r="H302" s="981"/>
      <c r="I302" s="981"/>
      <c r="J302" s="981"/>
      <c r="K302" s="981"/>
      <c r="L302" s="981"/>
      <c r="M302" s="981"/>
      <c r="N302" s="981"/>
      <c r="O302" s="981"/>
      <c r="P302" s="981"/>
      <c r="Q302" s="981"/>
      <c r="R302" s="981"/>
      <c r="S302" s="981"/>
      <c r="T302" s="981"/>
      <c r="U302" s="981"/>
    </row>
    <row r="303" spans="2:21" ht="18.75" customHeight="1">
      <c r="B303" s="981"/>
      <c r="C303" s="981"/>
      <c r="D303" s="981"/>
      <c r="E303" s="981"/>
      <c r="F303" s="981"/>
      <c r="G303" s="981"/>
      <c r="H303" s="981"/>
      <c r="I303" s="981"/>
      <c r="J303" s="981"/>
      <c r="K303" s="981"/>
      <c r="L303" s="981"/>
      <c r="M303" s="981"/>
      <c r="N303" s="981"/>
      <c r="O303" s="981"/>
      <c r="P303" s="981"/>
      <c r="Q303" s="981"/>
      <c r="R303" s="981"/>
      <c r="S303" s="981"/>
      <c r="T303" s="981"/>
      <c r="U303" s="981"/>
    </row>
    <row r="304" spans="2:21" ht="15.75" customHeight="1">
      <c r="B304" s="981"/>
      <c r="C304" s="981"/>
      <c r="D304" s="981"/>
      <c r="E304" s="981"/>
      <c r="F304" s="981"/>
      <c r="G304" s="981"/>
      <c r="H304" s="981"/>
      <c r="I304" s="981"/>
      <c r="J304" s="981"/>
      <c r="K304" s="981"/>
      <c r="L304" s="981"/>
      <c r="M304" s="981"/>
      <c r="N304" s="981"/>
      <c r="O304" s="981"/>
      <c r="P304" s="981"/>
      <c r="Q304" s="981"/>
      <c r="R304" s="981"/>
      <c r="S304" s="981"/>
      <c r="T304" s="981"/>
      <c r="U304" s="981"/>
    </row>
    <row r="306" spans="2:21">
      <c r="D306" s="350"/>
      <c r="U306" s="244"/>
    </row>
    <row r="307" spans="2:21">
      <c r="B307" s="40"/>
      <c r="D307" s="350"/>
      <c r="U307" s="244"/>
    </row>
    <row r="308" spans="2:21">
      <c r="D308" s="350"/>
      <c r="U308" s="244"/>
    </row>
    <row r="309" spans="2:21">
      <c r="B309" s="40"/>
      <c r="D309" s="350"/>
      <c r="U309" s="244"/>
    </row>
    <row r="310" spans="2:21">
      <c r="B310" s="40"/>
      <c r="D310" s="350"/>
      <c r="U310" s="244"/>
    </row>
    <row r="311" spans="2:21" ht="14.25">
      <c r="B311" s="981"/>
      <c r="C311" s="981"/>
      <c r="D311" s="981"/>
      <c r="E311" s="981"/>
      <c r="F311" s="981"/>
      <c r="G311" s="981"/>
      <c r="H311" s="981"/>
      <c r="I311" s="981"/>
      <c r="J311" s="981"/>
      <c r="K311" s="981"/>
      <c r="L311" s="981"/>
      <c r="M311" s="981"/>
      <c r="N311" s="981"/>
      <c r="O311" s="981"/>
      <c r="P311" s="981"/>
      <c r="Q311" s="981"/>
      <c r="R311" s="981"/>
      <c r="S311" s="981"/>
      <c r="T311" s="981"/>
      <c r="U311" s="981"/>
    </row>
    <row r="312" spans="2:21" ht="14.25">
      <c r="B312" s="981"/>
      <c r="C312" s="981"/>
      <c r="D312" s="981"/>
      <c r="E312" s="981"/>
      <c r="F312" s="981"/>
      <c r="G312" s="981"/>
      <c r="H312" s="981"/>
      <c r="I312" s="981"/>
      <c r="J312" s="981"/>
      <c r="K312" s="981"/>
      <c r="L312" s="981"/>
      <c r="M312" s="981"/>
      <c r="N312" s="981"/>
      <c r="O312" s="981"/>
      <c r="P312" s="981"/>
      <c r="Q312" s="981"/>
      <c r="R312" s="981"/>
      <c r="S312" s="981"/>
      <c r="T312" s="981"/>
      <c r="U312" s="981"/>
    </row>
    <row r="313" spans="2:21" ht="14.25">
      <c r="B313" s="981"/>
      <c r="C313" s="981"/>
      <c r="D313" s="981"/>
      <c r="E313" s="981"/>
      <c r="F313" s="981"/>
      <c r="G313" s="981"/>
      <c r="H313" s="981"/>
      <c r="I313" s="981"/>
      <c r="J313" s="981"/>
      <c r="K313" s="981"/>
      <c r="L313" s="981"/>
      <c r="M313" s="981"/>
      <c r="N313" s="981"/>
      <c r="O313" s="981"/>
      <c r="P313" s="981"/>
      <c r="Q313" s="981"/>
      <c r="R313" s="981"/>
      <c r="S313" s="981"/>
      <c r="T313" s="981"/>
      <c r="U313" s="981"/>
    </row>
    <row r="314" spans="2:21" ht="14.25">
      <c r="B314" s="981"/>
      <c r="C314" s="981"/>
      <c r="D314" s="981"/>
      <c r="E314" s="981"/>
      <c r="F314" s="981"/>
      <c r="G314" s="981"/>
      <c r="H314" s="981"/>
      <c r="I314" s="981"/>
      <c r="J314" s="981"/>
      <c r="K314" s="981"/>
      <c r="L314" s="981"/>
      <c r="M314" s="981"/>
      <c r="N314" s="981"/>
      <c r="O314" s="981"/>
      <c r="P314" s="981"/>
      <c r="Q314" s="981"/>
      <c r="R314" s="981"/>
      <c r="S314" s="981"/>
      <c r="T314" s="981"/>
      <c r="U314" s="981"/>
    </row>
    <row r="315" spans="2:21" ht="14.25">
      <c r="B315" s="981"/>
      <c r="C315" s="981"/>
      <c r="D315" s="981"/>
      <c r="E315" s="981"/>
      <c r="F315" s="981"/>
      <c r="G315" s="981"/>
      <c r="H315" s="981"/>
      <c r="I315" s="981"/>
      <c r="J315" s="981"/>
      <c r="K315" s="981"/>
      <c r="L315" s="981"/>
      <c r="M315" s="981"/>
      <c r="N315" s="981"/>
      <c r="O315" s="981"/>
      <c r="P315" s="981"/>
      <c r="Q315" s="981"/>
      <c r="R315" s="981"/>
      <c r="S315" s="981"/>
      <c r="T315" s="981"/>
      <c r="U315" s="981"/>
    </row>
    <row r="316" spans="2:21" ht="14.25">
      <c r="B316" s="981"/>
      <c r="C316" s="981"/>
      <c r="D316" s="981"/>
      <c r="E316" s="981"/>
      <c r="F316" s="981"/>
      <c r="G316" s="981"/>
      <c r="H316" s="981"/>
      <c r="I316" s="981"/>
      <c r="J316" s="981"/>
      <c r="K316" s="981"/>
      <c r="L316" s="981"/>
      <c r="M316" s="981"/>
      <c r="N316" s="981"/>
      <c r="O316" s="981"/>
      <c r="P316" s="981"/>
      <c r="Q316" s="981"/>
      <c r="R316" s="981"/>
      <c r="S316" s="981"/>
      <c r="T316" s="981"/>
      <c r="U316" s="981"/>
    </row>
    <row r="317" spans="2:21" ht="14.25">
      <c r="B317" s="981"/>
      <c r="C317" s="981"/>
      <c r="D317" s="981"/>
      <c r="E317" s="981"/>
      <c r="F317" s="981"/>
      <c r="G317" s="981"/>
      <c r="H317" s="981"/>
      <c r="I317" s="981"/>
      <c r="J317" s="981"/>
      <c r="K317" s="981"/>
      <c r="L317" s="981"/>
      <c r="M317" s="981"/>
      <c r="N317" s="981"/>
      <c r="O317" s="981"/>
      <c r="P317" s="981"/>
      <c r="Q317" s="981"/>
      <c r="R317" s="981"/>
      <c r="S317" s="981"/>
      <c r="T317" s="981"/>
      <c r="U317" s="981"/>
    </row>
    <row r="318" spans="2:21" ht="14.25">
      <c r="B318" s="46"/>
      <c r="C318" s="46"/>
      <c r="D318" s="359"/>
      <c r="E318" s="46"/>
      <c r="F318" s="46"/>
      <c r="G318" s="46"/>
      <c r="H318" s="46"/>
      <c r="I318" s="46"/>
      <c r="J318" s="46"/>
      <c r="K318" s="46"/>
      <c r="L318" s="46"/>
      <c r="M318" s="46"/>
      <c r="N318" s="46"/>
      <c r="O318" s="46"/>
      <c r="P318" s="46"/>
      <c r="Q318" s="46"/>
      <c r="R318" s="46"/>
      <c r="S318" s="46"/>
      <c r="T318" s="46"/>
      <c r="U318" s="255"/>
    </row>
    <row r="319" spans="2:21" ht="14.25">
      <c r="B319" s="981"/>
      <c r="C319" s="981"/>
      <c r="D319" s="981"/>
      <c r="E319" s="981"/>
      <c r="F319" s="981"/>
      <c r="G319" s="981"/>
      <c r="H319" s="981"/>
      <c r="I319" s="981"/>
      <c r="J319" s="981"/>
      <c r="K319" s="981"/>
      <c r="L319" s="981"/>
      <c r="M319" s="981"/>
      <c r="N319" s="981"/>
      <c r="O319" s="981"/>
      <c r="P319" s="981"/>
      <c r="Q319" s="981"/>
      <c r="R319" s="981"/>
      <c r="S319" s="981"/>
      <c r="T319" s="981"/>
      <c r="U319" s="981"/>
    </row>
    <row r="320" spans="2:21" ht="14.25">
      <c r="B320" s="981"/>
      <c r="C320" s="981"/>
      <c r="D320" s="981"/>
      <c r="E320" s="981"/>
      <c r="F320" s="981"/>
      <c r="G320" s="981"/>
      <c r="H320" s="981"/>
      <c r="I320" s="981"/>
      <c r="J320" s="981"/>
      <c r="K320" s="981"/>
      <c r="L320" s="981"/>
      <c r="M320" s="981"/>
      <c r="N320" s="981"/>
      <c r="O320" s="981"/>
      <c r="P320" s="981"/>
      <c r="Q320" s="981"/>
      <c r="R320" s="981"/>
      <c r="S320" s="981"/>
      <c r="T320" s="981"/>
      <c r="U320" s="981"/>
    </row>
    <row r="321" spans="2:21" ht="14.25">
      <c r="B321" s="981"/>
      <c r="C321" s="981"/>
      <c r="D321" s="981"/>
      <c r="E321" s="981"/>
      <c r="F321" s="981"/>
      <c r="G321" s="981"/>
      <c r="H321" s="981"/>
      <c r="I321" s="981"/>
      <c r="J321" s="981"/>
      <c r="K321" s="981"/>
      <c r="L321" s="981"/>
      <c r="M321" s="981"/>
      <c r="N321" s="981"/>
      <c r="O321" s="981"/>
      <c r="P321" s="981"/>
      <c r="Q321" s="981"/>
      <c r="R321" s="981"/>
      <c r="S321" s="981"/>
      <c r="T321" s="981"/>
      <c r="U321" s="981"/>
    </row>
    <row r="322" spans="2:21" ht="14.25">
      <c r="B322" s="981"/>
      <c r="C322" s="981"/>
      <c r="D322" s="981"/>
      <c r="E322" s="981"/>
      <c r="F322" s="981"/>
      <c r="G322" s="981"/>
      <c r="H322" s="981"/>
      <c r="I322" s="981"/>
      <c r="J322" s="981"/>
      <c r="K322" s="981"/>
      <c r="L322" s="981"/>
      <c r="M322" s="981"/>
      <c r="N322" s="981"/>
      <c r="O322" s="981"/>
      <c r="P322" s="981"/>
      <c r="Q322" s="981"/>
      <c r="R322" s="981"/>
      <c r="S322" s="981"/>
      <c r="T322" s="981"/>
      <c r="U322" s="981"/>
    </row>
    <row r="323" spans="2:21" ht="14.25">
      <c r="B323" s="981"/>
      <c r="C323" s="981"/>
      <c r="D323" s="981"/>
      <c r="E323" s="981"/>
      <c r="F323" s="981"/>
      <c r="G323" s="981"/>
      <c r="H323" s="981"/>
      <c r="I323" s="981"/>
      <c r="J323" s="981"/>
      <c r="K323" s="981"/>
      <c r="L323" s="981"/>
      <c r="M323" s="981"/>
      <c r="N323" s="981"/>
      <c r="O323" s="981"/>
      <c r="P323" s="981"/>
      <c r="Q323" s="981"/>
      <c r="R323" s="981"/>
      <c r="S323" s="981"/>
      <c r="T323" s="981"/>
      <c r="U323" s="981"/>
    </row>
    <row r="324" spans="2:21" ht="15.75" customHeight="1">
      <c r="B324" s="33"/>
      <c r="C324" s="33"/>
      <c r="D324" s="351"/>
      <c r="E324" s="33"/>
      <c r="F324" s="33"/>
      <c r="G324" s="33"/>
      <c r="H324" s="33"/>
      <c r="I324" s="33"/>
      <c r="J324" s="33"/>
      <c r="K324" s="33"/>
      <c r="L324" s="33"/>
      <c r="M324" s="33"/>
      <c r="N324" s="33"/>
      <c r="O324" s="33"/>
      <c r="P324" s="33"/>
      <c r="Q324" s="33"/>
      <c r="R324" s="33"/>
      <c r="S324" s="33"/>
      <c r="T324" s="33"/>
      <c r="U324" s="248"/>
    </row>
    <row r="325" spans="2:21" ht="14.25">
      <c r="B325" s="981"/>
      <c r="C325" s="981"/>
      <c r="D325" s="981"/>
      <c r="E325" s="981"/>
      <c r="F325" s="981"/>
      <c r="G325" s="981"/>
      <c r="H325" s="981"/>
      <c r="I325" s="981"/>
      <c r="J325" s="981"/>
      <c r="K325" s="981"/>
      <c r="L325" s="981"/>
      <c r="M325" s="981"/>
      <c r="N325" s="981"/>
      <c r="O325" s="981"/>
      <c r="P325" s="981"/>
      <c r="Q325" s="981"/>
      <c r="R325" s="981"/>
      <c r="S325" s="981"/>
      <c r="T325" s="981"/>
      <c r="U325" s="981"/>
    </row>
    <row r="326" spans="2:21" ht="15.75" customHeight="1">
      <c r="B326" s="33"/>
      <c r="C326" s="33"/>
      <c r="D326" s="351"/>
      <c r="E326" s="33"/>
      <c r="F326" s="33"/>
      <c r="G326" s="33"/>
      <c r="H326" s="33"/>
      <c r="I326" s="33"/>
      <c r="J326" s="33"/>
      <c r="K326" s="33"/>
      <c r="L326" s="33"/>
      <c r="M326" s="33"/>
      <c r="N326" s="33"/>
      <c r="O326" s="33"/>
      <c r="P326" s="33"/>
      <c r="Q326" s="33"/>
      <c r="R326" s="33"/>
      <c r="S326" s="33"/>
      <c r="T326" s="33"/>
      <c r="U326" s="248"/>
    </row>
    <row r="327" spans="2:21" ht="14.25">
      <c r="B327" s="981"/>
      <c r="C327" s="981"/>
      <c r="D327" s="981"/>
      <c r="E327" s="981"/>
      <c r="F327" s="981"/>
      <c r="G327" s="981"/>
      <c r="H327" s="981"/>
      <c r="I327" s="981"/>
      <c r="J327" s="981"/>
      <c r="K327" s="981"/>
      <c r="L327" s="981"/>
      <c r="M327" s="981"/>
      <c r="N327" s="981"/>
      <c r="O327" s="981"/>
      <c r="P327" s="981"/>
      <c r="Q327" s="981"/>
      <c r="R327" s="981"/>
      <c r="S327" s="981"/>
      <c r="T327" s="981"/>
      <c r="U327" s="981"/>
    </row>
    <row r="328" spans="2:21" ht="14.25">
      <c r="B328" s="981"/>
      <c r="C328" s="981"/>
      <c r="D328" s="981"/>
      <c r="E328" s="981"/>
      <c r="F328" s="981"/>
      <c r="G328" s="981"/>
      <c r="H328" s="981"/>
      <c r="I328" s="981"/>
      <c r="J328" s="981"/>
      <c r="K328" s="981"/>
      <c r="L328" s="981"/>
      <c r="M328" s="981"/>
      <c r="N328" s="981"/>
      <c r="O328" s="981"/>
      <c r="P328" s="981"/>
      <c r="Q328" s="981"/>
      <c r="R328" s="981"/>
      <c r="S328" s="981"/>
      <c r="T328" s="981"/>
      <c r="U328" s="981"/>
    </row>
    <row r="330" spans="2:21" ht="14.25">
      <c r="B330" s="981"/>
      <c r="C330" s="981"/>
      <c r="D330" s="981"/>
      <c r="E330" s="981"/>
      <c r="F330" s="981"/>
      <c r="G330" s="981"/>
      <c r="H330" s="981"/>
      <c r="I330" s="981"/>
      <c r="J330" s="981"/>
      <c r="K330" s="981"/>
      <c r="L330" s="981"/>
      <c r="M330" s="981"/>
      <c r="N330" s="981"/>
      <c r="O330" s="981"/>
      <c r="P330" s="981"/>
      <c r="Q330" s="981"/>
      <c r="R330" s="981"/>
      <c r="S330" s="981"/>
      <c r="T330" s="981"/>
      <c r="U330" s="981"/>
    </row>
    <row r="332" spans="2:21" ht="15" customHeight="1">
      <c r="B332" s="981"/>
      <c r="C332" s="981"/>
      <c r="D332" s="981"/>
      <c r="E332" s="981"/>
      <c r="F332" s="981"/>
      <c r="G332" s="981"/>
      <c r="H332" s="981"/>
      <c r="I332" s="981"/>
      <c r="J332" s="981"/>
      <c r="K332" s="981"/>
      <c r="L332" s="981"/>
      <c r="M332" s="981"/>
      <c r="N332" s="981"/>
      <c r="O332" s="981"/>
      <c r="P332" s="981"/>
      <c r="Q332" s="981"/>
      <c r="R332" s="981"/>
      <c r="S332" s="981"/>
      <c r="T332" s="981"/>
      <c r="U332" s="981"/>
    </row>
    <row r="333" spans="2:21" ht="32.25" customHeight="1">
      <c r="B333" s="981"/>
      <c r="C333" s="981"/>
      <c r="D333" s="981"/>
      <c r="E333" s="981"/>
      <c r="F333" s="981"/>
      <c r="G333" s="981"/>
      <c r="H333" s="981"/>
      <c r="I333" s="981"/>
      <c r="J333" s="981"/>
      <c r="K333" s="981"/>
      <c r="L333" s="981"/>
      <c r="M333" s="981"/>
      <c r="N333" s="981"/>
      <c r="O333" s="981"/>
      <c r="P333" s="981"/>
      <c r="Q333" s="981"/>
      <c r="R333" s="981"/>
      <c r="S333" s="981"/>
      <c r="T333" s="981"/>
      <c r="U333" s="981"/>
    </row>
    <row r="334" spans="2:21" ht="14.25">
      <c r="C334" s="22"/>
      <c r="D334" s="360"/>
      <c r="E334" s="22"/>
      <c r="F334" s="22"/>
      <c r="G334" s="22"/>
      <c r="H334" s="22"/>
      <c r="I334" s="22"/>
      <c r="J334" s="22"/>
      <c r="K334" s="22"/>
      <c r="L334" s="22"/>
      <c r="M334" s="22"/>
      <c r="N334" s="22"/>
      <c r="O334" s="22"/>
      <c r="P334" s="22"/>
      <c r="Q334" s="22"/>
      <c r="R334" s="22"/>
      <c r="S334" s="22"/>
      <c r="T334" s="22"/>
    </row>
    <row r="335" spans="2:21" ht="14.25">
      <c r="B335" s="981"/>
      <c r="C335" s="981"/>
      <c r="D335" s="981"/>
      <c r="E335" s="981"/>
      <c r="F335" s="981"/>
      <c r="G335" s="981"/>
      <c r="H335" s="981"/>
      <c r="I335" s="981"/>
      <c r="J335" s="981"/>
      <c r="K335" s="981"/>
      <c r="L335" s="981"/>
      <c r="M335" s="981"/>
      <c r="N335" s="981"/>
      <c r="O335" s="981"/>
      <c r="P335" s="981"/>
      <c r="Q335" s="981"/>
      <c r="R335" s="981"/>
      <c r="S335" s="981"/>
      <c r="T335" s="981"/>
      <c r="U335" s="981"/>
    </row>
    <row r="336" spans="2:21" ht="18.75" customHeight="1">
      <c r="C336" s="22"/>
      <c r="D336" s="360"/>
      <c r="E336" s="22"/>
      <c r="F336" s="22"/>
      <c r="G336" s="22"/>
      <c r="H336" s="22"/>
      <c r="I336" s="22"/>
      <c r="J336" s="22"/>
      <c r="K336" s="22"/>
      <c r="L336" s="22"/>
      <c r="M336" s="22"/>
      <c r="N336" s="22"/>
      <c r="O336" s="22"/>
      <c r="P336" s="22"/>
      <c r="Q336" s="22"/>
      <c r="R336" s="22"/>
      <c r="S336" s="22"/>
      <c r="T336" s="22"/>
    </row>
    <row r="337" spans="2:21" ht="18.75" customHeight="1">
      <c r="B337" s="981"/>
      <c r="C337" s="981"/>
      <c r="D337" s="981"/>
      <c r="E337" s="981"/>
      <c r="F337" s="981"/>
      <c r="G337" s="981"/>
      <c r="H337" s="981"/>
      <c r="I337" s="981"/>
      <c r="J337" s="981"/>
      <c r="K337" s="981"/>
      <c r="L337" s="981"/>
      <c r="M337" s="981"/>
      <c r="N337" s="981"/>
      <c r="O337" s="981"/>
      <c r="P337" s="981"/>
      <c r="Q337" s="981"/>
      <c r="R337" s="981"/>
      <c r="S337" s="981"/>
      <c r="T337" s="981"/>
      <c r="U337" s="981"/>
    </row>
    <row r="339" spans="2:21" ht="14.25">
      <c r="C339" s="22"/>
      <c r="D339" s="360"/>
      <c r="E339" s="22"/>
      <c r="F339" s="22"/>
      <c r="G339" s="22"/>
      <c r="H339" s="22"/>
      <c r="I339" s="22"/>
      <c r="J339" s="22"/>
      <c r="K339" s="22"/>
      <c r="L339" s="22"/>
      <c r="M339" s="22"/>
      <c r="N339" s="22"/>
      <c r="O339" s="22"/>
      <c r="P339" s="22"/>
      <c r="Q339" s="22"/>
      <c r="R339" s="22"/>
      <c r="S339" s="22"/>
      <c r="T339" s="22"/>
    </row>
    <row r="341" spans="2:21" ht="18.75" customHeight="1">
      <c r="B341" s="981"/>
      <c r="C341" s="981"/>
      <c r="D341" s="981"/>
      <c r="E341" s="981"/>
      <c r="F341" s="981"/>
      <c r="G341" s="981"/>
      <c r="H341" s="981"/>
      <c r="I341" s="981"/>
      <c r="J341" s="981"/>
      <c r="K341" s="981"/>
      <c r="L341" s="981"/>
      <c r="M341" s="981"/>
      <c r="N341" s="981"/>
      <c r="O341" s="981"/>
      <c r="P341" s="981"/>
      <c r="Q341" s="981"/>
      <c r="R341" s="981"/>
      <c r="S341" s="981"/>
      <c r="T341" s="981"/>
      <c r="U341" s="981"/>
    </row>
    <row r="344" spans="2:21">
      <c r="B344" s="40"/>
    </row>
    <row r="345" spans="2:21" ht="14.25">
      <c r="B345" s="981"/>
      <c r="C345" s="981"/>
      <c r="D345" s="981"/>
      <c r="E345" s="981"/>
      <c r="F345" s="981"/>
      <c r="G345" s="981"/>
      <c r="H345" s="981"/>
      <c r="I345" s="981"/>
      <c r="J345" s="981"/>
      <c r="K345" s="981"/>
      <c r="L345" s="981"/>
      <c r="M345" s="981"/>
      <c r="N345" s="981"/>
      <c r="O345" s="981"/>
      <c r="P345" s="981"/>
      <c r="Q345" s="981"/>
      <c r="R345" s="981"/>
      <c r="S345" s="981"/>
      <c r="T345" s="981"/>
      <c r="U345" s="981"/>
    </row>
    <row r="346" spans="2:21" ht="14.25">
      <c r="B346" s="981"/>
      <c r="C346" s="981"/>
      <c r="D346" s="981"/>
      <c r="E346" s="981"/>
      <c r="F346" s="981"/>
      <c r="G346" s="981"/>
      <c r="H346" s="981"/>
      <c r="I346" s="981"/>
      <c r="J346" s="981"/>
      <c r="K346" s="981"/>
      <c r="L346" s="981"/>
      <c r="M346" s="981"/>
      <c r="N346" s="981"/>
      <c r="O346" s="981"/>
      <c r="P346" s="981"/>
      <c r="Q346" s="981"/>
      <c r="R346" s="981"/>
      <c r="S346" s="981"/>
      <c r="T346" s="981"/>
      <c r="U346" s="981"/>
    </row>
    <row r="347" spans="2:21" ht="14.25">
      <c r="B347" s="981"/>
      <c r="C347" s="981"/>
      <c r="D347" s="981"/>
      <c r="E347" s="981"/>
      <c r="F347" s="981"/>
      <c r="G347" s="981"/>
      <c r="H347" s="981"/>
      <c r="I347" s="981"/>
      <c r="J347" s="981"/>
      <c r="K347" s="981"/>
      <c r="L347" s="981"/>
      <c r="M347" s="981"/>
      <c r="N347" s="981"/>
      <c r="O347" s="981"/>
      <c r="P347" s="981"/>
      <c r="Q347" s="981"/>
      <c r="R347" s="981"/>
      <c r="S347" s="981"/>
      <c r="T347" s="981"/>
      <c r="U347" s="981"/>
    </row>
    <row r="352" spans="2:21">
      <c r="B352" s="27"/>
    </row>
    <row r="355" spans="2:2">
      <c r="B355" s="27"/>
    </row>
    <row r="356" spans="2:2">
      <c r="B356" s="27"/>
    </row>
    <row r="358" spans="2:2">
      <c r="B358" s="27"/>
    </row>
    <row r="359" spans="2:2">
      <c r="B359" s="27"/>
    </row>
    <row r="380" spans="2:21" ht="15.75" thickBot="1">
      <c r="B380" s="59"/>
      <c r="C380" s="59"/>
      <c r="D380" s="361"/>
      <c r="E380" s="59"/>
      <c r="F380" s="59"/>
      <c r="G380" s="59"/>
      <c r="H380" s="59"/>
      <c r="I380" s="59"/>
      <c r="J380" s="59"/>
      <c r="K380" s="59"/>
      <c r="L380" s="59"/>
      <c r="M380" s="59"/>
      <c r="N380" s="59"/>
      <c r="O380" s="59"/>
      <c r="P380" s="59"/>
      <c r="Q380" s="59"/>
      <c r="R380" s="59"/>
      <c r="S380" s="59"/>
      <c r="T380" s="59"/>
      <c r="U380" s="256"/>
    </row>
    <row r="458" spans="2:21" ht="15.75" thickBot="1">
      <c r="B458" s="59"/>
      <c r="C458" s="59"/>
      <c r="D458" s="361"/>
      <c r="E458" s="59"/>
      <c r="F458" s="59"/>
      <c r="G458" s="59"/>
      <c r="H458" s="59"/>
      <c r="I458" s="59"/>
      <c r="J458" s="59"/>
      <c r="K458" s="59"/>
      <c r="L458" s="59"/>
      <c r="M458" s="59"/>
      <c r="N458" s="59"/>
      <c r="O458" s="59"/>
      <c r="P458" s="59"/>
      <c r="Q458" s="59"/>
      <c r="R458" s="59"/>
      <c r="S458" s="59"/>
      <c r="T458" s="59"/>
      <c r="U458" s="256"/>
    </row>
    <row r="533" spans="2:21" ht="22.5" customHeight="1">
      <c r="B533" s="60"/>
      <c r="C533" s="60"/>
      <c r="D533" s="362"/>
      <c r="E533" s="60"/>
      <c r="F533" s="60"/>
      <c r="G533" s="60"/>
      <c r="H533" s="60"/>
      <c r="I533" s="40"/>
      <c r="J533" s="40"/>
      <c r="K533" s="40"/>
      <c r="L533" s="40"/>
      <c r="M533" s="40"/>
      <c r="N533" s="40"/>
      <c r="O533" s="40"/>
      <c r="P533" s="40"/>
      <c r="Q533" s="40"/>
      <c r="R533" s="40"/>
      <c r="S533" s="40"/>
      <c r="T533" s="60"/>
      <c r="U533" s="257"/>
    </row>
    <row r="534" spans="2:21" ht="16.5" customHeight="1">
      <c r="B534" s="61"/>
      <c r="C534" s="61"/>
      <c r="D534" s="363"/>
      <c r="E534" s="61"/>
      <c r="F534" s="61"/>
      <c r="G534" s="61"/>
      <c r="H534" s="61"/>
      <c r="I534" s="22"/>
      <c r="J534" s="22"/>
      <c r="K534" s="22"/>
      <c r="L534" s="22"/>
      <c r="M534" s="22"/>
      <c r="N534" s="22"/>
      <c r="O534" s="22"/>
      <c r="P534" s="22"/>
      <c r="Q534" s="22"/>
      <c r="R534" s="22"/>
      <c r="S534" s="22"/>
      <c r="T534" s="61"/>
      <c r="U534" s="258"/>
    </row>
    <row r="535" spans="2:21">
      <c r="B535" s="61"/>
      <c r="C535" s="62"/>
      <c r="D535" s="364"/>
      <c r="E535" s="62"/>
      <c r="F535" s="62"/>
      <c r="G535" s="62"/>
      <c r="H535" s="62"/>
      <c r="T535" s="62"/>
      <c r="U535" s="258"/>
    </row>
    <row r="536" spans="2:21">
      <c r="B536" s="61"/>
      <c r="C536" s="62"/>
      <c r="D536" s="364"/>
      <c r="E536" s="62"/>
      <c r="F536" s="62"/>
      <c r="G536" s="62"/>
      <c r="H536" s="62"/>
      <c r="T536" s="62"/>
      <c r="U536" s="258"/>
    </row>
    <row r="537" spans="2:21">
      <c r="B537" s="61"/>
      <c r="C537" s="62"/>
      <c r="D537" s="364"/>
      <c r="E537" s="62"/>
      <c r="F537" s="62"/>
      <c r="G537" s="62"/>
      <c r="H537" s="62"/>
      <c r="T537" s="62"/>
      <c r="U537" s="258"/>
    </row>
    <row r="611" spans="3:24" ht="18" customHeight="1">
      <c r="V611" s="64"/>
    </row>
    <row r="612" spans="3:24" ht="24" customHeight="1">
      <c r="V612" s="64"/>
    </row>
    <row r="613" spans="3:24" ht="14.25">
      <c r="C613" s="22"/>
      <c r="D613" s="360"/>
      <c r="E613" s="22"/>
      <c r="F613" s="22"/>
      <c r="G613" s="22"/>
      <c r="H613" s="22"/>
      <c r="I613" s="22"/>
      <c r="J613" s="22"/>
      <c r="K613" s="22"/>
      <c r="L613" s="22"/>
      <c r="M613" s="22"/>
      <c r="N613" s="22"/>
      <c r="O613" s="22"/>
      <c r="P613" s="22"/>
      <c r="Q613" s="22"/>
      <c r="R613" s="22"/>
      <c r="S613" s="22"/>
      <c r="T613" s="22"/>
    </row>
    <row r="614" spans="3:24" ht="39" customHeight="1">
      <c r="C614" s="22"/>
      <c r="D614" s="360"/>
      <c r="E614" s="22"/>
      <c r="F614" s="22"/>
      <c r="G614" s="22"/>
      <c r="H614" s="22"/>
      <c r="I614" s="22"/>
      <c r="J614" s="22"/>
      <c r="K614" s="22"/>
      <c r="L614" s="22"/>
      <c r="M614" s="22"/>
      <c r="N614" s="22"/>
      <c r="O614" s="22"/>
      <c r="P614" s="22"/>
      <c r="Q614" s="22"/>
      <c r="R614" s="22"/>
      <c r="S614" s="22"/>
      <c r="T614" s="22"/>
    </row>
    <row r="615" spans="3:24" ht="14.25">
      <c r="C615" s="22"/>
      <c r="D615" s="360"/>
      <c r="E615" s="22"/>
      <c r="F615" s="22"/>
      <c r="G615" s="22"/>
      <c r="H615" s="22"/>
      <c r="I615" s="22"/>
      <c r="J615" s="22"/>
      <c r="K615" s="22"/>
      <c r="L615" s="22"/>
      <c r="M615" s="22"/>
      <c r="N615" s="22"/>
      <c r="O615" s="22"/>
      <c r="P615" s="22"/>
      <c r="Q615" s="22"/>
      <c r="R615" s="22"/>
      <c r="S615" s="22"/>
      <c r="T615" s="22"/>
      <c r="W615" s="65"/>
      <c r="X615" s="65"/>
    </row>
    <row r="616" spans="3:24" ht="14.25">
      <c r="C616" s="22"/>
      <c r="D616" s="360"/>
      <c r="E616" s="22"/>
      <c r="F616" s="22"/>
      <c r="G616" s="22"/>
      <c r="H616" s="22"/>
      <c r="I616" s="22"/>
      <c r="J616" s="22"/>
      <c r="K616" s="22"/>
      <c r="L616" s="22"/>
      <c r="M616" s="22"/>
      <c r="N616" s="22"/>
      <c r="O616" s="22"/>
      <c r="P616" s="22"/>
      <c r="Q616" s="22"/>
      <c r="R616" s="22"/>
      <c r="S616" s="22"/>
      <c r="T616" s="22"/>
      <c r="W616" s="65"/>
      <c r="X616" s="65"/>
    </row>
    <row r="617" spans="3:24" ht="14.25">
      <c r="C617" s="22"/>
      <c r="D617" s="360"/>
      <c r="E617" s="22"/>
      <c r="F617" s="22"/>
      <c r="G617" s="22"/>
      <c r="H617" s="22"/>
      <c r="I617" s="22"/>
      <c r="J617" s="22"/>
      <c r="K617" s="22"/>
      <c r="L617" s="22"/>
      <c r="M617" s="22"/>
      <c r="N617" s="22"/>
      <c r="O617" s="22"/>
      <c r="P617" s="22"/>
      <c r="Q617" s="22"/>
      <c r="R617" s="22"/>
      <c r="S617" s="22"/>
      <c r="T617" s="22"/>
      <c r="W617" s="65"/>
      <c r="X617" s="65"/>
    </row>
    <row r="618" spans="3:24" ht="14.25">
      <c r="C618" s="22"/>
      <c r="D618" s="360"/>
      <c r="E618" s="22"/>
      <c r="F618" s="22"/>
      <c r="G618" s="22"/>
      <c r="H618" s="22"/>
      <c r="I618" s="22"/>
      <c r="J618" s="22"/>
      <c r="K618" s="22"/>
      <c r="L618" s="22"/>
      <c r="M618" s="22"/>
      <c r="N618" s="22"/>
      <c r="O618" s="22"/>
      <c r="P618" s="22"/>
      <c r="Q618" s="22"/>
      <c r="R618" s="22"/>
      <c r="S618" s="22"/>
      <c r="T618" s="22"/>
      <c r="W618" s="65"/>
      <c r="X618" s="65"/>
    </row>
    <row r="619" spans="3:24" ht="14.25">
      <c r="C619" s="22"/>
      <c r="D619" s="360"/>
      <c r="E619" s="22"/>
      <c r="F619" s="22"/>
      <c r="G619" s="22"/>
      <c r="H619" s="22"/>
      <c r="I619" s="22"/>
      <c r="J619" s="22"/>
      <c r="K619" s="22"/>
      <c r="L619" s="22"/>
      <c r="M619" s="22"/>
      <c r="N619" s="22"/>
      <c r="O619" s="22"/>
      <c r="P619" s="22"/>
      <c r="Q619" s="22"/>
      <c r="R619" s="22"/>
      <c r="S619" s="22"/>
      <c r="T619" s="22"/>
      <c r="W619" s="65"/>
      <c r="X619" s="65"/>
    </row>
    <row r="620" spans="3:24" ht="14.25">
      <c r="C620" s="22"/>
      <c r="D620" s="360"/>
      <c r="E620" s="22"/>
      <c r="F620" s="22"/>
      <c r="G620" s="22"/>
      <c r="H620" s="22"/>
      <c r="I620" s="22"/>
      <c r="J620" s="22"/>
      <c r="K620" s="22"/>
      <c r="L620" s="22"/>
      <c r="M620" s="22"/>
      <c r="N620" s="22"/>
      <c r="O620" s="22"/>
      <c r="P620" s="22"/>
      <c r="Q620" s="22"/>
      <c r="R620" s="22"/>
      <c r="S620" s="22"/>
      <c r="T620" s="22"/>
      <c r="W620" s="65"/>
      <c r="X620" s="65"/>
    </row>
    <row r="621" spans="3:24" ht="14.25">
      <c r="C621" s="22"/>
      <c r="D621" s="360"/>
      <c r="E621" s="22"/>
      <c r="F621" s="22"/>
      <c r="G621" s="22"/>
      <c r="H621" s="22"/>
      <c r="I621" s="22"/>
      <c r="J621" s="22"/>
      <c r="K621" s="22"/>
      <c r="L621" s="22"/>
      <c r="M621" s="22"/>
      <c r="N621" s="22"/>
      <c r="O621" s="22"/>
      <c r="P621" s="22"/>
      <c r="Q621" s="22"/>
      <c r="R621" s="22"/>
      <c r="S621" s="22"/>
      <c r="T621" s="22"/>
      <c r="W621" s="65"/>
      <c r="X621" s="65"/>
    </row>
    <row r="622" spans="3:24" ht="14.25">
      <c r="C622" s="22"/>
      <c r="D622" s="360"/>
      <c r="E622" s="22"/>
      <c r="F622" s="22"/>
      <c r="G622" s="22"/>
      <c r="H622" s="22"/>
      <c r="I622" s="22"/>
      <c r="J622" s="22"/>
      <c r="K622" s="22"/>
      <c r="L622" s="22"/>
      <c r="M622" s="22"/>
      <c r="N622" s="22"/>
      <c r="O622" s="22"/>
      <c r="P622" s="22"/>
      <c r="Q622" s="22"/>
      <c r="R622" s="22"/>
      <c r="S622" s="22"/>
      <c r="T622" s="22"/>
      <c r="W622" s="65"/>
      <c r="X622" s="65"/>
    </row>
    <row r="623" spans="3:24" ht="14.25">
      <c r="C623" s="22"/>
      <c r="D623" s="360"/>
      <c r="E623" s="22"/>
      <c r="F623" s="22"/>
      <c r="G623" s="22"/>
      <c r="H623" s="22"/>
      <c r="I623" s="22"/>
      <c r="J623" s="22"/>
      <c r="K623" s="22"/>
      <c r="L623" s="22"/>
      <c r="M623" s="22"/>
      <c r="N623" s="22"/>
      <c r="O623" s="22"/>
      <c r="P623" s="22"/>
      <c r="Q623" s="22"/>
      <c r="R623" s="22"/>
      <c r="S623" s="22"/>
      <c r="T623" s="22"/>
      <c r="W623" s="65"/>
      <c r="X623" s="65"/>
    </row>
    <row r="624" spans="3:24" ht="14.25">
      <c r="C624" s="22"/>
      <c r="D624" s="360"/>
      <c r="E624" s="22"/>
      <c r="F624" s="22"/>
      <c r="G624" s="22"/>
      <c r="H624" s="22"/>
      <c r="I624" s="22"/>
      <c r="J624" s="22"/>
      <c r="K624" s="22"/>
      <c r="L624" s="22"/>
      <c r="M624" s="22"/>
      <c r="N624" s="22"/>
      <c r="O624" s="22"/>
      <c r="P624" s="22"/>
      <c r="Q624" s="22"/>
      <c r="R624" s="22"/>
      <c r="S624" s="22"/>
      <c r="T624" s="22"/>
      <c r="W624" s="65"/>
      <c r="X624" s="65"/>
    </row>
    <row r="625" spans="3:38" ht="14.25">
      <c r="C625" s="22"/>
      <c r="D625" s="360"/>
      <c r="E625" s="22"/>
      <c r="F625" s="22"/>
      <c r="G625" s="22"/>
      <c r="H625" s="22"/>
      <c r="I625" s="22"/>
      <c r="J625" s="22"/>
      <c r="K625" s="22"/>
      <c r="L625" s="22"/>
      <c r="M625" s="22"/>
      <c r="N625" s="22"/>
      <c r="O625" s="22"/>
      <c r="P625" s="22"/>
      <c r="Q625" s="22"/>
      <c r="R625" s="22"/>
      <c r="S625" s="22"/>
      <c r="T625" s="22"/>
      <c r="W625" s="65"/>
      <c r="X625" s="65"/>
    </row>
    <row r="626" spans="3:38" ht="14.25">
      <c r="C626" s="22"/>
      <c r="D626" s="360"/>
      <c r="E626" s="22"/>
      <c r="F626" s="22"/>
      <c r="G626" s="22"/>
      <c r="H626" s="22"/>
      <c r="I626" s="22"/>
      <c r="J626" s="22"/>
      <c r="K626" s="22"/>
      <c r="L626" s="22"/>
      <c r="M626" s="22"/>
      <c r="N626" s="22"/>
      <c r="O626" s="22"/>
      <c r="P626" s="22"/>
      <c r="Q626" s="22"/>
      <c r="R626" s="22"/>
      <c r="S626" s="22"/>
      <c r="T626" s="22"/>
      <c r="W626" s="65"/>
      <c r="X626" s="65"/>
    </row>
    <row r="627" spans="3:38" ht="14.25">
      <c r="C627" s="22"/>
      <c r="D627" s="360"/>
      <c r="E627" s="22"/>
      <c r="F627" s="22"/>
      <c r="G627" s="22"/>
      <c r="H627" s="22"/>
      <c r="I627" s="22"/>
      <c r="J627" s="22"/>
      <c r="K627" s="22"/>
      <c r="L627" s="22"/>
      <c r="M627" s="22"/>
      <c r="N627" s="22"/>
      <c r="O627" s="22"/>
      <c r="P627" s="22"/>
      <c r="Q627" s="22"/>
      <c r="R627" s="22"/>
      <c r="S627" s="22"/>
      <c r="T627" s="22"/>
      <c r="W627" s="65"/>
      <c r="X627" s="65"/>
    </row>
    <row r="628" spans="3:38" ht="14.25">
      <c r="C628" s="22"/>
      <c r="D628" s="360"/>
      <c r="E628" s="22"/>
      <c r="F628" s="22"/>
      <c r="G628" s="22"/>
      <c r="H628" s="22"/>
      <c r="I628" s="22"/>
      <c r="J628" s="22"/>
      <c r="K628" s="22"/>
      <c r="L628" s="22"/>
      <c r="M628" s="22"/>
      <c r="N628" s="22"/>
      <c r="O628" s="22"/>
      <c r="P628" s="22"/>
      <c r="Q628" s="22"/>
      <c r="R628" s="22"/>
      <c r="S628" s="22"/>
      <c r="T628" s="22"/>
      <c r="W628" s="65"/>
      <c r="X628" s="65"/>
    </row>
    <row r="629" spans="3:38" ht="14.25">
      <c r="C629" s="22"/>
      <c r="D629" s="360"/>
      <c r="E629" s="22"/>
      <c r="F629" s="22"/>
      <c r="G629" s="22"/>
      <c r="H629" s="22"/>
      <c r="I629" s="22"/>
      <c r="J629" s="22"/>
      <c r="K629" s="22"/>
      <c r="L629" s="22"/>
      <c r="M629" s="22"/>
      <c r="N629" s="22"/>
      <c r="O629" s="22"/>
      <c r="P629" s="22"/>
      <c r="Q629" s="22"/>
      <c r="R629" s="22"/>
      <c r="S629" s="22"/>
      <c r="T629" s="22"/>
      <c r="W629" s="65"/>
      <c r="X629" s="65"/>
    </row>
    <row r="630" spans="3:38" ht="14.25">
      <c r="C630" s="22"/>
      <c r="D630" s="360"/>
      <c r="E630" s="22"/>
      <c r="F630" s="22"/>
      <c r="G630" s="22"/>
      <c r="H630" s="22"/>
      <c r="I630" s="22"/>
      <c r="J630" s="22"/>
      <c r="K630" s="22"/>
      <c r="L630" s="22"/>
      <c r="M630" s="22"/>
      <c r="N630" s="22"/>
      <c r="O630" s="22"/>
      <c r="P630" s="22"/>
      <c r="Q630" s="22"/>
      <c r="R630" s="22"/>
      <c r="S630" s="22"/>
      <c r="T630" s="22"/>
      <c r="W630" s="65"/>
      <c r="X630" s="65"/>
    </row>
    <row r="631" spans="3:38" ht="14.25">
      <c r="C631" s="22"/>
      <c r="D631" s="360"/>
      <c r="E631" s="22"/>
      <c r="F631" s="22"/>
      <c r="G631" s="22"/>
      <c r="H631" s="22"/>
      <c r="I631" s="22"/>
      <c r="J631" s="22"/>
      <c r="K631" s="22"/>
      <c r="L631" s="22"/>
      <c r="M631" s="22"/>
      <c r="N631" s="22"/>
      <c r="O631" s="22"/>
      <c r="P631" s="22"/>
      <c r="Q631" s="22"/>
      <c r="R631" s="22"/>
      <c r="S631" s="22"/>
      <c r="T631" s="22"/>
      <c r="W631" s="65"/>
      <c r="X631" s="65"/>
    </row>
    <row r="632" spans="3:38" ht="14.25">
      <c r="C632" s="22"/>
      <c r="D632" s="360"/>
      <c r="E632" s="22"/>
      <c r="F632" s="22"/>
      <c r="G632" s="22"/>
      <c r="H632" s="22"/>
      <c r="I632" s="22"/>
      <c r="J632" s="22"/>
      <c r="K632" s="22"/>
      <c r="L632" s="22"/>
      <c r="M632" s="22"/>
      <c r="N632" s="22"/>
      <c r="O632" s="22"/>
      <c r="P632" s="22"/>
      <c r="Q632" s="22"/>
      <c r="R632" s="22"/>
      <c r="S632" s="22"/>
      <c r="T632" s="22"/>
      <c r="W632" s="65"/>
      <c r="X632" s="65"/>
    </row>
    <row r="633" spans="3:38" ht="14.25">
      <c r="C633" s="22"/>
      <c r="D633" s="360"/>
      <c r="E633" s="22"/>
      <c r="F633" s="22"/>
      <c r="G633" s="22"/>
      <c r="H633" s="22"/>
      <c r="I633" s="22"/>
      <c r="J633" s="22"/>
      <c r="K633" s="22"/>
      <c r="L633" s="22"/>
      <c r="M633" s="22"/>
      <c r="N633" s="22"/>
      <c r="O633" s="22"/>
      <c r="P633" s="22"/>
      <c r="Q633" s="22"/>
      <c r="R633" s="22"/>
      <c r="S633" s="22"/>
      <c r="T633" s="22"/>
    </row>
    <row r="634" spans="3:38" ht="14.25">
      <c r="C634" s="22"/>
      <c r="D634" s="360"/>
      <c r="E634" s="22"/>
      <c r="F634" s="22"/>
      <c r="G634" s="22"/>
      <c r="H634" s="22"/>
      <c r="I634" s="22"/>
      <c r="J634" s="22"/>
      <c r="K634" s="22"/>
      <c r="L634" s="22"/>
      <c r="M634" s="22"/>
      <c r="N634" s="22"/>
      <c r="O634" s="22"/>
      <c r="P634" s="22"/>
      <c r="Q634" s="22"/>
      <c r="R634" s="22"/>
      <c r="S634" s="22"/>
      <c r="T634" s="22"/>
    </row>
    <row r="635" spans="3:38" s="37" customFormat="1" ht="14.25">
      <c r="D635" s="360"/>
      <c r="U635" s="237"/>
      <c r="W635" s="22"/>
      <c r="X635" s="22"/>
      <c r="Y635" s="22"/>
      <c r="Z635" s="22"/>
      <c r="AA635" s="22"/>
      <c r="AB635" s="22"/>
      <c r="AC635" s="22"/>
      <c r="AD635" s="22"/>
      <c r="AE635" s="22"/>
      <c r="AF635" s="22"/>
      <c r="AG635" s="237"/>
      <c r="AH635" s="237"/>
      <c r="AL635" s="237"/>
    </row>
    <row r="636" spans="3:38" s="37" customFormat="1" ht="14.25">
      <c r="D636" s="360"/>
      <c r="U636" s="237"/>
      <c r="W636" s="22"/>
      <c r="X636" s="22"/>
      <c r="Y636" s="22"/>
      <c r="Z636" s="22"/>
      <c r="AA636" s="22"/>
      <c r="AB636" s="22"/>
      <c r="AC636" s="22"/>
      <c r="AD636" s="22"/>
      <c r="AE636" s="22"/>
      <c r="AF636" s="22"/>
      <c r="AG636" s="237"/>
      <c r="AH636" s="237"/>
      <c r="AL636" s="237"/>
    </row>
    <row r="637" spans="3:38" s="37" customFormat="1" ht="14.25">
      <c r="D637" s="360"/>
      <c r="U637" s="237"/>
      <c r="W637" s="22"/>
      <c r="X637" s="22"/>
      <c r="Y637" s="22"/>
      <c r="Z637" s="22"/>
      <c r="AA637" s="22"/>
      <c r="AB637" s="22"/>
      <c r="AC637" s="22"/>
      <c r="AD637" s="22"/>
      <c r="AE637" s="22"/>
      <c r="AF637" s="22"/>
      <c r="AG637" s="237"/>
      <c r="AH637" s="237"/>
      <c r="AL637" s="237"/>
    </row>
    <row r="638" spans="3:38" s="37" customFormat="1" ht="14.25">
      <c r="D638" s="360"/>
      <c r="U638" s="237"/>
      <c r="W638" s="22"/>
      <c r="X638" s="22"/>
      <c r="Y638" s="22"/>
      <c r="Z638" s="22"/>
      <c r="AA638" s="22"/>
      <c r="AB638" s="22"/>
      <c r="AC638" s="22"/>
      <c r="AD638" s="22"/>
      <c r="AE638" s="22"/>
      <c r="AF638" s="22"/>
      <c r="AG638" s="237"/>
      <c r="AH638" s="237"/>
      <c r="AL638" s="237"/>
    </row>
    <row r="639" spans="3:38" s="37" customFormat="1" ht="14.25">
      <c r="D639" s="360"/>
      <c r="U639" s="237"/>
      <c r="W639" s="22"/>
      <c r="X639" s="22"/>
      <c r="Y639" s="22"/>
      <c r="Z639" s="22"/>
      <c r="AA639" s="22"/>
      <c r="AB639" s="22"/>
      <c r="AC639" s="22"/>
      <c r="AD639" s="22"/>
      <c r="AE639" s="22"/>
      <c r="AF639" s="22"/>
      <c r="AG639" s="237"/>
      <c r="AH639" s="237"/>
      <c r="AL639" s="237"/>
    </row>
    <row r="640" spans="3:38" s="37" customFormat="1" ht="14.25">
      <c r="D640" s="360"/>
      <c r="U640" s="237"/>
      <c r="W640" s="22"/>
      <c r="X640" s="22"/>
      <c r="Y640" s="22"/>
      <c r="Z640" s="22"/>
      <c r="AA640" s="22"/>
      <c r="AB640" s="22"/>
      <c r="AC640" s="22"/>
      <c r="AD640" s="22"/>
      <c r="AE640" s="22"/>
      <c r="AF640" s="22"/>
      <c r="AG640" s="237"/>
      <c r="AH640" s="237"/>
      <c r="AL640" s="237"/>
    </row>
    <row r="641" spans="2:38" s="37" customFormat="1" ht="14.25">
      <c r="D641" s="360"/>
      <c r="U641" s="237"/>
      <c r="W641" s="22"/>
      <c r="X641" s="22"/>
      <c r="Y641" s="22"/>
      <c r="Z641" s="22"/>
      <c r="AA641" s="22"/>
      <c r="AB641" s="22"/>
      <c r="AC641" s="22"/>
      <c r="AD641" s="22"/>
      <c r="AE641" s="22"/>
      <c r="AF641" s="22"/>
      <c r="AG641" s="237"/>
      <c r="AH641" s="237"/>
      <c r="AL641" s="237"/>
    </row>
    <row r="642" spans="2:38" s="37" customFormat="1" ht="14.25">
      <c r="D642" s="360"/>
      <c r="U642" s="237"/>
      <c r="W642" s="22"/>
      <c r="X642" s="22"/>
      <c r="Y642" s="22"/>
      <c r="Z642" s="22"/>
      <c r="AA642" s="22"/>
      <c r="AB642" s="22"/>
      <c r="AC642" s="22"/>
      <c r="AD642" s="22"/>
      <c r="AE642" s="22"/>
      <c r="AF642" s="22"/>
      <c r="AG642" s="237"/>
      <c r="AH642" s="237"/>
      <c r="AL642" s="237"/>
    </row>
    <row r="643" spans="2:38" s="37" customFormat="1" ht="14.25">
      <c r="D643" s="360"/>
      <c r="U643" s="237"/>
      <c r="W643" s="22"/>
      <c r="X643" s="22"/>
      <c r="Y643" s="22"/>
      <c r="Z643" s="22"/>
      <c r="AA643" s="22"/>
      <c r="AB643" s="22"/>
      <c r="AC643" s="22"/>
      <c r="AD643" s="22"/>
      <c r="AE643" s="22"/>
      <c r="AF643" s="22"/>
      <c r="AG643" s="237"/>
      <c r="AH643" s="237"/>
      <c r="AL643" s="237"/>
    </row>
    <row r="644" spans="2:38" s="37" customFormat="1" ht="14.25">
      <c r="D644" s="360"/>
      <c r="U644" s="237"/>
      <c r="W644" s="22"/>
      <c r="X644" s="22"/>
      <c r="Y644" s="22"/>
      <c r="Z644" s="22"/>
      <c r="AA644" s="22"/>
      <c r="AB644" s="22"/>
      <c r="AC644" s="22"/>
      <c r="AD644" s="22"/>
      <c r="AE644" s="22"/>
      <c r="AF644" s="22"/>
      <c r="AG644" s="237"/>
      <c r="AH644" s="237"/>
      <c r="AL644" s="237"/>
    </row>
    <row r="645" spans="2:38" s="37" customFormat="1" ht="14.25">
      <c r="D645" s="360"/>
      <c r="U645" s="237"/>
      <c r="W645" s="22"/>
      <c r="X645" s="22"/>
      <c r="Y645" s="22"/>
      <c r="Z645" s="22"/>
      <c r="AA645" s="22"/>
      <c r="AB645" s="22"/>
      <c r="AC645" s="22"/>
      <c r="AD645" s="22"/>
      <c r="AE645" s="22"/>
      <c r="AF645" s="22"/>
      <c r="AG645" s="237"/>
      <c r="AH645" s="237"/>
      <c r="AL645" s="237"/>
    </row>
    <row r="646" spans="2:38" s="37" customFormat="1" ht="14.25">
      <c r="D646" s="360"/>
      <c r="U646" s="237"/>
      <c r="W646" s="22"/>
      <c r="X646" s="22"/>
      <c r="Y646" s="22"/>
      <c r="Z646" s="22"/>
      <c r="AA646" s="22"/>
      <c r="AB646" s="22"/>
      <c r="AC646" s="22"/>
      <c r="AD646" s="22"/>
      <c r="AE646" s="22"/>
      <c r="AF646" s="22"/>
      <c r="AG646" s="237"/>
      <c r="AH646" s="237"/>
      <c r="AL646" s="237"/>
    </row>
    <row r="647" spans="2:38" s="37" customFormat="1">
      <c r="B647" s="22"/>
      <c r="C647" s="66"/>
      <c r="D647" s="349"/>
      <c r="E647" s="66"/>
      <c r="F647" s="66"/>
      <c r="G647" s="66"/>
      <c r="H647" s="66"/>
      <c r="I647" s="66"/>
      <c r="J647" s="66"/>
      <c r="K647" s="66"/>
      <c r="L647" s="66"/>
      <c r="M647" s="66"/>
      <c r="N647" s="66"/>
      <c r="O647" s="66"/>
      <c r="P647" s="66"/>
      <c r="Q647" s="66"/>
      <c r="R647" s="66"/>
      <c r="S647" s="66"/>
      <c r="T647" s="66"/>
      <c r="U647" s="237"/>
      <c r="W647" s="22"/>
      <c r="X647" s="22"/>
      <c r="Y647" s="22"/>
      <c r="Z647" s="22"/>
      <c r="AA647" s="22"/>
      <c r="AB647" s="22"/>
      <c r="AC647" s="22"/>
      <c r="AD647" s="22"/>
      <c r="AE647" s="22"/>
      <c r="AF647" s="22"/>
      <c r="AG647" s="237"/>
      <c r="AH647" s="237"/>
      <c r="AL647" s="237"/>
    </row>
    <row r="648" spans="2:38" s="37" customFormat="1">
      <c r="B648" s="22"/>
      <c r="C648" s="66"/>
      <c r="D648" s="349"/>
      <c r="E648" s="66"/>
      <c r="F648" s="66"/>
      <c r="G648" s="66"/>
      <c r="H648" s="66"/>
      <c r="I648" s="66"/>
      <c r="J648" s="66"/>
      <c r="K648" s="66"/>
      <c r="L648" s="66"/>
      <c r="M648" s="66"/>
      <c r="N648" s="66"/>
      <c r="O648" s="66"/>
      <c r="P648" s="66"/>
      <c r="Q648" s="66"/>
      <c r="R648" s="66"/>
      <c r="S648" s="66"/>
      <c r="T648" s="66"/>
      <c r="U648" s="237"/>
      <c r="W648" s="22"/>
      <c r="X648" s="22"/>
      <c r="Y648" s="22"/>
      <c r="Z648" s="22"/>
      <c r="AA648" s="22"/>
      <c r="AB648" s="22"/>
      <c r="AC648" s="22"/>
      <c r="AD648" s="22"/>
      <c r="AE648" s="22"/>
      <c r="AF648" s="22"/>
      <c r="AG648" s="237"/>
      <c r="AH648" s="237"/>
      <c r="AL648" s="237"/>
    </row>
    <row r="649" spans="2:38" s="37" customFormat="1">
      <c r="B649" s="22"/>
      <c r="C649" s="66"/>
      <c r="D649" s="349"/>
      <c r="E649" s="66"/>
      <c r="F649" s="66"/>
      <c r="G649" s="66"/>
      <c r="H649" s="66"/>
      <c r="I649" s="66"/>
      <c r="J649" s="66"/>
      <c r="K649" s="66"/>
      <c r="L649" s="66"/>
      <c r="M649" s="66"/>
      <c r="N649" s="66"/>
      <c r="O649" s="66"/>
      <c r="P649" s="66"/>
      <c r="Q649" s="66"/>
      <c r="R649" s="66"/>
      <c r="S649" s="66"/>
      <c r="T649" s="66"/>
      <c r="U649" s="237"/>
      <c r="W649" s="22"/>
      <c r="X649" s="22"/>
      <c r="Y649" s="22"/>
      <c r="Z649" s="22"/>
      <c r="AA649" s="22"/>
      <c r="AB649" s="22"/>
      <c r="AC649" s="22"/>
      <c r="AD649" s="22"/>
      <c r="AE649" s="22"/>
      <c r="AF649" s="22"/>
      <c r="AG649" s="237"/>
      <c r="AH649" s="237"/>
      <c r="AL649" s="237"/>
    </row>
    <row r="650" spans="2:38" s="37" customFormat="1">
      <c r="B650" s="22"/>
      <c r="C650" s="66"/>
      <c r="D650" s="349"/>
      <c r="E650" s="66"/>
      <c r="F650" s="66"/>
      <c r="G650" s="66"/>
      <c r="H650" s="66"/>
      <c r="I650" s="66"/>
      <c r="J650" s="66"/>
      <c r="K650" s="66"/>
      <c r="L650" s="66"/>
      <c r="M650" s="66"/>
      <c r="N650" s="66"/>
      <c r="O650" s="66"/>
      <c r="P650" s="66"/>
      <c r="Q650" s="66"/>
      <c r="R650" s="66"/>
      <c r="S650" s="66"/>
      <c r="T650" s="66"/>
      <c r="U650" s="237"/>
      <c r="W650" s="22"/>
      <c r="X650" s="22"/>
      <c r="Y650" s="22"/>
      <c r="Z650" s="22"/>
      <c r="AA650" s="22"/>
      <c r="AB650" s="22"/>
      <c r="AC650" s="22"/>
      <c r="AD650" s="22"/>
      <c r="AE650" s="22"/>
      <c r="AF650" s="22"/>
      <c r="AG650" s="237"/>
      <c r="AH650" s="237"/>
      <c r="AL650" s="237"/>
    </row>
    <row r="651" spans="2:38" s="37" customFormat="1">
      <c r="B651" s="22"/>
      <c r="C651" s="66"/>
      <c r="D651" s="349"/>
      <c r="E651" s="66"/>
      <c r="F651" s="66"/>
      <c r="G651" s="66"/>
      <c r="H651" s="66"/>
      <c r="I651" s="66"/>
      <c r="J651" s="66"/>
      <c r="K651" s="66"/>
      <c r="L651" s="66"/>
      <c r="M651" s="66"/>
      <c r="N651" s="66"/>
      <c r="O651" s="66"/>
      <c r="P651" s="66"/>
      <c r="Q651" s="66"/>
      <c r="R651" s="66"/>
      <c r="S651" s="66"/>
      <c r="T651" s="66"/>
      <c r="U651" s="237"/>
      <c r="W651" s="22"/>
      <c r="X651" s="22"/>
      <c r="Y651" s="22"/>
      <c r="Z651" s="22"/>
      <c r="AA651" s="22"/>
      <c r="AB651" s="22"/>
      <c r="AC651" s="22"/>
      <c r="AD651" s="22"/>
      <c r="AE651" s="22"/>
      <c r="AF651" s="22"/>
      <c r="AG651" s="237"/>
      <c r="AH651" s="237"/>
      <c r="AL651" s="237"/>
    </row>
    <row r="652" spans="2:38" s="37" customFormat="1">
      <c r="B652" s="22"/>
      <c r="C652" s="66"/>
      <c r="D652" s="349"/>
      <c r="E652" s="66"/>
      <c r="F652" s="66"/>
      <c r="G652" s="66"/>
      <c r="H652" s="66"/>
      <c r="I652" s="66"/>
      <c r="J652" s="66"/>
      <c r="K652" s="66"/>
      <c r="L652" s="66"/>
      <c r="M652" s="66"/>
      <c r="N652" s="66"/>
      <c r="O652" s="66"/>
      <c r="P652" s="66"/>
      <c r="Q652" s="66"/>
      <c r="R652" s="66"/>
      <c r="S652" s="66"/>
      <c r="T652" s="66"/>
      <c r="U652" s="237"/>
      <c r="W652" s="22"/>
      <c r="X652" s="22"/>
      <c r="Y652" s="22"/>
      <c r="Z652" s="22"/>
      <c r="AA652" s="22"/>
      <c r="AB652" s="22"/>
      <c r="AC652" s="22"/>
      <c r="AD652" s="22"/>
      <c r="AE652" s="22"/>
      <c r="AF652" s="22"/>
      <c r="AG652" s="237"/>
      <c r="AH652" s="237"/>
      <c r="AL652" s="237"/>
    </row>
    <row r="653" spans="2:38" s="37" customFormat="1">
      <c r="B653" s="22"/>
      <c r="C653" s="66"/>
      <c r="D653" s="349"/>
      <c r="E653" s="66"/>
      <c r="F653" s="66"/>
      <c r="G653" s="66"/>
      <c r="H653" s="66"/>
      <c r="I653" s="66"/>
      <c r="J653" s="66"/>
      <c r="K653" s="66"/>
      <c r="L653" s="66"/>
      <c r="M653" s="66"/>
      <c r="N653" s="66"/>
      <c r="O653" s="66"/>
      <c r="P653" s="66"/>
      <c r="Q653" s="66"/>
      <c r="R653" s="66"/>
      <c r="S653" s="66"/>
      <c r="T653" s="66"/>
      <c r="U653" s="237"/>
      <c r="W653" s="22"/>
      <c r="X653" s="22"/>
      <c r="Y653" s="22"/>
      <c r="Z653" s="22"/>
      <c r="AA653" s="22"/>
      <c r="AB653" s="22"/>
      <c r="AC653" s="22"/>
      <c r="AD653" s="22"/>
      <c r="AE653" s="22"/>
      <c r="AF653" s="22"/>
      <c r="AG653" s="237"/>
      <c r="AH653" s="237"/>
      <c r="AL653" s="237"/>
    </row>
    <row r="654" spans="2:38" s="37" customFormat="1">
      <c r="B654" s="22"/>
      <c r="C654" s="66"/>
      <c r="D654" s="349"/>
      <c r="E654" s="66"/>
      <c r="F654" s="66"/>
      <c r="G654" s="66"/>
      <c r="H654" s="66"/>
      <c r="I654" s="66"/>
      <c r="J654" s="66"/>
      <c r="K654" s="66"/>
      <c r="L654" s="66"/>
      <c r="M654" s="66"/>
      <c r="N654" s="66"/>
      <c r="O654" s="66"/>
      <c r="P654" s="66"/>
      <c r="Q654" s="66"/>
      <c r="R654" s="66"/>
      <c r="S654" s="66"/>
      <c r="T654" s="66"/>
      <c r="U654" s="237"/>
      <c r="W654" s="22"/>
      <c r="X654" s="22"/>
      <c r="Y654" s="22"/>
      <c r="Z654" s="22"/>
      <c r="AA654" s="22"/>
      <c r="AB654" s="22"/>
      <c r="AC654" s="22"/>
      <c r="AD654" s="22"/>
      <c r="AE654" s="22"/>
      <c r="AF654" s="22"/>
      <c r="AG654" s="237"/>
      <c r="AH654" s="237"/>
      <c r="AL654" s="237"/>
    </row>
    <row r="655" spans="2:38" s="37" customFormat="1">
      <c r="B655" s="22"/>
      <c r="C655" s="66"/>
      <c r="D655" s="349"/>
      <c r="E655" s="66"/>
      <c r="F655" s="66"/>
      <c r="G655" s="66"/>
      <c r="H655" s="66"/>
      <c r="I655" s="66"/>
      <c r="J655" s="66"/>
      <c r="K655" s="66"/>
      <c r="L655" s="66"/>
      <c r="M655" s="66"/>
      <c r="N655" s="66"/>
      <c r="O655" s="66"/>
      <c r="P655" s="66"/>
      <c r="Q655" s="66"/>
      <c r="R655" s="66"/>
      <c r="S655" s="66"/>
      <c r="T655" s="66"/>
      <c r="U655" s="237"/>
      <c r="W655" s="22"/>
      <c r="X655" s="22"/>
      <c r="Y655" s="22"/>
      <c r="Z655" s="22"/>
      <c r="AA655" s="22"/>
      <c r="AB655" s="22"/>
      <c r="AC655" s="22"/>
      <c r="AD655" s="22"/>
      <c r="AE655" s="22"/>
      <c r="AF655" s="22"/>
      <c r="AG655" s="237"/>
      <c r="AH655" s="237"/>
      <c r="AL655" s="237"/>
    </row>
    <row r="656" spans="2:38" s="37" customFormat="1">
      <c r="B656" s="22"/>
      <c r="C656" s="66"/>
      <c r="D656" s="349"/>
      <c r="E656" s="66"/>
      <c r="F656" s="66"/>
      <c r="G656" s="66"/>
      <c r="H656" s="66"/>
      <c r="I656" s="66"/>
      <c r="J656" s="66"/>
      <c r="K656" s="66"/>
      <c r="L656" s="66"/>
      <c r="M656" s="66"/>
      <c r="N656" s="66"/>
      <c r="O656" s="66"/>
      <c r="P656" s="66"/>
      <c r="Q656" s="66"/>
      <c r="R656" s="66"/>
      <c r="S656" s="66"/>
      <c r="T656" s="66"/>
      <c r="U656" s="237"/>
      <c r="W656" s="22"/>
      <c r="X656" s="22"/>
      <c r="Y656" s="22"/>
      <c r="Z656" s="22"/>
      <c r="AA656" s="22"/>
      <c r="AB656" s="22"/>
      <c r="AC656" s="22"/>
      <c r="AD656" s="22"/>
      <c r="AE656" s="22"/>
      <c r="AF656" s="22"/>
      <c r="AG656" s="237"/>
      <c r="AH656" s="237"/>
      <c r="AL656" s="237"/>
    </row>
    <row r="657" spans="2:38" s="37" customFormat="1">
      <c r="B657" s="22"/>
      <c r="C657" s="66"/>
      <c r="D657" s="349"/>
      <c r="E657" s="66"/>
      <c r="F657" s="66"/>
      <c r="G657" s="66"/>
      <c r="H657" s="66"/>
      <c r="I657" s="66"/>
      <c r="J657" s="66"/>
      <c r="K657" s="66"/>
      <c r="L657" s="66"/>
      <c r="M657" s="66"/>
      <c r="N657" s="66"/>
      <c r="O657" s="66"/>
      <c r="P657" s="66"/>
      <c r="Q657" s="66"/>
      <c r="R657" s="66"/>
      <c r="S657" s="66"/>
      <c r="T657" s="66"/>
      <c r="U657" s="237"/>
      <c r="W657" s="22"/>
      <c r="X657" s="22"/>
      <c r="Y657" s="22"/>
      <c r="Z657" s="22"/>
      <c r="AA657" s="22"/>
      <c r="AB657" s="22"/>
      <c r="AC657" s="22"/>
      <c r="AD657" s="22"/>
      <c r="AE657" s="22"/>
      <c r="AF657" s="22"/>
      <c r="AG657" s="237"/>
      <c r="AH657" s="237"/>
      <c r="AL657" s="237"/>
    </row>
    <row r="658" spans="2:38" s="37" customFormat="1">
      <c r="B658" s="22"/>
      <c r="C658" s="66"/>
      <c r="D658" s="349"/>
      <c r="E658" s="66"/>
      <c r="F658" s="66"/>
      <c r="G658" s="66"/>
      <c r="H658" s="66"/>
      <c r="I658" s="66"/>
      <c r="J658" s="66"/>
      <c r="K658" s="66"/>
      <c r="L658" s="66"/>
      <c r="M658" s="66"/>
      <c r="N658" s="66"/>
      <c r="O658" s="66"/>
      <c r="P658" s="66"/>
      <c r="Q658" s="66"/>
      <c r="R658" s="66"/>
      <c r="S658" s="66"/>
      <c r="T658" s="66"/>
      <c r="U658" s="237"/>
      <c r="W658" s="22"/>
      <c r="X658" s="22"/>
      <c r="Y658" s="22"/>
      <c r="Z658" s="22"/>
      <c r="AA658" s="22"/>
      <c r="AB658" s="22"/>
      <c r="AC658" s="22"/>
      <c r="AD658" s="22"/>
      <c r="AE658" s="22"/>
      <c r="AF658" s="22"/>
      <c r="AG658" s="237"/>
      <c r="AH658" s="237"/>
      <c r="AL658" s="237"/>
    </row>
    <row r="659" spans="2:38" s="37" customFormat="1">
      <c r="B659" s="22"/>
      <c r="C659" s="66"/>
      <c r="D659" s="349"/>
      <c r="E659" s="66"/>
      <c r="F659" s="66"/>
      <c r="G659" s="66"/>
      <c r="H659" s="66"/>
      <c r="I659" s="66"/>
      <c r="J659" s="66"/>
      <c r="K659" s="66"/>
      <c r="L659" s="66"/>
      <c r="M659" s="66"/>
      <c r="N659" s="66"/>
      <c r="O659" s="66"/>
      <c r="P659" s="66"/>
      <c r="Q659" s="66"/>
      <c r="R659" s="66"/>
      <c r="S659" s="66"/>
      <c r="T659" s="66"/>
      <c r="U659" s="237"/>
      <c r="W659" s="22"/>
      <c r="X659" s="22"/>
      <c r="Y659" s="22"/>
      <c r="Z659" s="22"/>
      <c r="AA659" s="22"/>
      <c r="AB659" s="22"/>
      <c r="AC659" s="22"/>
      <c r="AD659" s="22"/>
      <c r="AE659" s="22"/>
      <c r="AF659" s="22"/>
      <c r="AG659" s="237"/>
      <c r="AH659" s="237"/>
      <c r="AL659" s="237"/>
    </row>
    <row r="660" spans="2:38" s="37" customFormat="1">
      <c r="B660" s="22"/>
      <c r="C660" s="66"/>
      <c r="D660" s="349"/>
      <c r="E660" s="66"/>
      <c r="F660" s="66"/>
      <c r="G660" s="66"/>
      <c r="H660" s="66"/>
      <c r="I660" s="66"/>
      <c r="J660" s="66"/>
      <c r="K660" s="66"/>
      <c r="L660" s="66"/>
      <c r="M660" s="66"/>
      <c r="N660" s="66"/>
      <c r="O660" s="66"/>
      <c r="P660" s="66"/>
      <c r="Q660" s="66"/>
      <c r="R660" s="66"/>
      <c r="S660" s="66"/>
      <c r="T660" s="66"/>
      <c r="U660" s="237"/>
      <c r="W660" s="22"/>
      <c r="X660" s="22"/>
      <c r="Y660" s="22"/>
      <c r="Z660" s="22"/>
      <c r="AA660" s="22"/>
      <c r="AB660" s="22"/>
      <c r="AC660" s="22"/>
      <c r="AD660" s="22"/>
      <c r="AE660" s="22"/>
      <c r="AF660" s="22"/>
      <c r="AG660" s="237"/>
      <c r="AH660" s="237"/>
      <c r="AL660" s="237"/>
    </row>
    <row r="661" spans="2:38" s="37" customFormat="1">
      <c r="B661" s="22"/>
      <c r="C661" s="66"/>
      <c r="D661" s="349"/>
      <c r="E661" s="66"/>
      <c r="F661" s="66"/>
      <c r="G661" s="66"/>
      <c r="H661" s="66"/>
      <c r="I661" s="66"/>
      <c r="J661" s="66"/>
      <c r="K661" s="66"/>
      <c r="L661" s="66"/>
      <c r="M661" s="66"/>
      <c r="N661" s="66"/>
      <c r="O661" s="66"/>
      <c r="P661" s="66"/>
      <c r="Q661" s="66"/>
      <c r="R661" s="66"/>
      <c r="S661" s="66"/>
      <c r="T661" s="66"/>
      <c r="U661" s="237"/>
      <c r="W661" s="22"/>
      <c r="X661" s="22"/>
      <c r="Y661" s="22"/>
      <c r="Z661" s="22"/>
      <c r="AA661" s="22"/>
      <c r="AB661" s="22"/>
      <c r="AC661" s="22"/>
      <c r="AD661" s="22"/>
      <c r="AE661" s="22"/>
      <c r="AF661" s="22"/>
      <c r="AG661" s="237"/>
      <c r="AH661" s="237"/>
      <c r="AL661" s="237"/>
    </row>
    <row r="662" spans="2:38" s="37" customFormat="1">
      <c r="B662" s="22"/>
      <c r="C662" s="66"/>
      <c r="D662" s="349"/>
      <c r="E662" s="66"/>
      <c r="F662" s="66"/>
      <c r="G662" s="66"/>
      <c r="H662" s="66"/>
      <c r="I662" s="66"/>
      <c r="J662" s="66"/>
      <c r="K662" s="66"/>
      <c r="L662" s="66"/>
      <c r="M662" s="66"/>
      <c r="N662" s="66"/>
      <c r="O662" s="66"/>
      <c r="P662" s="66"/>
      <c r="Q662" s="66"/>
      <c r="R662" s="66"/>
      <c r="S662" s="66"/>
      <c r="T662" s="66"/>
      <c r="U662" s="237"/>
      <c r="W662" s="22"/>
      <c r="X662" s="22"/>
      <c r="Y662" s="22"/>
      <c r="Z662" s="22"/>
      <c r="AA662" s="22"/>
      <c r="AB662" s="22"/>
      <c r="AC662" s="22"/>
      <c r="AD662" s="22"/>
      <c r="AE662" s="22"/>
      <c r="AF662" s="22"/>
      <c r="AG662" s="237"/>
      <c r="AH662" s="237"/>
      <c r="AL662" s="237"/>
    </row>
    <row r="663" spans="2:38" s="37" customFormat="1">
      <c r="B663" s="22"/>
      <c r="C663" s="66"/>
      <c r="D663" s="349"/>
      <c r="E663" s="66"/>
      <c r="F663" s="66"/>
      <c r="G663" s="66"/>
      <c r="H663" s="66"/>
      <c r="I663" s="66"/>
      <c r="J663" s="66"/>
      <c r="K663" s="66"/>
      <c r="L663" s="66"/>
      <c r="M663" s="66"/>
      <c r="N663" s="66"/>
      <c r="O663" s="66"/>
      <c r="P663" s="66"/>
      <c r="Q663" s="66"/>
      <c r="R663" s="66"/>
      <c r="S663" s="66"/>
      <c r="T663" s="66"/>
      <c r="U663" s="237"/>
      <c r="W663" s="22"/>
      <c r="X663" s="22"/>
      <c r="Y663" s="22"/>
      <c r="Z663" s="22"/>
      <c r="AA663" s="22"/>
      <c r="AB663" s="22"/>
      <c r="AC663" s="22"/>
      <c r="AD663" s="22"/>
      <c r="AE663" s="22"/>
      <c r="AF663" s="22"/>
      <c r="AG663" s="237"/>
      <c r="AH663" s="237"/>
      <c r="AL663" s="237"/>
    </row>
    <row r="664" spans="2:38" s="37" customFormat="1">
      <c r="B664" s="22"/>
      <c r="C664" s="66"/>
      <c r="D664" s="349"/>
      <c r="E664" s="66"/>
      <c r="F664" s="66"/>
      <c r="G664" s="66"/>
      <c r="H664" s="66"/>
      <c r="I664" s="66"/>
      <c r="J664" s="66"/>
      <c r="K664" s="66"/>
      <c r="L664" s="66"/>
      <c r="M664" s="66"/>
      <c r="N664" s="66"/>
      <c r="O664" s="66"/>
      <c r="P664" s="66"/>
      <c r="Q664" s="66"/>
      <c r="R664" s="66"/>
      <c r="S664" s="66"/>
      <c r="T664" s="66"/>
      <c r="U664" s="237"/>
      <c r="W664" s="22"/>
      <c r="X664" s="22"/>
      <c r="Y664" s="22"/>
      <c r="Z664" s="22"/>
      <c r="AA664" s="22"/>
      <c r="AB664" s="22"/>
      <c r="AC664" s="22"/>
      <c r="AD664" s="22"/>
      <c r="AE664" s="22"/>
      <c r="AF664" s="22"/>
      <c r="AG664" s="237"/>
      <c r="AH664" s="237"/>
      <c r="AL664" s="237"/>
    </row>
    <row r="665" spans="2:38" s="37" customFormat="1">
      <c r="B665" s="22"/>
      <c r="C665" s="66"/>
      <c r="D665" s="349"/>
      <c r="E665" s="66"/>
      <c r="F665" s="66"/>
      <c r="G665" s="66"/>
      <c r="H665" s="66"/>
      <c r="I665" s="66"/>
      <c r="J665" s="66"/>
      <c r="K665" s="66"/>
      <c r="L665" s="66"/>
      <c r="M665" s="66"/>
      <c r="N665" s="66"/>
      <c r="O665" s="66"/>
      <c r="P665" s="66"/>
      <c r="Q665" s="66"/>
      <c r="R665" s="66"/>
      <c r="S665" s="66"/>
      <c r="T665" s="66"/>
      <c r="U665" s="237"/>
      <c r="W665" s="22"/>
      <c r="X665" s="22"/>
      <c r="Y665" s="22"/>
      <c r="Z665" s="22"/>
      <c r="AA665" s="22"/>
      <c r="AB665" s="22"/>
      <c r="AC665" s="22"/>
      <c r="AD665" s="22"/>
      <c r="AE665" s="22"/>
      <c r="AF665" s="22"/>
      <c r="AG665" s="237"/>
      <c r="AH665" s="237"/>
      <c r="AL665" s="237"/>
    </row>
    <row r="666" spans="2:38" s="37" customFormat="1">
      <c r="B666" s="22"/>
      <c r="C666" s="66"/>
      <c r="D666" s="349"/>
      <c r="E666" s="66"/>
      <c r="F666" s="66"/>
      <c r="G666" s="66"/>
      <c r="H666" s="66"/>
      <c r="I666" s="66"/>
      <c r="J666" s="66"/>
      <c r="K666" s="66"/>
      <c r="L666" s="66"/>
      <c r="M666" s="66"/>
      <c r="N666" s="66"/>
      <c r="O666" s="66"/>
      <c r="P666" s="66"/>
      <c r="Q666" s="66"/>
      <c r="R666" s="66"/>
      <c r="S666" s="66"/>
      <c r="T666" s="66"/>
      <c r="U666" s="237"/>
      <c r="W666" s="22"/>
      <c r="X666" s="22"/>
      <c r="Y666" s="22"/>
      <c r="Z666" s="22"/>
      <c r="AA666" s="22"/>
      <c r="AB666" s="22"/>
      <c r="AC666" s="22"/>
      <c r="AD666" s="22"/>
      <c r="AE666" s="22"/>
      <c r="AF666" s="22"/>
      <c r="AG666" s="237"/>
      <c r="AH666" s="237"/>
      <c r="AL666" s="237"/>
    </row>
    <row r="667" spans="2:38">
      <c r="C667" s="66"/>
      <c r="E667" s="66"/>
      <c r="F667" s="66"/>
      <c r="G667" s="66"/>
      <c r="H667" s="66"/>
      <c r="I667" s="66"/>
      <c r="J667" s="66"/>
      <c r="K667" s="66"/>
      <c r="L667" s="66"/>
      <c r="M667" s="66"/>
      <c r="N667" s="66"/>
      <c r="O667" s="66"/>
      <c r="P667" s="66"/>
      <c r="Q667" s="66"/>
      <c r="R667" s="66"/>
      <c r="S667" s="66"/>
      <c r="T667" s="66"/>
    </row>
    <row r="668" spans="2:38">
      <c r="C668" s="66"/>
      <c r="E668" s="66"/>
      <c r="F668" s="66"/>
      <c r="G668" s="66"/>
      <c r="H668" s="66"/>
      <c r="I668" s="66"/>
      <c r="J668" s="66"/>
      <c r="K668" s="66"/>
      <c r="L668" s="66"/>
      <c r="M668" s="66"/>
      <c r="N668" s="66"/>
      <c r="O668" s="66"/>
      <c r="P668" s="66"/>
      <c r="Q668" s="66"/>
      <c r="R668" s="66"/>
      <c r="S668" s="66"/>
      <c r="T668" s="66"/>
    </row>
    <row r="669" spans="2:38">
      <c r="C669" s="66"/>
      <c r="E669" s="66"/>
      <c r="F669" s="66"/>
      <c r="G669" s="66"/>
      <c r="H669" s="66"/>
      <c r="I669" s="66"/>
      <c r="J669" s="66"/>
      <c r="K669" s="66"/>
      <c r="L669" s="66"/>
      <c r="M669" s="66"/>
      <c r="N669" s="66"/>
      <c r="O669" s="66"/>
      <c r="P669" s="66"/>
      <c r="Q669" s="66"/>
      <c r="R669" s="66"/>
      <c r="S669" s="66"/>
      <c r="T669" s="66"/>
    </row>
    <row r="670" spans="2:38">
      <c r="C670" s="66"/>
      <c r="E670" s="66"/>
      <c r="F670" s="66"/>
      <c r="G670" s="66"/>
      <c r="H670" s="66"/>
      <c r="I670" s="66"/>
      <c r="J670" s="66"/>
      <c r="K670" s="66"/>
      <c r="L670" s="66"/>
      <c r="M670" s="66"/>
      <c r="N670" s="66"/>
      <c r="O670" s="66"/>
      <c r="P670" s="66"/>
      <c r="Q670" s="66"/>
      <c r="R670" s="66"/>
      <c r="S670" s="66"/>
      <c r="T670" s="66"/>
    </row>
    <row r="671" spans="2:38" ht="14.25">
      <c r="C671" s="37"/>
      <c r="D671" s="360"/>
      <c r="E671" s="37"/>
      <c r="F671" s="37"/>
      <c r="G671" s="37"/>
      <c r="H671" s="37"/>
      <c r="I671" s="37"/>
      <c r="J671" s="37"/>
      <c r="K671" s="37"/>
      <c r="L671" s="37"/>
      <c r="M671" s="37"/>
      <c r="N671" s="37"/>
      <c r="O671" s="37"/>
      <c r="P671" s="37"/>
      <c r="Q671" s="37"/>
      <c r="R671" s="37"/>
      <c r="S671" s="37"/>
      <c r="T671" s="37"/>
      <c r="V671" s="22"/>
    </row>
    <row r="672" spans="2:38" ht="14.25">
      <c r="C672" s="37"/>
      <c r="D672" s="360"/>
      <c r="E672" s="37"/>
      <c r="F672" s="37"/>
      <c r="G672" s="37"/>
      <c r="H672" s="37"/>
      <c r="I672" s="37"/>
      <c r="J672" s="37"/>
      <c r="K672" s="37"/>
      <c r="L672" s="37"/>
      <c r="M672" s="37"/>
      <c r="N672" s="37"/>
      <c r="O672" s="37"/>
      <c r="P672" s="37"/>
      <c r="Q672" s="37"/>
      <c r="R672" s="37"/>
      <c r="S672" s="37"/>
      <c r="T672" s="37"/>
      <c r="V672" s="22"/>
    </row>
    <row r="673" spans="2:38" ht="14.25">
      <c r="C673" s="37"/>
      <c r="D673" s="360"/>
      <c r="E673" s="37"/>
      <c r="F673" s="37"/>
      <c r="G673" s="37"/>
      <c r="H673" s="37"/>
      <c r="I673" s="37"/>
      <c r="J673" s="37"/>
      <c r="K673" s="37"/>
      <c r="L673" s="37"/>
      <c r="M673" s="37"/>
      <c r="N673" s="37"/>
      <c r="O673" s="37"/>
      <c r="P673" s="37"/>
      <c r="Q673" s="37"/>
      <c r="R673" s="37"/>
      <c r="S673" s="37"/>
      <c r="T673" s="37"/>
      <c r="V673" s="22"/>
    </row>
    <row r="674" spans="2:38" ht="14.25">
      <c r="C674" s="37"/>
      <c r="D674" s="360"/>
      <c r="E674" s="37"/>
      <c r="F674" s="37"/>
      <c r="G674" s="37"/>
      <c r="H674" s="37"/>
      <c r="I674" s="37"/>
      <c r="J674" s="37"/>
      <c r="K674" s="37"/>
      <c r="L674" s="37"/>
      <c r="M674" s="37"/>
      <c r="N674" s="37"/>
      <c r="O674" s="37"/>
      <c r="P674" s="37"/>
      <c r="Q674" s="37"/>
      <c r="R674" s="37"/>
      <c r="S674" s="37"/>
      <c r="T674" s="37"/>
      <c r="V674" s="22"/>
    </row>
    <row r="675" spans="2:38">
      <c r="C675" s="66"/>
      <c r="E675" s="66"/>
      <c r="F675" s="66"/>
      <c r="G675" s="66"/>
      <c r="H675" s="66"/>
      <c r="I675" s="66"/>
      <c r="J675" s="66"/>
      <c r="K675" s="66"/>
      <c r="L675" s="66"/>
      <c r="M675" s="66"/>
      <c r="N675" s="66"/>
      <c r="O675" s="66"/>
      <c r="P675" s="66"/>
      <c r="Q675" s="66"/>
      <c r="R675" s="66"/>
      <c r="S675" s="66"/>
      <c r="T675" s="66"/>
    </row>
    <row r="676" spans="2:38" ht="18.75" customHeight="1">
      <c r="C676" s="22"/>
      <c r="D676" s="360"/>
      <c r="E676" s="22"/>
      <c r="F676" s="22"/>
      <c r="G676" s="22"/>
      <c r="H676" s="22"/>
      <c r="I676" s="22"/>
      <c r="J676" s="22"/>
      <c r="K676" s="22"/>
      <c r="L676" s="22"/>
      <c r="M676" s="22"/>
      <c r="N676" s="22"/>
      <c r="O676" s="22"/>
      <c r="P676" s="22"/>
      <c r="Q676" s="22"/>
      <c r="R676" s="22"/>
      <c r="S676" s="22"/>
      <c r="T676" s="22"/>
      <c r="V676" s="67"/>
    </row>
    <row r="677" spans="2:38" ht="14.25">
      <c r="B677" s="67"/>
      <c r="C677" s="67"/>
      <c r="D677" s="365"/>
      <c r="E677" s="67"/>
      <c r="F677" s="67"/>
      <c r="G677" s="67"/>
      <c r="H677" s="67"/>
      <c r="I677" s="67"/>
      <c r="J677" s="67"/>
      <c r="K677" s="67"/>
      <c r="L677" s="67"/>
      <c r="M677" s="67"/>
      <c r="N677" s="67"/>
      <c r="O677" s="67"/>
      <c r="P677" s="67"/>
      <c r="Q677" s="67"/>
      <c r="R677" s="67"/>
      <c r="S677" s="67"/>
      <c r="T677" s="67"/>
      <c r="U677" s="259"/>
      <c r="V677" s="67"/>
    </row>
    <row r="678" spans="2:38" ht="22.5" customHeight="1">
      <c r="B678" s="1010"/>
      <c r="C678" s="1010"/>
      <c r="D678" s="1010"/>
      <c r="E678" s="1010"/>
      <c r="F678" s="1010"/>
      <c r="G678" s="1010"/>
      <c r="H678" s="1010"/>
      <c r="I678" s="1010"/>
      <c r="J678" s="1010"/>
      <c r="K678" s="1010"/>
      <c r="L678" s="1010"/>
      <c r="M678" s="1010"/>
      <c r="N678" s="1010"/>
      <c r="O678" s="1010"/>
      <c r="P678" s="1010"/>
      <c r="Q678" s="1010"/>
      <c r="R678" s="1010"/>
      <c r="S678" s="1010"/>
      <c r="T678" s="1010"/>
      <c r="U678" s="1010"/>
      <c r="V678" s="67"/>
    </row>
    <row r="679" spans="2:38">
      <c r="D679" s="350"/>
      <c r="U679" s="244"/>
    </row>
    <row r="680" spans="2:38">
      <c r="D680" s="350"/>
      <c r="U680" s="244"/>
    </row>
    <row r="681" spans="2:38">
      <c r="D681" s="350"/>
      <c r="U681" s="244"/>
    </row>
    <row r="682" spans="2:38" ht="14.25">
      <c r="B682" s="1012"/>
      <c r="C682" s="1012"/>
      <c r="D682" s="1012"/>
      <c r="E682" s="1012"/>
      <c r="F682" s="1012"/>
      <c r="G682" s="1012"/>
      <c r="H682" s="1012"/>
      <c r="I682" s="1012"/>
      <c r="J682" s="1012"/>
      <c r="K682" s="1012"/>
      <c r="L682" s="1012"/>
      <c r="M682" s="1012"/>
      <c r="N682" s="1012"/>
      <c r="O682" s="1012"/>
      <c r="P682" s="1012"/>
      <c r="Q682" s="1012"/>
      <c r="R682" s="1012"/>
      <c r="S682" s="1012"/>
      <c r="T682" s="1012"/>
      <c r="U682" s="1012"/>
    </row>
    <row r="683" spans="2:38" s="37" customFormat="1" ht="14.25">
      <c r="B683" s="1012"/>
      <c r="C683" s="1012"/>
      <c r="D683" s="1012"/>
      <c r="E683" s="1012"/>
      <c r="F683" s="1012"/>
      <c r="G683" s="1012"/>
      <c r="H683" s="1012"/>
      <c r="I683" s="1012"/>
      <c r="J683" s="1012"/>
      <c r="K683" s="1012"/>
      <c r="L683" s="1012"/>
      <c r="M683" s="1012"/>
      <c r="N683" s="1012"/>
      <c r="O683" s="1012"/>
      <c r="P683" s="1012"/>
      <c r="Q683" s="1012"/>
      <c r="R683" s="1012"/>
      <c r="S683" s="1012"/>
      <c r="T683" s="1012"/>
      <c r="U683" s="1012"/>
      <c r="W683" s="22"/>
      <c r="X683" s="22"/>
      <c r="Y683" s="22"/>
      <c r="Z683" s="22"/>
      <c r="AA683" s="22"/>
      <c r="AB683" s="22"/>
      <c r="AC683" s="22"/>
      <c r="AD683" s="22"/>
      <c r="AE683" s="22"/>
      <c r="AF683" s="22"/>
      <c r="AG683" s="237"/>
      <c r="AH683" s="237"/>
      <c r="AL683" s="237"/>
    </row>
    <row r="684" spans="2:38" s="37" customFormat="1" ht="15" customHeight="1">
      <c r="B684" s="22"/>
      <c r="C684" s="38"/>
      <c r="D684" s="350"/>
      <c r="E684" s="38"/>
      <c r="F684" s="38"/>
      <c r="G684" s="38"/>
      <c r="H684" s="38"/>
      <c r="I684" s="38"/>
      <c r="J684" s="38"/>
      <c r="K684" s="38"/>
      <c r="L684" s="38"/>
      <c r="M684" s="38"/>
      <c r="N684" s="38"/>
      <c r="O684" s="38"/>
      <c r="P684" s="38"/>
      <c r="Q684" s="38"/>
      <c r="R684" s="38"/>
      <c r="S684" s="38"/>
      <c r="T684" s="38"/>
      <c r="U684" s="244"/>
      <c r="W684" s="22"/>
      <c r="X684" s="22"/>
      <c r="Y684" s="22"/>
      <c r="Z684" s="22"/>
      <c r="AA684" s="22"/>
      <c r="AB684" s="22"/>
      <c r="AC684" s="22"/>
      <c r="AD684" s="22"/>
      <c r="AE684" s="22"/>
      <c r="AF684" s="22"/>
      <c r="AG684" s="237"/>
      <c r="AH684" s="237"/>
      <c r="AL684" s="237"/>
    </row>
    <row r="685" spans="2:38" s="37" customFormat="1">
      <c r="B685" s="22"/>
      <c r="C685" s="68"/>
      <c r="D685" s="366"/>
      <c r="E685" s="68"/>
      <c r="F685" s="68"/>
      <c r="G685" s="68"/>
      <c r="H685" s="68"/>
      <c r="I685" s="68"/>
      <c r="J685" s="68"/>
      <c r="K685" s="68"/>
      <c r="L685" s="68"/>
      <c r="M685" s="68"/>
      <c r="N685" s="68"/>
      <c r="O685" s="68"/>
      <c r="P685" s="68"/>
      <c r="Q685" s="68"/>
      <c r="R685" s="68"/>
      <c r="S685" s="68"/>
      <c r="T685" s="68"/>
      <c r="U685" s="260"/>
      <c r="W685" s="22"/>
      <c r="X685" s="22"/>
      <c r="Y685" s="22"/>
      <c r="Z685" s="22"/>
      <c r="AA685" s="22"/>
      <c r="AB685" s="22"/>
      <c r="AC685" s="22"/>
      <c r="AD685" s="22"/>
      <c r="AE685" s="22"/>
      <c r="AF685" s="22"/>
      <c r="AG685" s="237"/>
      <c r="AH685" s="237"/>
      <c r="AL685" s="237"/>
    </row>
    <row r="686" spans="2:38" s="37" customFormat="1">
      <c r="B686" s="22"/>
      <c r="C686" s="70"/>
      <c r="D686" s="367"/>
      <c r="E686" s="70"/>
      <c r="F686" s="70"/>
      <c r="G686" s="70"/>
      <c r="H686" s="70"/>
      <c r="I686" s="70"/>
      <c r="J686" s="70"/>
      <c r="K686" s="70"/>
      <c r="L686" s="70"/>
      <c r="M686" s="70"/>
      <c r="N686" s="70"/>
      <c r="O686" s="70"/>
      <c r="P686" s="70"/>
      <c r="Q686" s="70"/>
      <c r="R686" s="70"/>
      <c r="S686" s="70"/>
      <c r="T686" s="70"/>
      <c r="U686" s="245"/>
      <c r="W686" s="22"/>
      <c r="X686" s="22"/>
      <c r="Y686" s="22"/>
      <c r="Z686" s="22"/>
      <c r="AA686" s="22"/>
      <c r="AB686" s="22"/>
      <c r="AC686" s="22"/>
      <c r="AD686" s="22"/>
      <c r="AE686" s="22"/>
      <c r="AF686" s="22"/>
      <c r="AG686" s="237"/>
      <c r="AH686" s="237"/>
      <c r="AL686" s="237"/>
    </row>
    <row r="687" spans="2:38" s="37" customFormat="1">
      <c r="B687" s="40"/>
      <c r="C687" s="66"/>
      <c r="D687" s="350"/>
      <c r="E687" s="66"/>
      <c r="F687" s="66"/>
      <c r="G687" s="66"/>
      <c r="H687" s="66"/>
      <c r="I687" s="66"/>
      <c r="J687" s="66"/>
      <c r="K687" s="66"/>
      <c r="L687" s="66"/>
      <c r="M687" s="66"/>
      <c r="N687" s="66"/>
      <c r="O687" s="66"/>
      <c r="P687" s="66"/>
      <c r="Q687" s="66"/>
      <c r="R687" s="66"/>
      <c r="S687" s="66"/>
      <c r="T687" s="66"/>
      <c r="U687" s="244"/>
      <c r="W687" s="22"/>
      <c r="X687" s="22"/>
      <c r="Y687" s="22"/>
      <c r="Z687" s="22"/>
      <c r="AA687" s="22"/>
      <c r="AB687" s="22"/>
      <c r="AC687" s="22"/>
      <c r="AD687" s="22"/>
      <c r="AE687" s="22"/>
      <c r="AF687" s="22"/>
      <c r="AG687" s="237"/>
      <c r="AH687" s="237"/>
      <c r="AL687" s="237"/>
    </row>
    <row r="688" spans="2:38" s="37" customFormat="1">
      <c r="B688" s="40"/>
      <c r="C688" s="66"/>
      <c r="D688" s="350"/>
      <c r="E688" s="66"/>
      <c r="F688" s="66"/>
      <c r="G688" s="66"/>
      <c r="H688" s="66"/>
      <c r="I688" s="66"/>
      <c r="J688" s="66"/>
      <c r="K688" s="66"/>
      <c r="L688" s="66"/>
      <c r="M688" s="66"/>
      <c r="N688" s="66"/>
      <c r="O688" s="66"/>
      <c r="P688" s="66"/>
      <c r="Q688" s="66"/>
      <c r="R688" s="66"/>
      <c r="S688" s="66"/>
      <c r="T688" s="66"/>
      <c r="U688" s="244"/>
      <c r="W688" s="22"/>
      <c r="X688" s="22"/>
      <c r="Y688" s="22"/>
      <c r="Z688" s="22"/>
      <c r="AA688" s="22"/>
      <c r="AB688" s="22"/>
      <c r="AC688" s="22"/>
      <c r="AD688" s="22"/>
      <c r="AE688" s="22"/>
      <c r="AF688" s="22"/>
      <c r="AG688" s="237"/>
      <c r="AH688" s="237"/>
      <c r="AL688" s="237"/>
    </row>
    <row r="689" spans="2:38" s="37" customFormat="1">
      <c r="B689" s="40"/>
      <c r="C689" s="66"/>
      <c r="D689" s="350"/>
      <c r="E689" s="66"/>
      <c r="F689" s="66"/>
      <c r="G689" s="66"/>
      <c r="H689" s="66"/>
      <c r="I689" s="66"/>
      <c r="J689" s="66"/>
      <c r="K689" s="66"/>
      <c r="L689" s="66"/>
      <c r="M689" s="66"/>
      <c r="N689" s="66"/>
      <c r="O689" s="66"/>
      <c r="P689" s="66"/>
      <c r="Q689" s="66"/>
      <c r="R689" s="66"/>
      <c r="S689" s="66"/>
      <c r="T689" s="66"/>
      <c r="U689" s="244"/>
      <c r="W689" s="22"/>
      <c r="X689" s="22"/>
      <c r="Y689" s="22"/>
      <c r="Z689" s="22"/>
      <c r="AA689" s="22"/>
      <c r="AB689" s="22"/>
      <c r="AC689" s="22"/>
      <c r="AD689" s="22"/>
      <c r="AE689" s="22"/>
      <c r="AF689" s="22"/>
      <c r="AG689" s="237"/>
      <c r="AH689" s="237"/>
      <c r="AL689" s="237"/>
    </row>
    <row r="690" spans="2:38" s="37" customFormat="1">
      <c r="B690" s="22"/>
      <c r="C690" s="66"/>
      <c r="D690" s="350"/>
      <c r="E690" s="66"/>
      <c r="F690" s="66"/>
      <c r="G690" s="66"/>
      <c r="H690" s="66"/>
      <c r="I690" s="66"/>
      <c r="J690" s="66"/>
      <c r="K690" s="66"/>
      <c r="L690" s="66"/>
      <c r="M690" s="66"/>
      <c r="N690" s="66"/>
      <c r="O690" s="66"/>
      <c r="P690" s="66"/>
      <c r="Q690" s="66"/>
      <c r="R690" s="66"/>
      <c r="S690" s="66"/>
      <c r="T690" s="66"/>
      <c r="U690" s="244"/>
      <c r="W690" s="22"/>
      <c r="X690" s="22"/>
      <c r="Y690" s="22"/>
      <c r="Z690" s="22"/>
      <c r="AA690" s="22"/>
      <c r="AB690" s="22"/>
      <c r="AC690" s="22"/>
      <c r="AD690" s="22"/>
      <c r="AE690" s="22"/>
      <c r="AF690" s="22"/>
      <c r="AG690" s="237"/>
      <c r="AH690" s="237"/>
      <c r="AL690" s="237"/>
    </row>
    <row r="691" spans="2:38" s="37" customFormat="1">
      <c r="B691" s="22"/>
      <c r="C691" s="66"/>
      <c r="D691" s="350"/>
      <c r="E691" s="66"/>
      <c r="F691" s="66"/>
      <c r="G691" s="66"/>
      <c r="H691" s="66"/>
      <c r="I691" s="66"/>
      <c r="J691" s="66"/>
      <c r="K691" s="66"/>
      <c r="L691" s="66"/>
      <c r="M691" s="66"/>
      <c r="N691" s="66"/>
      <c r="O691" s="66"/>
      <c r="P691" s="66"/>
      <c r="Q691" s="66"/>
      <c r="R691" s="66"/>
      <c r="S691" s="66"/>
      <c r="T691" s="66"/>
      <c r="U691" s="239"/>
      <c r="W691" s="22"/>
      <c r="X691" s="22"/>
      <c r="Y691" s="22"/>
      <c r="Z691" s="22"/>
      <c r="AA691" s="22"/>
      <c r="AB691" s="22"/>
      <c r="AC691" s="22"/>
      <c r="AD691" s="22"/>
      <c r="AE691" s="22"/>
      <c r="AF691" s="22"/>
      <c r="AG691" s="237"/>
      <c r="AH691" s="237"/>
      <c r="AL691" s="237"/>
    </row>
    <row r="692" spans="2:38" s="37" customFormat="1">
      <c r="B692" s="22"/>
      <c r="C692" s="66"/>
      <c r="D692" s="350"/>
      <c r="E692" s="66"/>
      <c r="F692" s="66"/>
      <c r="G692" s="66"/>
      <c r="H692" s="66"/>
      <c r="I692" s="66"/>
      <c r="J692" s="66"/>
      <c r="K692" s="66"/>
      <c r="L692" s="66"/>
      <c r="M692" s="66"/>
      <c r="N692" s="66"/>
      <c r="O692" s="66"/>
      <c r="P692" s="66"/>
      <c r="Q692" s="66"/>
      <c r="R692" s="66"/>
      <c r="S692" s="66"/>
      <c r="T692" s="66"/>
      <c r="U692" s="239"/>
      <c r="W692" s="22"/>
      <c r="X692" s="22"/>
      <c r="Y692" s="22"/>
      <c r="Z692" s="22"/>
      <c r="AA692" s="22"/>
      <c r="AB692" s="22"/>
      <c r="AC692" s="22"/>
      <c r="AD692" s="22"/>
      <c r="AE692" s="22"/>
      <c r="AF692" s="22"/>
      <c r="AG692" s="237"/>
      <c r="AH692" s="237"/>
      <c r="AL692" s="237"/>
    </row>
    <row r="693" spans="2:38" s="37" customFormat="1">
      <c r="B693" s="22"/>
      <c r="C693" s="66"/>
      <c r="D693" s="350"/>
      <c r="E693" s="66"/>
      <c r="F693" s="66"/>
      <c r="G693" s="66"/>
      <c r="H693" s="66"/>
      <c r="I693" s="66"/>
      <c r="J693" s="66"/>
      <c r="K693" s="66"/>
      <c r="L693" s="66"/>
      <c r="M693" s="66"/>
      <c r="N693" s="66"/>
      <c r="O693" s="66"/>
      <c r="P693" s="66"/>
      <c r="Q693" s="66"/>
      <c r="R693" s="66"/>
      <c r="S693" s="66"/>
      <c r="T693" s="66"/>
      <c r="U693" s="244"/>
      <c r="W693" s="22"/>
      <c r="X693" s="22"/>
      <c r="Y693" s="22"/>
      <c r="Z693" s="22"/>
      <c r="AA693" s="22"/>
      <c r="AB693" s="22"/>
      <c r="AC693" s="22"/>
      <c r="AD693" s="22"/>
      <c r="AE693" s="22"/>
      <c r="AF693" s="22"/>
      <c r="AG693" s="237"/>
      <c r="AH693" s="237"/>
      <c r="AL693" s="237"/>
    </row>
    <row r="694" spans="2:38" s="37" customFormat="1">
      <c r="B694" s="40"/>
      <c r="C694" s="66"/>
      <c r="D694" s="350"/>
      <c r="E694" s="66"/>
      <c r="F694" s="66"/>
      <c r="G694" s="66"/>
      <c r="H694" s="66"/>
      <c r="I694" s="66"/>
      <c r="J694" s="66"/>
      <c r="K694" s="66"/>
      <c r="L694" s="66"/>
      <c r="M694" s="66"/>
      <c r="N694" s="66"/>
      <c r="O694" s="66"/>
      <c r="P694" s="66"/>
      <c r="Q694" s="66"/>
      <c r="R694" s="66"/>
      <c r="S694" s="66"/>
      <c r="T694" s="66"/>
      <c r="U694" s="244"/>
      <c r="W694" s="22"/>
      <c r="X694" s="22"/>
      <c r="Y694" s="22"/>
      <c r="Z694" s="22"/>
      <c r="AA694" s="22"/>
      <c r="AB694" s="22"/>
      <c r="AC694" s="22"/>
      <c r="AD694" s="22"/>
      <c r="AE694" s="22"/>
      <c r="AF694" s="22"/>
      <c r="AG694" s="237"/>
      <c r="AH694" s="237"/>
      <c r="AL694" s="237"/>
    </row>
    <row r="695" spans="2:38" s="37" customFormat="1">
      <c r="B695" s="22"/>
      <c r="C695" s="66"/>
      <c r="D695" s="350"/>
      <c r="E695" s="66"/>
      <c r="F695" s="66"/>
      <c r="G695" s="66"/>
      <c r="H695" s="66"/>
      <c r="I695" s="66"/>
      <c r="J695" s="66"/>
      <c r="K695" s="66"/>
      <c r="L695" s="66"/>
      <c r="M695" s="66"/>
      <c r="N695" s="66"/>
      <c r="O695" s="66"/>
      <c r="P695" s="66"/>
      <c r="Q695" s="66"/>
      <c r="R695" s="66"/>
      <c r="S695" s="66"/>
      <c r="T695" s="66"/>
      <c r="U695" s="239"/>
      <c r="W695" s="22"/>
      <c r="X695" s="22"/>
      <c r="Y695" s="22"/>
      <c r="Z695" s="22"/>
      <c r="AA695" s="22"/>
      <c r="AB695" s="22"/>
      <c r="AC695" s="22"/>
      <c r="AD695" s="22"/>
      <c r="AE695" s="22"/>
      <c r="AF695" s="22"/>
      <c r="AG695" s="237"/>
      <c r="AH695" s="237"/>
      <c r="AL695" s="237"/>
    </row>
    <row r="696" spans="2:38" s="37" customFormat="1">
      <c r="B696" s="22"/>
      <c r="C696" s="66"/>
      <c r="D696" s="350"/>
      <c r="E696" s="66"/>
      <c r="F696" s="66"/>
      <c r="G696" s="66"/>
      <c r="H696" s="66"/>
      <c r="I696" s="66"/>
      <c r="J696" s="66"/>
      <c r="K696" s="66"/>
      <c r="L696" s="66"/>
      <c r="M696" s="66"/>
      <c r="N696" s="66"/>
      <c r="O696" s="66"/>
      <c r="P696" s="66"/>
      <c r="Q696" s="66"/>
      <c r="R696" s="66"/>
      <c r="S696" s="66"/>
      <c r="T696" s="66"/>
      <c r="U696" s="244"/>
      <c r="W696" s="22"/>
      <c r="X696" s="22"/>
      <c r="Y696" s="22"/>
      <c r="Z696" s="22"/>
      <c r="AA696" s="22"/>
      <c r="AB696" s="22"/>
      <c r="AC696" s="22"/>
      <c r="AD696" s="22"/>
      <c r="AE696" s="22"/>
      <c r="AF696" s="22"/>
      <c r="AG696" s="237"/>
      <c r="AH696" s="237"/>
      <c r="AL696" s="237"/>
    </row>
    <row r="697" spans="2:38" s="37" customFormat="1">
      <c r="B697" s="22"/>
      <c r="C697" s="66"/>
      <c r="D697" s="350"/>
      <c r="E697" s="66"/>
      <c r="F697" s="66"/>
      <c r="G697" s="66"/>
      <c r="H697" s="66"/>
      <c r="I697" s="66"/>
      <c r="J697" s="66"/>
      <c r="K697" s="66"/>
      <c r="L697" s="66"/>
      <c r="M697" s="66"/>
      <c r="N697" s="66"/>
      <c r="O697" s="66"/>
      <c r="P697" s="66"/>
      <c r="Q697" s="66"/>
      <c r="R697" s="66"/>
      <c r="S697" s="66"/>
      <c r="T697" s="66"/>
      <c r="U697" s="244"/>
      <c r="W697" s="22"/>
      <c r="X697" s="22"/>
      <c r="Y697" s="22"/>
      <c r="Z697" s="22"/>
      <c r="AA697" s="22"/>
      <c r="AB697" s="22"/>
      <c r="AC697" s="22"/>
      <c r="AD697" s="22"/>
      <c r="AE697" s="22"/>
      <c r="AF697" s="22"/>
      <c r="AG697" s="237"/>
      <c r="AH697" s="237"/>
      <c r="AL697" s="237"/>
    </row>
    <row r="698" spans="2:38" s="37" customFormat="1">
      <c r="B698" s="22"/>
      <c r="C698" s="66"/>
      <c r="D698" s="350"/>
      <c r="E698" s="66"/>
      <c r="F698" s="66"/>
      <c r="G698" s="66"/>
      <c r="H698" s="66"/>
      <c r="I698" s="66"/>
      <c r="J698" s="66"/>
      <c r="K698" s="66"/>
      <c r="L698" s="66"/>
      <c r="M698" s="66"/>
      <c r="N698" s="66"/>
      <c r="O698" s="66"/>
      <c r="P698" s="66"/>
      <c r="Q698" s="66"/>
      <c r="R698" s="66"/>
      <c r="S698" s="66"/>
      <c r="T698" s="66"/>
      <c r="U698" s="244"/>
      <c r="W698" s="22"/>
      <c r="X698" s="22"/>
      <c r="Y698" s="22"/>
      <c r="Z698" s="22"/>
      <c r="AA698" s="22"/>
      <c r="AB698" s="22"/>
      <c r="AC698" s="22"/>
      <c r="AD698" s="22"/>
      <c r="AE698" s="22"/>
      <c r="AF698" s="22"/>
      <c r="AG698" s="237"/>
      <c r="AH698" s="237"/>
      <c r="AL698" s="237"/>
    </row>
    <row r="699" spans="2:38" s="37" customFormat="1">
      <c r="B699" s="40"/>
      <c r="C699" s="66"/>
      <c r="D699" s="350"/>
      <c r="E699" s="66"/>
      <c r="F699" s="66"/>
      <c r="G699" s="66"/>
      <c r="H699" s="66"/>
      <c r="I699" s="66"/>
      <c r="J699" s="66"/>
      <c r="K699" s="66"/>
      <c r="L699" s="66"/>
      <c r="M699" s="66"/>
      <c r="N699" s="66"/>
      <c r="O699" s="66"/>
      <c r="P699" s="66"/>
      <c r="Q699" s="66"/>
      <c r="R699" s="66"/>
      <c r="S699" s="66"/>
      <c r="T699" s="66"/>
      <c r="U699" s="239"/>
      <c r="W699" s="22"/>
      <c r="X699" s="22"/>
      <c r="Y699" s="22"/>
      <c r="Z699" s="22"/>
      <c r="AA699" s="22"/>
      <c r="AB699" s="22"/>
      <c r="AC699" s="22"/>
      <c r="AD699" s="22"/>
      <c r="AE699" s="22"/>
      <c r="AF699" s="22"/>
      <c r="AG699" s="237"/>
      <c r="AH699" s="237"/>
      <c r="AL699" s="237"/>
    </row>
    <row r="700" spans="2:38" s="37" customFormat="1">
      <c r="B700" s="22"/>
      <c r="C700" s="66"/>
      <c r="D700" s="350"/>
      <c r="E700" s="66"/>
      <c r="F700" s="66"/>
      <c r="G700" s="66"/>
      <c r="H700" s="66"/>
      <c r="I700" s="66"/>
      <c r="J700" s="66"/>
      <c r="K700" s="66"/>
      <c r="L700" s="66"/>
      <c r="M700" s="66"/>
      <c r="N700" s="66"/>
      <c r="O700" s="66"/>
      <c r="P700" s="66"/>
      <c r="Q700" s="66"/>
      <c r="R700" s="66"/>
      <c r="S700" s="66"/>
      <c r="T700" s="66"/>
      <c r="U700" s="244"/>
      <c r="W700" s="22"/>
      <c r="X700" s="22"/>
      <c r="Y700" s="22"/>
      <c r="Z700" s="22"/>
      <c r="AA700" s="22"/>
      <c r="AB700" s="22"/>
      <c r="AC700" s="22"/>
      <c r="AD700" s="22"/>
      <c r="AE700" s="22"/>
      <c r="AF700" s="22"/>
      <c r="AG700" s="237"/>
      <c r="AH700" s="237"/>
      <c r="AL700" s="237"/>
    </row>
    <row r="701" spans="2:38" s="37" customFormat="1">
      <c r="B701" s="40"/>
      <c r="C701" s="66"/>
      <c r="D701" s="350"/>
      <c r="E701" s="66"/>
      <c r="F701" s="66"/>
      <c r="G701" s="66"/>
      <c r="H701" s="66"/>
      <c r="I701" s="66"/>
      <c r="J701" s="66"/>
      <c r="K701" s="66"/>
      <c r="L701" s="66"/>
      <c r="M701" s="66"/>
      <c r="N701" s="66"/>
      <c r="O701" s="66"/>
      <c r="P701" s="66"/>
      <c r="Q701" s="66"/>
      <c r="R701" s="66"/>
      <c r="S701" s="66"/>
      <c r="T701" s="66"/>
      <c r="U701" s="244"/>
      <c r="W701" s="22"/>
      <c r="X701" s="22"/>
      <c r="Y701" s="22"/>
      <c r="Z701" s="22"/>
      <c r="AA701" s="22"/>
      <c r="AB701" s="22"/>
      <c r="AC701" s="22"/>
      <c r="AD701" s="22"/>
      <c r="AE701" s="22"/>
      <c r="AF701" s="22"/>
      <c r="AG701" s="237"/>
      <c r="AH701" s="237"/>
      <c r="AL701" s="237"/>
    </row>
    <row r="702" spans="2:38" s="37" customFormat="1">
      <c r="B702" s="40"/>
      <c r="C702" s="66"/>
      <c r="D702" s="350"/>
      <c r="E702" s="66"/>
      <c r="F702" s="66"/>
      <c r="G702" s="66"/>
      <c r="H702" s="66"/>
      <c r="I702" s="66"/>
      <c r="J702" s="66"/>
      <c r="K702" s="66"/>
      <c r="L702" s="66"/>
      <c r="M702" s="66"/>
      <c r="N702" s="66"/>
      <c r="O702" s="66"/>
      <c r="P702" s="66"/>
      <c r="Q702" s="66"/>
      <c r="R702" s="66"/>
      <c r="S702" s="66"/>
      <c r="T702" s="66"/>
      <c r="U702" s="244"/>
      <c r="W702" s="22"/>
      <c r="X702" s="22"/>
      <c r="Y702" s="22"/>
      <c r="Z702" s="22"/>
      <c r="AA702" s="22"/>
      <c r="AB702" s="22"/>
      <c r="AC702" s="22"/>
      <c r="AD702" s="22"/>
      <c r="AE702" s="22"/>
      <c r="AF702" s="22"/>
      <c r="AG702" s="237"/>
      <c r="AH702" s="237"/>
      <c r="AL702" s="237"/>
    </row>
    <row r="703" spans="2:38" s="37" customFormat="1">
      <c r="B703" s="40"/>
      <c r="C703" s="66"/>
      <c r="D703" s="350"/>
      <c r="E703" s="66"/>
      <c r="F703" s="66"/>
      <c r="G703" s="66"/>
      <c r="H703" s="66"/>
      <c r="I703" s="66"/>
      <c r="J703" s="66"/>
      <c r="K703" s="66"/>
      <c r="L703" s="66"/>
      <c r="M703" s="66"/>
      <c r="N703" s="66"/>
      <c r="O703" s="66"/>
      <c r="P703" s="66"/>
      <c r="Q703" s="66"/>
      <c r="R703" s="66"/>
      <c r="S703" s="66"/>
      <c r="T703" s="66"/>
      <c r="U703" s="244"/>
      <c r="W703" s="22"/>
      <c r="X703" s="22"/>
      <c r="Y703" s="22"/>
      <c r="Z703" s="22"/>
      <c r="AA703" s="22"/>
      <c r="AB703" s="22"/>
      <c r="AC703" s="22"/>
      <c r="AD703" s="22"/>
      <c r="AE703" s="22"/>
      <c r="AF703" s="22"/>
      <c r="AG703" s="237"/>
      <c r="AH703" s="237"/>
      <c r="AL703" s="237"/>
    </row>
    <row r="704" spans="2:38" s="37" customFormat="1">
      <c r="B704" s="22"/>
      <c r="C704" s="66"/>
      <c r="D704" s="368"/>
      <c r="E704" s="66"/>
      <c r="F704" s="66"/>
      <c r="G704" s="66"/>
      <c r="H704" s="66"/>
      <c r="I704" s="66"/>
      <c r="J704" s="66"/>
      <c r="K704" s="66"/>
      <c r="L704" s="66"/>
      <c r="M704" s="66"/>
      <c r="N704" s="66"/>
      <c r="O704" s="66"/>
      <c r="P704" s="66"/>
      <c r="Q704" s="66"/>
      <c r="R704" s="66"/>
      <c r="S704" s="66"/>
      <c r="T704" s="66"/>
      <c r="U704" s="244"/>
      <c r="W704" s="22"/>
      <c r="X704" s="22"/>
      <c r="Y704" s="22"/>
      <c r="Z704" s="22"/>
      <c r="AA704" s="22"/>
      <c r="AB704" s="22"/>
      <c r="AC704" s="22"/>
      <c r="AD704" s="22"/>
      <c r="AE704" s="22"/>
      <c r="AF704" s="22"/>
      <c r="AG704" s="237"/>
      <c r="AH704" s="237"/>
      <c r="AL704" s="237"/>
    </row>
    <row r="705" spans="2:38" s="37" customFormat="1">
      <c r="B705" s="40"/>
      <c r="C705" s="66"/>
      <c r="D705" s="368"/>
      <c r="E705" s="66"/>
      <c r="F705" s="66"/>
      <c r="G705" s="66"/>
      <c r="H705" s="66"/>
      <c r="I705" s="66"/>
      <c r="J705" s="66"/>
      <c r="K705" s="66"/>
      <c r="L705" s="66"/>
      <c r="M705" s="66"/>
      <c r="N705" s="66"/>
      <c r="O705" s="66"/>
      <c r="P705" s="66"/>
      <c r="Q705" s="66"/>
      <c r="R705" s="66"/>
      <c r="S705" s="66"/>
      <c r="T705" s="66"/>
      <c r="U705" s="244"/>
      <c r="W705" s="22"/>
      <c r="X705" s="22"/>
      <c r="Y705" s="22"/>
      <c r="Z705" s="22"/>
      <c r="AA705" s="22"/>
      <c r="AB705" s="22"/>
      <c r="AC705" s="22"/>
      <c r="AD705" s="22"/>
      <c r="AE705" s="22"/>
      <c r="AF705" s="22"/>
      <c r="AG705" s="237"/>
      <c r="AH705" s="237"/>
      <c r="AL705" s="237"/>
    </row>
    <row r="706" spans="2:38" s="37" customFormat="1">
      <c r="B706" s="22"/>
      <c r="C706" s="66"/>
      <c r="D706" s="368"/>
      <c r="E706" s="66"/>
      <c r="F706" s="66"/>
      <c r="G706" s="66"/>
      <c r="H706" s="66"/>
      <c r="I706" s="66"/>
      <c r="J706" s="66"/>
      <c r="K706" s="66"/>
      <c r="L706" s="66"/>
      <c r="M706" s="66"/>
      <c r="N706" s="66"/>
      <c r="O706" s="66"/>
      <c r="P706" s="66"/>
      <c r="Q706" s="66"/>
      <c r="R706" s="66"/>
      <c r="S706" s="66"/>
      <c r="T706" s="66"/>
      <c r="U706" s="244"/>
      <c r="W706" s="22"/>
      <c r="X706" s="22"/>
      <c r="Y706" s="22"/>
      <c r="Z706" s="22"/>
      <c r="AA706" s="22"/>
      <c r="AB706" s="22"/>
      <c r="AC706" s="22"/>
      <c r="AD706" s="22"/>
      <c r="AE706" s="22"/>
      <c r="AF706" s="22"/>
      <c r="AG706" s="237"/>
      <c r="AH706" s="237"/>
      <c r="AL706" s="237"/>
    </row>
    <row r="707" spans="2:38" s="37" customFormat="1">
      <c r="B707" s="40"/>
      <c r="C707" s="66"/>
      <c r="D707" s="368"/>
      <c r="E707" s="66"/>
      <c r="F707" s="66"/>
      <c r="G707" s="66"/>
      <c r="H707" s="66"/>
      <c r="I707" s="66"/>
      <c r="J707" s="66"/>
      <c r="K707" s="66"/>
      <c r="L707" s="66"/>
      <c r="M707" s="66"/>
      <c r="N707" s="66"/>
      <c r="O707" s="66"/>
      <c r="P707" s="66"/>
      <c r="Q707" s="66"/>
      <c r="R707" s="66"/>
      <c r="S707" s="66"/>
      <c r="T707" s="66"/>
      <c r="U707" s="244"/>
      <c r="W707" s="22"/>
      <c r="X707" s="22"/>
      <c r="Y707" s="22"/>
      <c r="Z707" s="22"/>
      <c r="AA707" s="22"/>
      <c r="AB707" s="22"/>
      <c r="AC707" s="22"/>
      <c r="AD707" s="22"/>
      <c r="AE707" s="22"/>
      <c r="AF707" s="22"/>
      <c r="AG707" s="237"/>
      <c r="AH707" s="237"/>
      <c r="AL707" s="237"/>
    </row>
    <row r="708" spans="2:38" s="37" customFormat="1">
      <c r="B708" s="22"/>
      <c r="C708" s="66"/>
      <c r="D708" s="352"/>
      <c r="E708" s="66"/>
      <c r="F708" s="66"/>
      <c r="G708" s="66"/>
      <c r="H708" s="66"/>
      <c r="I708" s="66"/>
      <c r="J708" s="66"/>
      <c r="K708" s="66"/>
      <c r="L708" s="66"/>
      <c r="M708" s="66"/>
      <c r="N708" s="66"/>
      <c r="O708" s="66"/>
      <c r="P708" s="66"/>
      <c r="Q708" s="66"/>
      <c r="R708" s="66"/>
      <c r="S708" s="66"/>
      <c r="T708" s="66"/>
      <c r="U708" s="237"/>
      <c r="W708" s="22"/>
      <c r="X708" s="22"/>
      <c r="Y708" s="22"/>
      <c r="Z708" s="22"/>
      <c r="AA708" s="22"/>
      <c r="AB708" s="22"/>
      <c r="AC708" s="22"/>
      <c r="AD708" s="22"/>
      <c r="AE708" s="22"/>
      <c r="AF708" s="22"/>
      <c r="AG708" s="237"/>
      <c r="AH708" s="237"/>
      <c r="AL708" s="237"/>
    </row>
    <row r="709" spans="2:38" s="37" customFormat="1">
      <c r="B709" s="22"/>
      <c r="C709" s="71"/>
      <c r="D709" s="369"/>
      <c r="E709" s="71"/>
      <c r="F709" s="71"/>
      <c r="G709" s="71"/>
      <c r="H709" s="71"/>
      <c r="I709" s="71"/>
      <c r="J709" s="71"/>
      <c r="K709" s="71"/>
      <c r="L709" s="71"/>
      <c r="M709" s="71"/>
      <c r="N709" s="71"/>
      <c r="O709" s="71"/>
      <c r="P709" s="71"/>
      <c r="Q709" s="71"/>
      <c r="R709" s="71"/>
      <c r="S709" s="71"/>
      <c r="T709" s="71"/>
      <c r="U709" s="261"/>
      <c r="W709" s="22"/>
      <c r="X709" s="22"/>
      <c r="Y709" s="22"/>
      <c r="Z709" s="22"/>
      <c r="AA709" s="22"/>
      <c r="AB709" s="22"/>
      <c r="AC709" s="22"/>
      <c r="AD709" s="22"/>
      <c r="AE709" s="22"/>
      <c r="AF709" s="22"/>
      <c r="AG709" s="237"/>
      <c r="AH709" s="237"/>
      <c r="AL709" s="237"/>
    </row>
    <row r="710" spans="2:38" s="37" customFormat="1">
      <c r="B710" s="40"/>
      <c r="C710" s="66"/>
      <c r="D710" s="352"/>
      <c r="E710" s="66"/>
      <c r="F710" s="66"/>
      <c r="G710" s="66"/>
      <c r="H710" s="66"/>
      <c r="I710" s="66"/>
      <c r="J710" s="66"/>
      <c r="K710" s="66"/>
      <c r="L710" s="66"/>
      <c r="M710" s="66"/>
      <c r="N710" s="66"/>
      <c r="O710" s="66"/>
      <c r="P710" s="66"/>
      <c r="Q710" s="66"/>
      <c r="R710" s="66"/>
      <c r="S710" s="66"/>
      <c r="T710" s="66"/>
      <c r="U710" s="237"/>
      <c r="W710" s="22"/>
      <c r="X710" s="22"/>
      <c r="Y710" s="22"/>
      <c r="Z710" s="22"/>
      <c r="AA710" s="22"/>
      <c r="AB710" s="22"/>
      <c r="AC710" s="22"/>
      <c r="AD710" s="22"/>
      <c r="AE710" s="22"/>
      <c r="AF710" s="22"/>
      <c r="AG710" s="237"/>
      <c r="AH710" s="237"/>
      <c r="AL710" s="237"/>
    </row>
    <row r="711" spans="2:38" s="37" customFormat="1">
      <c r="B711" s="22"/>
      <c r="C711" s="66"/>
      <c r="D711" s="352"/>
      <c r="E711" s="66"/>
      <c r="F711" s="66"/>
      <c r="G711" s="66"/>
      <c r="H711" s="66"/>
      <c r="I711" s="66"/>
      <c r="J711" s="66"/>
      <c r="K711" s="66"/>
      <c r="L711" s="66"/>
      <c r="M711" s="66"/>
      <c r="N711" s="66"/>
      <c r="O711" s="66"/>
      <c r="P711" s="66"/>
      <c r="Q711" s="66"/>
      <c r="R711" s="66"/>
      <c r="S711" s="66"/>
      <c r="T711" s="66"/>
      <c r="U711" s="237"/>
      <c r="W711" s="22"/>
      <c r="X711" s="22"/>
      <c r="Y711" s="22"/>
      <c r="Z711" s="22"/>
      <c r="AA711" s="22"/>
      <c r="AB711" s="22"/>
      <c r="AC711" s="22"/>
      <c r="AD711" s="22"/>
      <c r="AE711" s="22"/>
      <c r="AF711" s="22"/>
      <c r="AG711" s="237"/>
      <c r="AH711" s="237"/>
      <c r="AL711" s="237"/>
    </row>
    <row r="712" spans="2:38" s="37" customFormat="1">
      <c r="B712" s="22"/>
      <c r="C712" s="66"/>
      <c r="D712" s="368"/>
      <c r="E712" s="66"/>
      <c r="F712" s="66"/>
      <c r="G712" s="66"/>
      <c r="H712" s="66"/>
      <c r="I712" s="66"/>
      <c r="J712" s="66"/>
      <c r="K712" s="66"/>
      <c r="L712" s="66"/>
      <c r="M712" s="66"/>
      <c r="N712" s="66"/>
      <c r="O712" s="66"/>
      <c r="P712" s="66"/>
      <c r="Q712" s="66"/>
      <c r="R712" s="66"/>
      <c r="S712" s="66"/>
      <c r="T712" s="66"/>
      <c r="U712" s="244"/>
      <c r="W712" s="22"/>
      <c r="X712" s="22"/>
      <c r="Y712" s="22"/>
      <c r="Z712" s="22"/>
      <c r="AA712" s="22"/>
      <c r="AB712" s="22"/>
      <c r="AC712" s="22"/>
      <c r="AD712" s="22"/>
      <c r="AE712" s="22"/>
      <c r="AF712" s="22"/>
      <c r="AG712" s="237"/>
      <c r="AH712" s="237"/>
      <c r="AL712" s="237"/>
    </row>
    <row r="713" spans="2:38" s="37" customFormat="1">
      <c r="B713" s="22"/>
      <c r="C713" s="73"/>
      <c r="D713" s="370"/>
      <c r="E713" s="73"/>
      <c r="F713" s="73"/>
      <c r="G713" s="73"/>
      <c r="H713" s="73"/>
      <c r="I713" s="73"/>
      <c r="J713" s="73"/>
      <c r="K713" s="73"/>
      <c r="L713" s="73"/>
      <c r="M713" s="73"/>
      <c r="N713" s="73"/>
      <c r="O713" s="73"/>
      <c r="P713" s="73"/>
      <c r="Q713" s="73"/>
      <c r="R713" s="73"/>
      <c r="S713" s="73"/>
      <c r="T713" s="73"/>
      <c r="U713" s="262"/>
      <c r="W713" s="22"/>
      <c r="X713" s="22"/>
      <c r="Y713" s="22"/>
      <c r="Z713" s="22"/>
      <c r="AA713" s="22"/>
      <c r="AB713" s="22"/>
      <c r="AC713" s="22"/>
      <c r="AD713" s="22"/>
      <c r="AE713" s="22"/>
      <c r="AF713" s="22"/>
      <c r="AG713" s="237"/>
      <c r="AH713" s="237"/>
      <c r="AL713" s="237"/>
    </row>
    <row r="714" spans="2:38" s="37" customFormat="1">
      <c r="B714" s="22"/>
      <c r="C714" s="71"/>
      <c r="D714" s="371"/>
      <c r="E714" s="71"/>
      <c r="F714" s="71"/>
      <c r="G714" s="71"/>
      <c r="H714" s="71"/>
      <c r="I714" s="71"/>
      <c r="J714" s="71"/>
      <c r="K714" s="71"/>
      <c r="L714" s="71"/>
      <c r="M714" s="71"/>
      <c r="N714" s="71"/>
      <c r="O714" s="71"/>
      <c r="P714" s="71"/>
      <c r="Q714" s="71"/>
      <c r="R714" s="71"/>
      <c r="S714" s="71"/>
      <c r="T714" s="71"/>
      <c r="U714" s="263"/>
      <c r="W714" s="22"/>
      <c r="X714" s="22"/>
      <c r="Y714" s="22"/>
      <c r="Z714" s="22"/>
      <c r="AA714" s="22"/>
      <c r="AB714" s="22"/>
      <c r="AC714" s="22"/>
      <c r="AD714" s="22"/>
      <c r="AE714" s="22"/>
      <c r="AF714" s="22"/>
      <c r="AG714" s="237"/>
      <c r="AH714" s="237"/>
      <c r="AL714" s="237"/>
    </row>
    <row r="715" spans="2:38" s="37" customFormat="1">
      <c r="B715" s="22"/>
      <c r="C715" s="66"/>
      <c r="D715" s="350"/>
      <c r="E715" s="66"/>
      <c r="F715" s="66"/>
      <c r="G715" s="66"/>
      <c r="H715" s="66"/>
      <c r="I715" s="66"/>
      <c r="J715" s="66"/>
      <c r="K715" s="66"/>
      <c r="L715" s="66"/>
      <c r="M715" s="66"/>
      <c r="N715" s="66"/>
      <c r="O715" s="66"/>
      <c r="P715" s="66"/>
      <c r="Q715" s="66"/>
      <c r="R715" s="66"/>
      <c r="S715" s="66"/>
      <c r="T715" s="66"/>
      <c r="U715" s="244"/>
      <c r="W715" s="22"/>
      <c r="X715" s="22"/>
      <c r="Y715" s="22"/>
      <c r="Z715" s="22"/>
      <c r="AA715" s="22"/>
      <c r="AB715" s="22"/>
      <c r="AC715" s="22"/>
      <c r="AD715" s="22"/>
      <c r="AE715" s="22"/>
      <c r="AF715" s="22"/>
      <c r="AG715" s="237"/>
      <c r="AH715" s="237"/>
      <c r="AL715" s="237"/>
    </row>
    <row r="716" spans="2:38" s="37" customFormat="1">
      <c r="B716" s="40"/>
      <c r="C716" s="71"/>
      <c r="D716" s="371"/>
      <c r="E716" s="71"/>
      <c r="F716" s="71"/>
      <c r="G716" s="71"/>
      <c r="H716" s="71"/>
      <c r="I716" s="71"/>
      <c r="J716" s="71"/>
      <c r="K716" s="71"/>
      <c r="L716" s="71"/>
      <c r="M716" s="71"/>
      <c r="N716" s="71"/>
      <c r="O716" s="71"/>
      <c r="P716" s="71"/>
      <c r="Q716" s="71"/>
      <c r="R716" s="71"/>
      <c r="S716" s="71"/>
      <c r="T716" s="71"/>
      <c r="U716" s="264"/>
      <c r="W716" s="22"/>
      <c r="X716" s="22"/>
      <c r="Y716" s="22"/>
      <c r="Z716" s="22"/>
      <c r="AA716" s="22"/>
      <c r="AB716" s="22"/>
      <c r="AC716" s="22"/>
      <c r="AD716" s="22"/>
      <c r="AE716" s="22"/>
      <c r="AF716" s="22"/>
      <c r="AG716" s="237"/>
      <c r="AH716" s="237"/>
      <c r="AL716" s="237"/>
    </row>
    <row r="717" spans="2:38" s="37" customFormat="1">
      <c r="B717" s="22"/>
      <c r="C717" s="66"/>
      <c r="D717" s="349"/>
      <c r="E717" s="66"/>
      <c r="F717" s="66"/>
      <c r="G717" s="66"/>
      <c r="H717" s="66"/>
      <c r="I717" s="66"/>
      <c r="J717" s="66"/>
      <c r="K717" s="66"/>
      <c r="L717" s="66"/>
      <c r="M717" s="66"/>
      <c r="N717" s="66"/>
      <c r="O717" s="66"/>
      <c r="P717" s="66"/>
      <c r="Q717" s="66"/>
      <c r="R717" s="66"/>
      <c r="S717" s="66"/>
      <c r="T717" s="66"/>
      <c r="U717" s="237"/>
      <c r="W717" s="22"/>
      <c r="X717" s="22"/>
      <c r="Y717" s="22"/>
      <c r="Z717" s="22"/>
      <c r="AA717" s="22"/>
      <c r="AB717" s="22"/>
      <c r="AC717" s="22"/>
      <c r="AD717" s="22"/>
      <c r="AE717" s="22"/>
      <c r="AF717" s="22"/>
      <c r="AG717" s="237"/>
      <c r="AH717" s="237"/>
      <c r="AL717" s="237"/>
    </row>
    <row r="718" spans="2:38" s="37" customFormat="1" ht="15.75" thickBot="1">
      <c r="B718" s="40"/>
      <c r="C718" s="75"/>
      <c r="D718" s="372"/>
      <c r="E718" s="75"/>
      <c r="F718" s="75"/>
      <c r="G718" s="75"/>
      <c r="H718" s="75"/>
      <c r="I718" s="75"/>
      <c r="J718" s="75"/>
      <c r="K718" s="75"/>
      <c r="L718" s="75"/>
      <c r="M718" s="75"/>
      <c r="N718" s="75"/>
      <c r="O718" s="75"/>
      <c r="P718" s="75"/>
      <c r="Q718" s="75"/>
      <c r="R718" s="75"/>
      <c r="S718" s="75"/>
      <c r="T718" s="75"/>
      <c r="U718" s="265"/>
      <c r="W718" s="22"/>
      <c r="X718" s="22"/>
      <c r="Y718" s="22"/>
      <c r="Z718" s="22"/>
      <c r="AA718" s="22"/>
      <c r="AB718" s="22"/>
      <c r="AC718" s="22"/>
      <c r="AD718" s="22"/>
      <c r="AE718" s="22"/>
      <c r="AF718" s="22"/>
      <c r="AG718" s="237"/>
      <c r="AH718" s="237"/>
      <c r="AL718" s="237"/>
    </row>
    <row r="719" spans="2:38" s="37" customFormat="1">
      <c r="B719" s="22"/>
      <c r="C719" s="66"/>
      <c r="D719" s="349"/>
      <c r="E719" s="66"/>
      <c r="F719" s="66"/>
      <c r="G719" s="66"/>
      <c r="H719" s="66"/>
      <c r="I719" s="66"/>
      <c r="J719" s="66"/>
      <c r="K719" s="66"/>
      <c r="L719" s="66"/>
      <c r="M719" s="66"/>
      <c r="N719" s="66"/>
      <c r="O719" s="66"/>
      <c r="P719" s="66"/>
      <c r="Q719" s="66"/>
      <c r="R719" s="66"/>
      <c r="S719" s="66"/>
      <c r="T719" s="66"/>
      <c r="U719" s="237"/>
      <c r="W719" s="22"/>
      <c r="X719" s="22"/>
      <c r="Y719" s="22"/>
      <c r="Z719" s="22"/>
      <c r="AA719" s="22"/>
      <c r="AB719" s="22"/>
      <c r="AC719" s="22"/>
      <c r="AD719" s="22"/>
      <c r="AE719" s="22"/>
      <c r="AF719" s="22"/>
      <c r="AG719" s="237"/>
      <c r="AH719" s="237"/>
      <c r="AL719" s="237"/>
    </row>
    <row r="720" spans="2:38" s="37" customFormat="1">
      <c r="B720" s="22"/>
      <c r="C720" s="66"/>
      <c r="D720" s="349"/>
      <c r="E720" s="66"/>
      <c r="F720" s="66"/>
      <c r="G720" s="66"/>
      <c r="H720" s="66"/>
      <c r="I720" s="66"/>
      <c r="J720" s="66"/>
      <c r="K720" s="66"/>
      <c r="L720" s="66"/>
      <c r="M720" s="66"/>
      <c r="N720" s="66"/>
      <c r="O720" s="66"/>
      <c r="P720" s="66"/>
      <c r="Q720" s="66"/>
      <c r="R720" s="66"/>
      <c r="S720" s="66"/>
      <c r="T720" s="66"/>
      <c r="U720" s="237"/>
      <c r="W720" s="22"/>
      <c r="X720" s="22"/>
      <c r="Y720" s="22"/>
      <c r="Z720" s="22"/>
      <c r="AA720" s="22"/>
      <c r="AB720" s="22"/>
      <c r="AC720" s="22"/>
      <c r="AD720" s="22"/>
      <c r="AE720" s="22"/>
      <c r="AF720" s="22"/>
      <c r="AG720" s="237"/>
      <c r="AH720" s="237"/>
      <c r="AL720" s="237"/>
    </row>
    <row r="721" spans="2:38" s="37" customFormat="1">
      <c r="B721" s="22"/>
      <c r="C721" s="66"/>
      <c r="D721" s="349"/>
      <c r="E721" s="66"/>
      <c r="F721" s="66"/>
      <c r="G721" s="66"/>
      <c r="H721" s="66"/>
      <c r="I721" s="66"/>
      <c r="J721" s="66"/>
      <c r="K721" s="66"/>
      <c r="L721" s="66"/>
      <c r="M721" s="66"/>
      <c r="N721" s="66"/>
      <c r="O721" s="66"/>
      <c r="P721" s="66"/>
      <c r="Q721" s="66"/>
      <c r="R721" s="66"/>
      <c r="S721" s="66"/>
      <c r="T721" s="66"/>
      <c r="U721" s="237"/>
      <c r="W721" s="22"/>
      <c r="X721" s="22"/>
      <c r="Y721" s="22"/>
      <c r="Z721" s="22"/>
      <c r="AA721" s="22"/>
      <c r="AB721" s="22"/>
      <c r="AC721" s="22"/>
      <c r="AD721" s="22"/>
      <c r="AE721" s="22"/>
      <c r="AF721" s="22"/>
      <c r="AG721" s="237"/>
      <c r="AH721" s="237"/>
      <c r="AL721" s="237"/>
    </row>
    <row r="722" spans="2:38" s="37" customFormat="1" ht="14.25">
      <c r="B722" s="981"/>
      <c r="C722" s="981"/>
      <c r="D722" s="981"/>
      <c r="E722" s="981"/>
      <c r="F722" s="981"/>
      <c r="G722" s="981"/>
      <c r="H722" s="981"/>
      <c r="I722" s="981"/>
      <c r="J722" s="981"/>
      <c r="K722" s="981"/>
      <c r="L722" s="981"/>
      <c r="M722" s="981"/>
      <c r="N722" s="981"/>
      <c r="O722" s="981"/>
      <c r="P722" s="981"/>
      <c r="Q722" s="981"/>
      <c r="R722" s="981"/>
      <c r="S722" s="981"/>
      <c r="T722" s="981"/>
      <c r="U722" s="981"/>
      <c r="W722" s="22"/>
      <c r="X722" s="22"/>
      <c r="Y722" s="22"/>
      <c r="Z722" s="22"/>
      <c r="AA722" s="22"/>
      <c r="AB722" s="22"/>
      <c r="AC722" s="22"/>
      <c r="AD722" s="22"/>
      <c r="AE722" s="22"/>
      <c r="AF722" s="22"/>
      <c r="AG722" s="237"/>
      <c r="AH722" s="237"/>
      <c r="AL722" s="237"/>
    </row>
    <row r="723" spans="2:38" s="37" customFormat="1" ht="22.5" customHeight="1">
      <c r="B723" s="981"/>
      <c r="C723" s="981"/>
      <c r="D723" s="981"/>
      <c r="E723" s="981"/>
      <c r="F723" s="981"/>
      <c r="G723" s="981"/>
      <c r="H723" s="981"/>
      <c r="I723" s="981"/>
      <c r="J723" s="981"/>
      <c r="K723" s="981"/>
      <c r="L723" s="981"/>
      <c r="M723" s="981"/>
      <c r="N723" s="981"/>
      <c r="O723" s="981"/>
      <c r="P723" s="981"/>
      <c r="Q723" s="981"/>
      <c r="R723" s="981"/>
      <c r="S723" s="981"/>
      <c r="T723" s="981"/>
      <c r="U723" s="981"/>
      <c r="W723" s="22"/>
      <c r="X723" s="22"/>
      <c r="Y723" s="22"/>
      <c r="Z723" s="22"/>
      <c r="AA723" s="22"/>
      <c r="AB723" s="22"/>
      <c r="AC723" s="22"/>
      <c r="AD723" s="22"/>
      <c r="AE723" s="22"/>
      <c r="AF723" s="22"/>
      <c r="AG723" s="237"/>
      <c r="AH723" s="237"/>
      <c r="AL723" s="237"/>
    </row>
    <row r="724" spans="2:38" s="37" customFormat="1" ht="14.25">
      <c r="B724" s="46"/>
      <c r="C724" s="77"/>
      <c r="D724" s="373"/>
      <c r="E724" s="77"/>
      <c r="F724" s="77"/>
      <c r="G724" s="77"/>
      <c r="H724" s="77"/>
      <c r="I724" s="77"/>
      <c r="J724" s="77"/>
      <c r="K724" s="77"/>
      <c r="L724" s="77"/>
      <c r="M724" s="77"/>
      <c r="N724" s="77"/>
      <c r="O724" s="77"/>
      <c r="P724" s="77"/>
      <c r="Q724" s="77"/>
      <c r="R724" s="77"/>
      <c r="S724" s="77"/>
      <c r="T724" s="77"/>
      <c r="U724" s="266"/>
      <c r="W724" s="22"/>
      <c r="X724" s="22"/>
      <c r="Y724" s="22"/>
      <c r="Z724" s="22"/>
      <c r="AA724" s="22"/>
      <c r="AB724" s="22"/>
      <c r="AC724" s="22"/>
      <c r="AD724" s="22"/>
      <c r="AE724" s="22"/>
      <c r="AF724" s="22"/>
      <c r="AG724" s="237"/>
      <c r="AH724" s="237"/>
      <c r="AL724" s="237"/>
    </row>
    <row r="725" spans="2:38" s="37" customFormat="1" ht="14.25">
      <c r="B725" s="46"/>
      <c r="C725" s="77"/>
      <c r="D725" s="373"/>
      <c r="E725" s="77"/>
      <c r="F725" s="77"/>
      <c r="G725" s="77"/>
      <c r="H725" s="77"/>
      <c r="I725" s="77"/>
      <c r="J725" s="77"/>
      <c r="K725" s="77"/>
      <c r="L725" s="77"/>
      <c r="M725" s="77"/>
      <c r="N725" s="77"/>
      <c r="O725" s="77"/>
      <c r="P725" s="77"/>
      <c r="Q725" s="77"/>
      <c r="R725" s="77"/>
      <c r="S725" s="77"/>
      <c r="T725" s="77"/>
      <c r="U725" s="266"/>
      <c r="W725" s="22"/>
      <c r="X725" s="22"/>
      <c r="Y725" s="22"/>
      <c r="Z725" s="22"/>
      <c r="AA725" s="22"/>
      <c r="AB725" s="22"/>
      <c r="AC725" s="22"/>
      <c r="AD725" s="22"/>
      <c r="AE725" s="22"/>
      <c r="AF725" s="22"/>
      <c r="AG725" s="237"/>
      <c r="AH725" s="237"/>
      <c r="AL725" s="237"/>
    </row>
    <row r="726" spans="2:38" s="37" customFormat="1" ht="14.25">
      <c r="B726" s="46"/>
      <c r="C726" s="77"/>
      <c r="D726" s="373"/>
      <c r="E726" s="77"/>
      <c r="F726" s="77"/>
      <c r="G726" s="77"/>
      <c r="H726" s="77"/>
      <c r="I726" s="77"/>
      <c r="J726" s="77"/>
      <c r="K726" s="77"/>
      <c r="L726" s="77"/>
      <c r="M726" s="77"/>
      <c r="N726" s="77"/>
      <c r="O726" s="77"/>
      <c r="P726" s="77"/>
      <c r="Q726" s="77"/>
      <c r="R726" s="77"/>
      <c r="S726" s="77"/>
      <c r="T726" s="77"/>
      <c r="U726" s="266"/>
      <c r="W726" s="22"/>
      <c r="X726" s="22"/>
      <c r="Y726" s="22"/>
      <c r="Z726" s="22"/>
      <c r="AA726" s="22"/>
      <c r="AB726" s="22"/>
      <c r="AC726" s="22"/>
      <c r="AD726" s="22"/>
      <c r="AE726" s="22"/>
      <c r="AF726" s="22"/>
      <c r="AG726" s="237"/>
      <c r="AH726" s="237"/>
      <c r="AL726" s="237"/>
    </row>
    <row r="727" spans="2:38" s="37" customFormat="1" ht="14.25">
      <c r="B727" s="46"/>
      <c r="C727" s="77"/>
      <c r="D727" s="373"/>
      <c r="E727" s="77"/>
      <c r="F727" s="77"/>
      <c r="G727" s="77"/>
      <c r="H727" s="77"/>
      <c r="I727" s="77"/>
      <c r="J727" s="77"/>
      <c r="K727" s="77"/>
      <c r="L727" s="77"/>
      <c r="M727" s="77"/>
      <c r="N727" s="77"/>
      <c r="O727" s="77"/>
      <c r="P727" s="77"/>
      <c r="Q727" s="77"/>
      <c r="R727" s="77"/>
      <c r="S727" s="77"/>
      <c r="T727" s="77"/>
      <c r="U727" s="266"/>
      <c r="W727" s="22"/>
      <c r="X727" s="22"/>
      <c r="Y727" s="22"/>
      <c r="Z727" s="22"/>
      <c r="AA727" s="22"/>
      <c r="AB727" s="22"/>
      <c r="AC727" s="22"/>
      <c r="AD727" s="22"/>
      <c r="AE727" s="22"/>
      <c r="AF727" s="22"/>
      <c r="AG727" s="237"/>
      <c r="AH727" s="237"/>
      <c r="AL727" s="237"/>
    </row>
    <row r="728" spans="2:38" s="37" customFormat="1" ht="14.25">
      <c r="B728" s="46"/>
      <c r="C728" s="77"/>
      <c r="D728" s="373"/>
      <c r="E728" s="77"/>
      <c r="F728" s="77"/>
      <c r="G728" s="77"/>
      <c r="H728" s="77"/>
      <c r="I728" s="77"/>
      <c r="J728" s="77"/>
      <c r="K728" s="77"/>
      <c r="L728" s="77"/>
      <c r="M728" s="77"/>
      <c r="N728" s="77"/>
      <c r="O728" s="77"/>
      <c r="P728" s="77"/>
      <c r="Q728" s="77"/>
      <c r="R728" s="77"/>
      <c r="S728" s="77"/>
      <c r="T728" s="77"/>
      <c r="U728" s="266"/>
      <c r="W728" s="22"/>
      <c r="X728" s="22"/>
      <c r="Y728" s="22"/>
      <c r="Z728" s="22"/>
      <c r="AA728" s="22"/>
      <c r="AB728" s="22"/>
      <c r="AC728" s="22"/>
      <c r="AD728" s="22"/>
      <c r="AE728" s="22"/>
      <c r="AF728" s="22"/>
      <c r="AG728" s="237"/>
      <c r="AH728" s="237"/>
      <c r="AL728" s="237"/>
    </row>
    <row r="729" spans="2:38" s="37" customFormat="1" ht="14.25">
      <c r="B729" s="46"/>
      <c r="C729" s="77"/>
      <c r="D729" s="373"/>
      <c r="E729" s="77"/>
      <c r="F729" s="77"/>
      <c r="G729" s="77"/>
      <c r="H729" s="77"/>
      <c r="I729" s="77"/>
      <c r="J729" s="77"/>
      <c r="K729" s="77"/>
      <c r="L729" s="77"/>
      <c r="M729" s="77"/>
      <c r="N729" s="77"/>
      <c r="O729" s="77"/>
      <c r="P729" s="77"/>
      <c r="Q729" s="77"/>
      <c r="R729" s="77"/>
      <c r="S729" s="77"/>
      <c r="T729" s="77"/>
      <c r="U729" s="266"/>
      <c r="W729" s="22"/>
      <c r="X729" s="22"/>
      <c r="Y729" s="22"/>
      <c r="Z729" s="22"/>
      <c r="AA729" s="22"/>
      <c r="AB729" s="22"/>
      <c r="AC729" s="22"/>
      <c r="AD729" s="22"/>
      <c r="AE729" s="22"/>
      <c r="AF729" s="22"/>
      <c r="AG729" s="237"/>
      <c r="AH729" s="237"/>
      <c r="AL729" s="237"/>
    </row>
    <row r="730" spans="2:38" s="37" customFormat="1" ht="14.25">
      <c r="B730" s="14"/>
      <c r="C730" s="975"/>
      <c r="D730" s="975"/>
      <c r="E730" s="14"/>
      <c r="F730" s="14"/>
      <c r="G730" s="14"/>
      <c r="H730" s="14"/>
      <c r="I730" s="14"/>
      <c r="J730" s="14"/>
      <c r="K730" s="14"/>
      <c r="L730" s="14"/>
      <c r="M730" s="14"/>
      <c r="N730" s="14"/>
      <c r="O730" s="14"/>
      <c r="P730" s="14"/>
      <c r="Q730" s="14"/>
      <c r="R730" s="14"/>
      <c r="S730" s="14"/>
      <c r="T730" s="14"/>
      <c r="U730" s="237"/>
      <c r="W730" s="22"/>
      <c r="X730" s="22"/>
      <c r="Y730" s="22"/>
      <c r="Z730" s="22"/>
      <c r="AA730" s="22"/>
      <c r="AB730" s="22"/>
      <c r="AC730" s="22"/>
      <c r="AD730" s="22"/>
      <c r="AE730" s="22"/>
      <c r="AF730" s="22"/>
      <c r="AG730" s="237"/>
      <c r="AH730" s="237"/>
      <c r="AL730" s="237"/>
    </row>
    <row r="731" spans="2:38" s="37" customFormat="1" ht="14.25">
      <c r="B731" s="22"/>
      <c r="C731" s="39"/>
      <c r="D731" s="360"/>
      <c r="E731" s="39"/>
      <c r="F731" s="39"/>
      <c r="G731" s="39"/>
      <c r="H731" s="39"/>
      <c r="I731" s="39"/>
      <c r="J731" s="39"/>
      <c r="K731" s="39"/>
      <c r="L731" s="39"/>
      <c r="M731" s="39"/>
      <c r="N731" s="39"/>
      <c r="O731" s="39"/>
      <c r="P731" s="39"/>
      <c r="Q731" s="39"/>
      <c r="R731" s="39"/>
      <c r="S731" s="39"/>
      <c r="T731" s="39"/>
      <c r="U731" s="237"/>
      <c r="W731" s="22"/>
      <c r="X731" s="22"/>
      <c r="Y731" s="22"/>
      <c r="Z731" s="22"/>
      <c r="AA731" s="22"/>
      <c r="AB731" s="22"/>
      <c r="AC731" s="22"/>
      <c r="AD731" s="22"/>
      <c r="AE731" s="22"/>
      <c r="AF731" s="22"/>
      <c r="AG731" s="237"/>
      <c r="AH731" s="237"/>
      <c r="AL731" s="237"/>
    </row>
    <row r="732" spans="2:38" s="37" customFormat="1" ht="14.25">
      <c r="B732" s="22"/>
      <c r="C732" s="975"/>
      <c r="D732" s="975"/>
      <c r="E732" s="14"/>
      <c r="F732" s="14"/>
      <c r="G732" s="14"/>
      <c r="H732" s="14"/>
      <c r="I732" s="14"/>
      <c r="J732" s="14"/>
      <c r="K732" s="14"/>
      <c r="L732" s="14"/>
      <c r="M732" s="14"/>
      <c r="N732" s="14"/>
      <c r="O732" s="14"/>
      <c r="P732" s="14"/>
      <c r="Q732" s="14"/>
      <c r="R732" s="14"/>
      <c r="S732" s="14"/>
      <c r="T732" s="14"/>
      <c r="U732" s="237"/>
      <c r="W732" s="22"/>
      <c r="X732" s="22"/>
      <c r="Y732" s="22"/>
      <c r="Z732" s="22"/>
      <c r="AA732" s="22"/>
      <c r="AB732" s="22"/>
      <c r="AC732" s="22"/>
      <c r="AD732" s="22"/>
      <c r="AE732" s="22"/>
      <c r="AF732" s="22"/>
      <c r="AG732" s="237"/>
      <c r="AH732" s="237"/>
      <c r="AL732" s="237"/>
    </row>
    <row r="733" spans="2:38" s="37" customFormat="1" ht="14.25">
      <c r="B733" s="22"/>
      <c r="C733" s="975"/>
      <c r="D733" s="975"/>
      <c r="E733" s="14"/>
      <c r="F733" s="14"/>
      <c r="G733" s="14"/>
      <c r="H733" s="14"/>
      <c r="I733" s="14"/>
      <c r="J733" s="14"/>
      <c r="K733" s="14"/>
      <c r="L733" s="14"/>
      <c r="M733" s="14"/>
      <c r="N733" s="14"/>
      <c r="O733" s="14"/>
      <c r="P733" s="14"/>
      <c r="Q733" s="14"/>
      <c r="R733" s="14"/>
      <c r="S733" s="14"/>
      <c r="T733" s="14"/>
      <c r="U733" s="237"/>
      <c r="W733" s="22"/>
      <c r="X733" s="22"/>
      <c r="Y733" s="22"/>
      <c r="Z733" s="22"/>
      <c r="AA733" s="22"/>
      <c r="AB733" s="22"/>
      <c r="AC733" s="22"/>
      <c r="AD733" s="22"/>
      <c r="AE733" s="22"/>
      <c r="AF733" s="22"/>
      <c r="AG733" s="237"/>
      <c r="AH733" s="237"/>
      <c r="AL733" s="237"/>
    </row>
    <row r="734" spans="2:38" s="37" customFormat="1">
      <c r="B734" s="22"/>
      <c r="C734" s="38"/>
      <c r="D734" s="349"/>
      <c r="E734" s="38"/>
      <c r="F734" s="38"/>
      <c r="G734" s="38"/>
      <c r="H734" s="38"/>
      <c r="I734" s="38"/>
      <c r="J734" s="38"/>
      <c r="K734" s="38"/>
      <c r="L734" s="38"/>
      <c r="M734" s="38"/>
      <c r="N734" s="38"/>
      <c r="O734" s="38"/>
      <c r="P734" s="38"/>
      <c r="Q734" s="38"/>
      <c r="R734" s="38"/>
      <c r="S734" s="38"/>
      <c r="T734" s="38"/>
      <c r="U734" s="237"/>
      <c r="W734" s="22"/>
      <c r="X734" s="22"/>
      <c r="Y734" s="22"/>
      <c r="Z734" s="22"/>
      <c r="AA734" s="22"/>
      <c r="AB734" s="22"/>
      <c r="AC734" s="22"/>
      <c r="AD734" s="22"/>
      <c r="AE734" s="22"/>
      <c r="AF734" s="22"/>
      <c r="AG734" s="237"/>
      <c r="AH734" s="237"/>
      <c r="AL734" s="237"/>
    </row>
    <row r="735" spans="2:38" s="37" customFormat="1">
      <c r="B735" s="22"/>
      <c r="C735" s="38"/>
      <c r="D735" s="349"/>
      <c r="E735" s="38"/>
      <c r="F735" s="38"/>
      <c r="G735" s="38"/>
      <c r="H735" s="38"/>
      <c r="I735" s="38"/>
      <c r="J735" s="38"/>
      <c r="K735" s="38"/>
      <c r="L735" s="38"/>
      <c r="M735" s="38"/>
      <c r="N735" s="38"/>
      <c r="O735" s="38"/>
      <c r="P735" s="38"/>
      <c r="Q735" s="38"/>
      <c r="R735" s="38"/>
      <c r="S735" s="38"/>
      <c r="T735" s="38"/>
      <c r="U735" s="237"/>
      <c r="W735" s="22"/>
      <c r="X735" s="22"/>
      <c r="Y735" s="22"/>
      <c r="Z735" s="22"/>
      <c r="AA735" s="22"/>
      <c r="AB735" s="22"/>
      <c r="AC735" s="22"/>
      <c r="AD735" s="22"/>
      <c r="AE735" s="22"/>
      <c r="AF735" s="22"/>
      <c r="AG735" s="237"/>
      <c r="AH735" s="237"/>
      <c r="AL735" s="237"/>
    </row>
    <row r="736" spans="2:38" s="37" customFormat="1">
      <c r="B736" s="22"/>
      <c r="C736" s="38"/>
      <c r="D736" s="349"/>
      <c r="E736" s="38"/>
      <c r="F736" s="38"/>
      <c r="G736" s="38"/>
      <c r="H736" s="38"/>
      <c r="I736" s="38"/>
      <c r="J736" s="38"/>
      <c r="K736" s="38"/>
      <c r="L736" s="38"/>
      <c r="M736" s="38"/>
      <c r="N736" s="38"/>
      <c r="O736" s="38"/>
      <c r="P736" s="38"/>
      <c r="Q736" s="38"/>
      <c r="R736" s="38"/>
      <c r="S736" s="38"/>
      <c r="T736" s="38"/>
      <c r="U736" s="237"/>
      <c r="W736" s="22"/>
      <c r="X736" s="22"/>
      <c r="Y736" s="22"/>
      <c r="Z736" s="22"/>
      <c r="AA736" s="22"/>
      <c r="AB736" s="22"/>
      <c r="AC736" s="22"/>
      <c r="AD736" s="22"/>
      <c r="AE736" s="22"/>
      <c r="AF736" s="22"/>
      <c r="AG736" s="237"/>
      <c r="AH736" s="237"/>
      <c r="AL736" s="237"/>
    </row>
    <row r="737" spans="2:38" s="37" customFormat="1">
      <c r="B737" s="22"/>
      <c r="C737" s="38"/>
      <c r="D737" s="349"/>
      <c r="E737" s="38"/>
      <c r="F737" s="38"/>
      <c r="G737" s="38"/>
      <c r="H737" s="38"/>
      <c r="I737" s="38"/>
      <c r="J737" s="38"/>
      <c r="K737" s="38"/>
      <c r="L737" s="38"/>
      <c r="M737" s="38"/>
      <c r="N737" s="38"/>
      <c r="O737" s="38"/>
      <c r="P737" s="38"/>
      <c r="Q737" s="38"/>
      <c r="R737" s="38"/>
      <c r="S737" s="38"/>
      <c r="T737" s="38"/>
      <c r="U737" s="237"/>
      <c r="W737" s="22"/>
      <c r="X737" s="22"/>
      <c r="Y737" s="22"/>
      <c r="Z737" s="22"/>
      <c r="AA737" s="22"/>
      <c r="AB737" s="22"/>
      <c r="AC737" s="22"/>
      <c r="AD737" s="22"/>
      <c r="AE737" s="22"/>
      <c r="AF737" s="22"/>
      <c r="AG737" s="237"/>
      <c r="AH737" s="237"/>
      <c r="AL737" s="237"/>
    </row>
    <row r="738" spans="2:38" s="37" customFormat="1" ht="14.25">
      <c r="B738" s="22"/>
      <c r="C738" s="78"/>
      <c r="D738" s="358"/>
      <c r="E738" s="78"/>
      <c r="F738" s="78"/>
      <c r="G738" s="78"/>
      <c r="H738" s="78"/>
      <c r="I738" s="78"/>
      <c r="J738" s="78"/>
      <c r="K738" s="78"/>
      <c r="L738" s="78"/>
      <c r="M738" s="78"/>
      <c r="N738" s="78"/>
      <c r="O738" s="78"/>
      <c r="P738" s="78"/>
      <c r="Q738" s="78"/>
      <c r="R738" s="78"/>
      <c r="S738" s="78"/>
      <c r="T738" s="78"/>
      <c r="U738" s="254"/>
      <c r="W738" s="22"/>
      <c r="X738" s="22"/>
      <c r="Y738" s="22"/>
      <c r="Z738" s="22"/>
      <c r="AA738" s="22"/>
      <c r="AB738" s="22"/>
      <c r="AC738" s="22"/>
      <c r="AD738" s="22"/>
      <c r="AE738" s="22"/>
      <c r="AF738" s="22"/>
      <c r="AG738" s="237"/>
      <c r="AH738" s="237"/>
      <c r="AL738" s="237"/>
    </row>
    <row r="739" spans="2:38" s="37" customFormat="1" ht="15.75" customHeight="1">
      <c r="B739" s="22"/>
      <c r="C739" s="33"/>
      <c r="D739" s="358"/>
      <c r="E739" s="33"/>
      <c r="F739" s="33"/>
      <c r="G739" s="33"/>
      <c r="H739" s="33"/>
      <c r="I739" s="33"/>
      <c r="J739" s="33"/>
      <c r="K739" s="33"/>
      <c r="L739" s="33"/>
      <c r="M739" s="33"/>
      <c r="N739" s="33"/>
      <c r="O739" s="33"/>
      <c r="P739" s="33"/>
      <c r="Q739" s="33"/>
      <c r="R739" s="33"/>
      <c r="S739" s="33"/>
      <c r="T739" s="33"/>
      <c r="U739" s="254"/>
      <c r="W739" s="22"/>
      <c r="X739" s="22"/>
      <c r="Y739" s="22"/>
      <c r="Z739" s="22"/>
      <c r="AA739" s="22"/>
      <c r="AB739" s="22"/>
      <c r="AC739" s="22"/>
      <c r="AD739" s="22"/>
      <c r="AE739" s="22"/>
      <c r="AF739" s="22"/>
      <c r="AG739" s="237"/>
      <c r="AH739" s="237"/>
      <c r="AL739" s="237"/>
    </row>
    <row r="740" spans="2:38" s="37" customFormat="1" ht="21.75" customHeight="1">
      <c r="B740" s="1010"/>
      <c r="C740" s="1010"/>
      <c r="D740" s="1010"/>
      <c r="E740" s="1010"/>
      <c r="F740" s="1010"/>
      <c r="G740" s="1010"/>
      <c r="H740" s="1010"/>
      <c r="I740" s="1010"/>
      <c r="J740" s="1010"/>
      <c r="K740" s="1010"/>
      <c r="L740" s="1010"/>
      <c r="M740" s="1010"/>
      <c r="N740" s="1010"/>
      <c r="O740" s="1010"/>
      <c r="P740" s="1010"/>
      <c r="Q740" s="1010"/>
      <c r="R740" s="1010"/>
      <c r="S740" s="1010"/>
      <c r="T740" s="1010"/>
      <c r="U740" s="1010"/>
      <c r="W740" s="22"/>
      <c r="X740" s="22"/>
      <c r="Y740" s="22"/>
      <c r="Z740" s="22"/>
      <c r="AA740" s="22"/>
      <c r="AB740" s="22"/>
      <c r="AC740" s="22"/>
      <c r="AD740" s="22"/>
      <c r="AE740" s="22"/>
      <c r="AF740" s="22"/>
      <c r="AG740" s="237"/>
      <c r="AH740" s="237"/>
      <c r="AL740" s="237"/>
    </row>
    <row r="741" spans="2:38" s="37" customFormat="1" ht="21.75" customHeight="1">
      <c r="B741" s="67"/>
      <c r="C741" s="67"/>
      <c r="D741" s="365"/>
      <c r="E741" s="67"/>
      <c r="F741" s="67"/>
      <c r="G741" s="67"/>
      <c r="H741" s="67"/>
      <c r="I741" s="67"/>
      <c r="J741" s="67"/>
      <c r="K741" s="67"/>
      <c r="L741" s="67"/>
      <c r="M741" s="67"/>
      <c r="N741" s="67"/>
      <c r="O741" s="67"/>
      <c r="P741" s="67"/>
      <c r="Q741" s="67"/>
      <c r="R741" s="67"/>
      <c r="S741" s="67"/>
      <c r="T741" s="67"/>
      <c r="U741" s="259"/>
      <c r="W741" s="22"/>
      <c r="X741" s="22"/>
      <c r="Y741" s="22"/>
      <c r="Z741" s="22"/>
      <c r="AA741" s="22"/>
      <c r="AB741" s="22"/>
      <c r="AC741" s="22"/>
      <c r="AD741" s="22"/>
      <c r="AE741" s="22"/>
      <c r="AF741" s="22"/>
      <c r="AG741" s="237"/>
      <c r="AH741" s="237"/>
      <c r="AL741" s="237"/>
    </row>
    <row r="742" spans="2:38" s="37" customFormat="1">
      <c r="B742" s="22"/>
      <c r="C742" s="38"/>
      <c r="D742" s="349"/>
      <c r="E742" s="38"/>
      <c r="F742" s="38"/>
      <c r="G742" s="38"/>
      <c r="H742" s="38"/>
      <c r="I742" s="38"/>
      <c r="J742" s="38"/>
      <c r="K742" s="38"/>
      <c r="L742" s="38"/>
      <c r="M742" s="38"/>
      <c r="N742" s="38"/>
      <c r="O742" s="38"/>
      <c r="P742" s="38"/>
      <c r="Q742" s="38"/>
      <c r="R742" s="38"/>
      <c r="S742" s="38"/>
      <c r="T742" s="38"/>
      <c r="U742" s="237"/>
      <c r="W742" s="22"/>
      <c r="X742" s="22"/>
      <c r="Y742" s="22"/>
      <c r="Z742" s="22"/>
      <c r="AA742" s="22"/>
      <c r="AB742" s="22"/>
      <c r="AC742" s="22"/>
      <c r="AD742" s="22"/>
      <c r="AE742" s="22"/>
      <c r="AF742" s="22"/>
      <c r="AG742" s="237"/>
      <c r="AH742" s="237"/>
      <c r="AL742" s="237"/>
    </row>
    <row r="743" spans="2:38" s="37" customFormat="1">
      <c r="B743" s="22"/>
      <c r="C743" s="38"/>
      <c r="D743" s="349"/>
      <c r="E743" s="38"/>
      <c r="F743" s="38"/>
      <c r="G743" s="38"/>
      <c r="H743" s="38"/>
      <c r="I743" s="38"/>
      <c r="J743" s="38"/>
      <c r="K743" s="38"/>
      <c r="L743" s="38"/>
      <c r="M743" s="38"/>
      <c r="N743" s="38"/>
      <c r="O743" s="38"/>
      <c r="P743" s="38"/>
      <c r="Q743" s="38"/>
      <c r="R743" s="38"/>
      <c r="S743" s="38"/>
      <c r="T743" s="38"/>
      <c r="U743" s="237"/>
      <c r="W743" s="22"/>
      <c r="X743" s="22"/>
      <c r="Y743" s="22"/>
      <c r="Z743" s="22"/>
      <c r="AA743" s="22"/>
      <c r="AB743" s="22"/>
      <c r="AC743" s="22"/>
      <c r="AD743" s="22"/>
      <c r="AE743" s="22"/>
      <c r="AF743" s="22"/>
      <c r="AG743" s="237"/>
      <c r="AH743" s="237"/>
      <c r="AL743" s="237"/>
    </row>
    <row r="744" spans="2:38" s="37" customFormat="1">
      <c r="B744" s="22"/>
      <c r="C744" s="38"/>
      <c r="D744" s="349"/>
      <c r="E744" s="38"/>
      <c r="F744" s="38"/>
      <c r="G744" s="38"/>
      <c r="H744" s="38"/>
      <c r="I744" s="38"/>
      <c r="J744" s="38"/>
      <c r="K744" s="38"/>
      <c r="L744" s="38"/>
      <c r="M744" s="38"/>
      <c r="N744" s="38"/>
      <c r="O744" s="38"/>
      <c r="P744" s="38"/>
      <c r="Q744" s="38"/>
      <c r="R744" s="38"/>
      <c r="S744" s="38"/>
      <c r="T744" s="38"/>
      <c r="U744" s="237"/>
      <c r="W744" s="22"/>
      <c r="X744" s="22"/>
      <c r="Y744" s="22"/>
      <c r="Z744" s="22"/>
      <c r="AA744" s="22"/>
      <c r="AB744" s="22"/>
      <c r="AC744" s="22"/>
      <c r="AD744" s="22"/>
      <c r="AE744" s="22"/>
      <c r="AF744" s="22"/>
      <c r="AG744" s="237"/>
      <c r="AH744" s="237"/>
      <c r="AL744" s="237"/>
    </row>
    <row r="745" spans="2:38" s="37" customFormat="1">
      <c r="B745" s="22"/>
      <c r="C745" s="38"/>
      <c r="D745" s="349"/>
      <c r="E745" s="38"/>
      <c r="F745" s="38"/>
      <c r="G745" s="38"/>
      <c r="H745" s="38"/>
      <c r="I745" s="38"/>
      <c r="J745" s="38"/>
      <c r="K745" s="38"/>
      <c r="L745" s="38"/>
      <c r="M745" s="38"/>
      <c r="N745" s="38"/>
      <c r="O745" s="38"/>
      <c r="P745" s="38"/>
      <c r="Q745" s="38"/>
      <c r="R745" s="38"/>
      <c r="S745" s="38"/>
      <c r="T745" s="38"/>
      <c r="U745" s="237"/>
      <c r="W745" s="22"/>
      <c r="X745" s="22"/>
      <c r="Y745" s="22"/>
      <c r="Z745" s="22"/>
      <c r="AA745" s="22"/>
      <c r="AB745" s="22"/>
      <c r="AC745" s="22"/>
      <c r="AD745" s="22"/>
      <c r="AE745" s="22"/>
      <c r="AF745" s="22"/>
      <c r="AG745" s="237"/>
      <c r="AH745" s="237"/>
      <c r="AL745" s="237"/>
    </row>
    <row r="746" spans="2:38" s="37" customFormat="1">
      <c r="B746" s="22"/>
      <c r="C746" s="38"/>
      <c r="D746" s="349"/>
      <c r="E746" s="38"/>
      <c r="F746" s="38"/>
      <c r="G746" s="38"/>
      <c r="H746" s="38"/>
      <c r="I746" s="38"/>
      <c r="J746" s="38"/>
      <c r="K746" s="38"/>
      <c r="L746" s="38"/>
      <c r="M746" s="38"/>
      <c r="N746" s="38"/>
      <c r="O746" s="38"/>
      <c r="P746" s="38"/>
      <c r="Q746" s="38"/>
      <c r="R746" s="38"/>
      <c r="S746" s="38"/>
      <c r="T746" s="38"/>
      <c r="U746" s="237"/>
      <c r="W746" s="22"/>
      <c r="X746" s="22"/>
      <c r="Y746" s="22"/>
      <c r="Z746" s="22"/>
      <c r="AA746" s="22"/>
      <c r="AB746" s="22"/>
      <c r="AC746" s="22"/>
      <c r="AD746" s="22"/>
      <c r="AE746" s="22"/>
      <c r="AF746" s="22"/>
      <c r="AG746" s="237"/>
      <c r="AH746" s="237"/>
      <c r="AL746" s="237"/>
    </row>
    <row r="747" spans="2:38" s="37" customFormat="1" ht="15.6" customHeight="1">
      <c r="B747" s="22"/>
      <c r="C747" s="38"/>
      <c r="D747" s="349"/>
      <c r="E747" s="38"/>
      <c r="F747" s="38"/>
      <c r="G747" s="38"/>
      <c r="H747" s="38"/>
      <c r="I747" s="38"/>
      <c r="J747" s="38"/>
      <c r="K747" s="38"/>
      <c r="L747" s="38"/>
      <c r="M747" s="38"/>
      <c r="N747" s="38"/>
      <c r="O747" s="38"/>
      <c r="P747" s="38"/>
      <c r="Q747" s="38"/>
      <c r="R747" s="38"/>
      <c r="S747" s="38"/>
      <c r="T747" s="38"/>
      <c r="U747" s="237"/>
      <c r="W747" s="22"/>
      <c r="X747" s="22"/>
      <c r="Y747" s="22"/>
      <c r="Z747" s="22"/>
      <c r="AA747" s="22"/>
      <c r="AB747" s="22"/>
      <c r="AC747" s="22"/>
      <c r="AD747" s="22"/>
      <c r="AE747" s="22"/>
      <c r="AF747" s="22"/>
      <c r="AG747" s="237"/>
      <c r="AH747" s="237"/>
      <c r="AL747" s="237"/>
    </row>
    <row r="748" spans="2:38" s="37" customFormat="1" ht="13.9" customHeight="1">
      <c r="B748" s="22"/>
      <c r="C748" s="38"/>
      <c r="D748" s="349"/>
      <c r="E748" s="38"/>
      <c r="F748" s="38"/>
      <c r="G748" s="38"/>
      <c r="H748" s="38"/>
      <c r="I748" s="38"/>
      <c r="J748" s="38"/>
      <c r="K748" s="38"/>
      <c r="L748" s="38"/>
      <c r="M748" s="38"/>
      <c r="N748" s="38"/>
      <c r="O748" s="38"/>
      <c r="P748" s="38"/>
      <c r="Q748" s="38"/>
      <c r="R748" s="38"/>
      <c r="S748" s="38"/>
      <c r="T748" s="38"/>
      <c r="U748" s="237"/>
      <c r="W748" s="22"/>
      <c r="X748" s="22"/>
      <c r="Y748" s="22"/>
      <c r="Z748" s="22"/>
      <c r="AA748" s="22"/>
      <c r="AB748" s="22"/>
      <c r="AC748" s="22"/>
      <c r="AD748" s="22"/>
      <c r="AE748" s="22"/>
      <c r="AF748" s="22"/>
      <c r="AG748" s="237"/>
      <c r="AH748" s="237"/>
      <c r="AL748" s="237"/>
    </row>
    <row r="749" spans="2:38" s="37" customFormat="1" ht="22.5" customHeight="1">
      <c r="B749" s="1012"/>
      <c r="C749" s="1012"/>
      <c r="D749" s="1012"/>
      <c r="E749" s="1012"/>
      <c r="F749" s="1012"/>
      <c r="G749" s="1012"/>
      <c r="H749" s="1012"/>
      <c r="I749" s="1012"/>
      <c r="J749" s="1012"/>
      <c r="K749" s="1012"/>
      <c r="L749" s="1012"/>
      <c r="M749" s="1012"/>
      <c r="N749" s="1012"/>
      <c r="O749" s="1012"/>
      <c r="P749" s="1012"/>
      <c r="Q749" s="1012"/>
      <c r="R749" s="1012"/>
      <c r="S749" s="1012"/>
      <c r="T749" s="1012"/>
      <c r="U749" s="1012"/>
      <c r="W749" s="22"/>
      <c r="X749" s="22"/>
      <c r="Y749" s="22"/>
      <c r="Z749" s="22"/>
      <c r="AA749" s="22"/>
      <c r="AB749" s="22"/>
      <c r="AC749" s="22"/>
      <c r="AD749" s="22"/>
      <c r="AE749" s="22"/>
      <c r="AF749" s="22"/>
      <c r="AG749" s="237"/>
      <c r="AH749" s="237"/>
      <c r="AL749" s="237"/>
    </row>
    <row r="750" spans="2:38" s="37" customFormat="1" ht="24" customHeight="1" thickBot="1">
      <c r="B750" s="1013"/>
      <c r="C750" s="1013"/>
      <c r="D750" s="1013"/>
      <c r="E750" s="1013"/>
      <c r="F750" s="1013"/>
      <c r="G750" s="1013"/>
      <c r="H750" s="1013"/>
      <c r="I750" s="1013"/>
      <c r="J750" s="1013"/>
      <c r="K750" s="1013"/>
      <c r="L750" s="1013"/>
      <c r="M750" s="1013"/>
      <c r="N750" s="1013"/>
      <c r="O750" s="1013"/>
      <c r="P750" s="1013"/>
      <c r="Q750" s="1013"/>
      <c r="R750" s="1013"/>
      <c r="S750" s="1013"/>
      <c r="T750" s="1013"/>
      <c r="U750" s="1013"/>
      <c r="W750" s="22"/>
      <c r="X750" s="22"/>
      <c r="Y750" s="22"/>
      <c r="Z750" s="22"/>
      <c r="AA750" s="22"/>
      <c r="AB750" s="22"/>
      <c r="AC750" s="22"/>
      <c r="AD750" s="22"/>
      <c r="AE750" s="22"/>
      <c r="AF750" s="22"/>
      <c r="AG750" s="237"/>
      <c r="AH750" s="237"/>
      <c r="AL750" s="237"/>
    </row>
    <row r="751" spans="2:38" s="37" customFormat="1" ht="25.5" customHeight="1">
      <c r="B751" s="22"/>
      <c r="C751" s="22"/>
      <c r="D751" s="360"/>
      <c r="E751" s="22"/>
      <c r="F751" s="22"/>
      <c r="G751" s="22"/>
      <c r="H751" s="22"/>
      <c r="I751" s="22"/>
      <c r="J751" s="22"/>
      <c r="K751" s="22"/>
      <c r="L751" s="22"/>
      <c r="M751" s="22"/>
      <c r="N751" s="22"/>
      <c r="O751" s="22"/>
      <c r="P751" s="22"/>
      <c r="Q751" s="22"/>
      <c r="R751" s="22"/>
      <c r="S751" s="22"/>
      <c r="T751" s="22"/>
      <c r="U751" s="237"/>
      <c r="W751" s="22"/>
      <c r="X751" s="22"/>
      <c r="Y751" s="22"/>
      <c r="Z751" s="22"/>
      <c r="AA751" s="22"/>
      <c r="AB751" s="22"/>
      <c r="AC751" s="22"/>
      <c r="AD751" s="22"/>
      <c r="AE751" s="22"/>
      <c r="AF751" s="22"/>
      <c r="AG751" s="237"/>
      <c r="AH751" s="237"/>
      <c r="AL751" s="237"/>
    </row>
    <row r="752" spans="2:38" s="37" customFormat="1">
      <c r="B752" s="22"/>
      <c r="C752" s="79"/>
      <c r="D752" s="374"/>
      <c r="E752" s="79"/>
      <c r="F752" s="79"/>
      <c r="G752" s="79"/>
      <c r="H752" s="79"/>
      <c r="I752" s="79"/>
      <c r="J752" s="79"/>
      <c r="K752" s="79"/>
      <c r="L752" s="79"/>
      <c r="M752" s="79"/>
      <c r="N752" s="79"/>
      <c r="O752" s="79"/>
      <c r="P752" s="79"/>
      <c r="Q752" s="79"/>
      <c r="R752" s="79"/>
      <c r="S752" s="79"/>
      <c r="T752" s="79"/>
      <c r="U752" s="237"/>
      <c r="W752" s="22"/>
      <c r="X752" s="22"/>
      <c r="Y752" s="22"/>
      <c r="Z752" s="22"/>
      <c r="AA752" s="22"/>
      <c r="AB752" s="22"/>
      <c r="AC752" s="22"/>
      <c r="AD752" s="22"/>
      <c r="AE752" s="22"/>
      <c r="AF752" s="22"/>
      <c r="AG752" s="237"/>
      <c r="AH752" s="237"/>
      <c r="AL752" s="237"/>
    </row>
    <row r="753" spans="2:38" s="37" customFormat="1">
      <c r="B753" s="22"/>
      <c r="C753" s="79"/>
      <c r="D753" s="375"/>
      <c r="E753" s="79"/>
      <c r="F753" s="79"/>
      <c r="G753" s="79"/>
      <c r="H753" s="79"/>
      <c r="I753" s="79"/>
      <c r="J753" s="79"/>
      <c r="K753" s="79"/>
      <c r="L753" s="79"/>
      <c r="M753" s="79"/>
      <c r="N753" s="79"/>
      <c r="O753" s="79"/>
      <c r="P753" s="79"/>
      <c r="Q753" s="79"/>
      <c r="R753" s="79"/>
      <c r="S753" s="79"/>
      <c r="T753" s="79"/>
      <c r="U753" s="237"/>
      <c r="W753" s="22"/>
      <c r="X753" s="22"/>
      <c r="Y753" s="22"/>
      <c r="Z753" s="22"/>
      <c r="AA753" s="22"/>
      <c r="AB753" s="22"/>
      <c r="AC753" s="22"/>
      <c r="AD753" s="22"/>
      <c r="AE753" s="22"/>
      <c r="AF753" s="22"/>
      <c r="AG753" s="237"/>
      <c r="AH753" s="237"/>
      <c r="AL753" s="237"/>
    </row>
    <row r="754" spans="2:38" s="37" customFormat="1">
      <c r="B754" s="22"/>
      <c r="C754" s="70"/>
      <c r="D754" s="376"/>
      <c r="E754" s="70"/>
      <c r="F754" s="70"/>
      <c r="G754" s="70"/>
      <c r="H754" s="70"/>
      <c r="I754" s="70"/>
      <c r="J754" s="70"/>
      <c r="K754" s="70"/>
      <c r="L754" s="70"/>
      <c r="M754" s="70"/>
      <c r="N754" s="70"/>
      <c r="O754" s="70"/>
      <c r="P754" s="70"/>
      <c r="Q754" s="70"/>
      <c r="R754" s="70"/>
      <c r="S754" s="70"/>
      <c r="T754" s="70"/>
      <c r="U754" s="237"/>
      <c r="W754" s="22"/>
      <c r="X754" s="22"/>
      <c r="Y754" s="22"/>
      <c r="Z754" s="22"/>
      <c r="AA754" s="22"/>
      <c r="AB754" s="22"/>
      <c r="AC754" s="22"/>
      <c r="AD754" s="22"/>
      <c r="AE754" s="22"/>
      <c r="AF754" s="22"/>
      <c r="AG754" s="237"/>
      <c r="AH754" s="237"/>
      <c r="AL754" s="237"/>
    </row>
    <row r="755" spans="2:38" s="37" customFormat="1">
      <c r="B755" s="22"/>
      <c r="C755" s="70"/>
      <c r="D755" s="377"/>
      <c r="E755" s="70"/>
      <c r="F755" s="70"/>
      <c r="G755" s="70"/>
      <c r="H755" s="70"/>
      <c r="I755" s="70"/>
      <c r="J755" s="70"/>
      <c r="K755" s="70"/>
      <c r="L755" s="70"/>
      <c r="M755" s="70"/>
      <c r="N755" s="70"/>
      <c r="O755" s="70"/>
      <c r="P755" s="70"/>
      <c r="Q755" s="70"/>
      <c r="R755" s="70"/>
      <c r="S755" s="70"/>
      <c r="T755" s="70"/>
      <c r="U755" s="237"/>
      <c r="W755" s="22"/>
      <c r="X755" s="22"/>
      <c r="Y755" s="22"/>
      <c r="Z755" s="22"/>
      <c r="AA755" s="22"/>
      <c r="AB755" s="22"/>
      <c r="AC755" s="22"/>
      <c r="AD755" s="22"/>
      <c r="AE755" s="22"/>
      <c r="AF755" s="22"/>
      <c r="AG755" s="237"/>
      <c r="AH755" s="237"/>
      <c r="AL755" s="237"/>
    </row>
    <row r="756" spans="2:38" s="37" customFormat="1">
      <c r="B756" s="40"/>
      <c r="C756" s="80"/>
      <c r="D756" s="377"/>
      <c r="E756" s="80"/>
      <c r="F756" s="80"/>
      <c r="G756" s="80"/>
      <c r="H756" s="80"/>
      <c r="I756" s="80"/>
      <c r="J756" s="80"/>
      <c r="K756" s="80"/>
      <c r="L756" s="80"/>
      <c r="M756" s="80"/>
      <c r="N756" s="80"/>
      <c r="O756" s="80"/>
      <c r="P756" s="80"/>
      <c r="Q756" s="80"/>
      <c r="R756" s="80"/>
      <c r="S756" s="80"/>
      <c r="T756" s="80"/>
      <c r="U756" s="237"/>
      <c r="W756" s="22"/>
      <c r="X756" s="22"/>
      <c r="Y756" s="22"/>
      <c r="Z756" s="22"/>
      <c r="AA756" s="22"/>
      <c r="AB756" s="22"/>
      <c r="AC756" s="22"/>
      <c r="AD756" s="22"/>
      <c r="AE756" s="22"/>
      <c r="AF756" s="22"/>
      <c r="AG756" s="237"/>
      <c r="AH756" s="237"/>
      <c r="AL756" s="237"/>
    </row>
    <row r="757" spans="2:38" s="37" customFormat="1" ht="14.25">
      <c r="B757" s="22"/>
      <c r="C757" s="81"/>
      <c r="D757" s="378"/>
      <c r="E757" s="82"/>
      <c r="F757" s="82"/>
      <c r="G757" s="82"/>
      <c r="H757" s="82"/>
      <c r="I757" s="82"/>
      <c r="J757" s="82"/>
      <c r="K757" s="82"/>
      <c r="L757" s="82"/>
      <c r="M757" s="82"/>
      <c r="N757" s="82"/>
      <c r="O757" s="82"/>
      <c r="P757" s="82"/>
      <c r="Q757" s="82"/>
      <c r="R757" s="82"/>
      <c r="S757" s="82"/>
      <c r="T757" s="82"/>
      <c r="U757" s="237"/>
      <c r="W757" s="22"/>
      <c r="X757" s="22"/>
      <c r="Y757" s="22"/>
      <c r="Z757" s="22"/>
      <c r="AA757" s="22"/>
      <c r="AB757" s="22"/>
      <c r="AC757" s="22"/>
      <c r="AD757" s="22"/>
      <c r="AE757" s="22"/>
      <c r="AF757" s="22"/>
      <c r="AG757" s="237"/>
      <c r="AH757" s="237"/>
      <c r="AL757" s="237"/>
    </row>
    <row r="758" spans="2:38" s="37" customFormat="1">
      <c r="B758" s="22"/>
      <c r="C758" s="80"/>
      <c r="D758" s="377"/>
      <c r="E758" s="80"/>
      <c r="F758" s="80"/>
      <c r="G758" s="80"/>
      <c r="H758" s="80"/>
      <c r="I758" s="80"/>
      <c r="J758" s="80"/>
      <c r="K758" s="80"/>
      <c r="L758" s="80"/>
      <c r="M758" s="80"/>
      <c r="N758" s="80"/>
      <c r="O758" s="80"/>
      <c r="P758" s="80"/>
      <c r="Q758" s="80"/>
      <c r="R758" s="80"/>
      <c r="S758" s="80"/>
      <c r="T758" s="80"/>
      <c r="U758" s="237"/>
      <c r="W758" s="22"/>
      <c r="X758" s="22"/>
      <c r="Y758" s="22"/>
      <c r="Z758" s="22"/>
      <c r="AA758" s="22"/>
      <c r="AB758" s="22"/>
      <c r="AC758" s="22"/>
      <c r="AD758" s="22"/>
      <c r="AE758" s="22"/>
      <c r="AF758" s="22"/>
      <c r="AG758" s="237"/>
      <c r="AH758" s="237"/>
      <c r="AL758" s="237"/>
    </row>
    <row r="759" spans="2:38" s="37" customFormat="1">
      <c r="B759" s="40"/>
      <c r="C759" s="80"/>
      <c r="D759" s="377"/>
      <c r="E759" s="80"/>
      <c r="F759" s="80"/>
      <c r="G759" s="80"/>
      <c r="H759" s="80"/>
      <c r="I759" s="80"/>
      <c r="J759" s="80"/>
      <c r="K759" s="80"/>
      <c r="L759" s="80"/>
      <c r="M759" s="80"/>
      <c r="N759" s="80"/>
      <c r="O759" s="80"/>
      <c r="P759" s="80"/>
      <c r="Q759" s="80"/>
      <c r="R759" s="80"/>
      <c r="S759" s="80"/>
      <c r="T759" s="80"/>
      <c r="U759" s="237"/>
      <c r="W759" s="22"/>
      <c r="X759" s="22"/>
      <c r="Y759" s="22"/>
      <c r="Z759" s="22"/>
      <c r="AA759" s="22"/>
      <c r="AB759" s="22"/>
      <c r="AC759" s="22"/>
      <c r="AD759" s="22"/>
      <c r="AE759" s="22"/>
      <c r="AF759" s="22"/>
      <c r="AG759" s="237"/>
      <c r="AH759" s="237"/>
      <c r="AL759" s="237"/>
    </row>
    <row r="760" spans="2:38" s="37" customFormat="1" ht="14.25">
      <c r="B760" s="22"/>
      <c r="C760" s="82"/>
      <c r="D760" s="379"/>
      <c r="E760" s="82"/>
      <c r="F760" s="82"/>
      <c r="G760" s="82"/>
      <c r="H760" s="82"/>
      <c r="I760" s="82"/>
      <c r="J760" s="82"/>
      <c r="K760" s="82"/>
      <c r="L760" s="82"/>
      <c r="M760" s="82"/>
      <c r="N760" s="82"/>
      <c r="O760" s="82"/>
      <c r="P760" s="82"/>
      <c r="Q760" s="82"/>
      <c r="R760" s="82"/>
      <c r="S760" s="82"/>
      <c r="T760" s="82"/>
      <c r="U760" s="237"/>
      <c r="W760" s="22"/>
      <c r="X760" s="22"/>
      <c r="Y760" s="22"/>
      <c r="Z760" s="22"/>
      <c r="AA760" s="22"/>
      <c r="AB760" s="22"/>
      <c r="AC760" s="22"/>
      <c r="AD760" s="22"/>
      <c r="AE760" s="22"/>
      <c r="AF760" s="22"/>
      <c r="AG760" s="237"/>
      <c r="AH760" s="237"/>
      <c r="AL760" s="237"/>
    </row>
    <row r="761" spans="2:38" s="37" customFormat="1" ht="14.25">
      <c r="B761" s="22"/>
      <c r="C761" s="82"/>
      <c r="D761" s="380"/>
      <c r="E761" s="82"/>
      <c r="F761" s="82"/>
      <c r="G761" s="82"/>
      <c r="H761" s="82"/>
      <c r="I761" s="82"/>
      <c r="J761" s="82"/>
      <c r="K761" s="82"/>
      <c r="L761" s="82"/>
      <c r="M761" s="82"/>
      <c r="N761" s="82"/>
      <c r="O761" s="82"/>
      <c r="P761" s="82"/>
      <c r="Q761" s="82"/>
      <c r="R761" s="82"/>
      <c r="S761" s="82"/>
      <c r="T761" s="82"/>
      <c r="U761" s="237"/>
      <c r="W761" s="22"/>
      <c r="X761" s="22"/>
      <c r="Y761" s="22"/>
      <c r="Z761" s="22"/>
      <c r="AA761" s="22"/>
      <c r="AB761" s="22"/>
      <c r="AC761" s="22"/>
      <c r="AD761" s="22"/>
      <c r="AE761" s="22"/>
      <c r="AF761" s="22"/>
      <c r="AG761" s="237"/>
      <c r="AH761" s="237"/>
      <c r="AL761" s="237"/>
    </row>
    <row r="762" spans="2:38" s="37" customFormat="1" ht="15.75" thickBot="1">
      <c r="B762" s="40"/>
      <c r="C762" s="83"/>
      <c r="D762" s="381"/>
      <c r="E762" s="80"/>
      <c r="F762" s="80"/>
      <c r="G762" s="80"/>
      <c r="H762" s="80"/>
      <c r="I762" s="80"/>
      <c r="J762" s="80"/>
      <c r="K762" s="80"/>
      <c r="L762" s="80"/>
      <c r="M762" s="80"/>
      <c r="N762" s="80"/>
      <c r="O762" s="80"/>
      <c r="P762" s="80"/>
      <c r="Q762" s="80"/>
      <c r="R762" s="80"/>
      <c r="S762" s="80"/>
      <c r="T762" s="80"/>
      <c r="U762" s="237"/>
      <c r="W762" s="22"/>
      <c r="X762" s="22"/>
      <c r="Y762" s="22"/>
      <c r="Z762" s="22"/>
      <c r="AA762" s="22"/>
      <c r="AB762" s="22"/>
      <c r="AC762" s="22"/>
      <c r="AD762" s="22"/>
      <c r="AE762" s="22"/>
      <c r="AF762" s="22"/>
      <c r="AG762" s="237"/>
      <c r="AH762" s="237"/>
      <c r="AL762" s="237"/>
    </row>
    <row r="763" spans="2:38" s="37" customFormat="1" ht="14.25">
      <c r="B763" s="22"/>
      <c r="C763" s="41"/>
      <c r="D763" s="382"/>
      <c r="E763" s="41"/>
      <c r="F763" s="41"/>
      <c r="G763" s="41"/>
      <c r="H763" s="41"/>
      <c r="I763" s="41"/>
      <c r="J763" s="41"/>
      <c r="K763" s="41"/>
      <c r="L763" s="41"/>
      <c r="M763" s="41"/>
      <c r="N763" s="41"/>
      <c r="O763" s="41"/>
      <c r="P763" s="41"/>
      <c r="Q763" s="41"/>
      <c r="R763" s="41"/>
      <c r="S763" s="41"/>
      <c r="T763" s="41"/>
      <c r="U763" s="237"/>
      <c r="W763" s="22"/>
      <c r="X763" s="22"/>
      <c r="Y763" s="22"/>
      <c r="Z763" s="22"/>
      <c r="AA763" s="22"/>
      <c r="AB763" s="22"/>
      <c r="AC763" s="22"/>
      <c r="AD763" s="22"/>
      <c r="AE763" s="22"/>
      <c r="AF763" s="22"/>
      <c r="AG763" s="237"/>
      <c r="AH763" s="237"/>
      <c r="AL763" s="237"/>
    </row>
    <row r="764" spans="2:38" s="37" customFormat="1">
      <c r="B764" s="22"/>
      <c r="C764" s="79"/>
      <c r="D764" s="374"/>
      <c r="E764" s="79"/>
      <c r="F764" s="79"/>
      <c r="G764" s="79"/>
      <c r="H764" s="79"/>
      <c r="I764" s="79"/>
      <c r="J764" s="79"/>
      <c r="K764" s="79"/>
      <c r="L764" s="79"/>
      <c r="M764" s="79"/>
      <c r="N764" s="79"/>
      <c r="O764" s="79"/>
      <c r="P764" s="79"/>
      <c r="Q764" s="79"/>
      <c r="R764" s="79"/>
      <c r="S764" s="79"/>
      <c r="T764" s="79"/>
      <c r="U764" s="237"/>
      <c r="W764" s="22"/>
      <c r="X764" s="22"/>
      <c r="Y764" s="22"/>
      <c r="Z764" s="22"/>
      <c r="AA764" s="22"/>
      <c r="AB764" s="22"/>
      <c r="AC764" s="22"/>
      <c r="AD764" s="22"/>
      <c r="AE764" s="22"/>
      <c r="AF764" s="22"/>
      <c r="AG764" s="237"/>
      <c r="AH764" s="237"/>
      <c r="AL764" s="237"/>
    </row>
    <row r="765" spans="2:38" s="37" customFormat="1">
      <c r="B765" s="22"/>
      <c r="C765" s="79"/>
      <c r="D765" s="374"/>
      <c r="E765" s="79"/>
      <c r="F765" s="79"/>
      <c r="G765" s="79"/>
      <c r="H765" s="79"/>
      <c r="I765" s="79"/>
      <c r="J765" s="79"/>
      <c r="K765" s="79"/>
      <c r="L765" s="79"/>
      <c r="M765" s="79"/>
      <c r="N765" s="79"/>
      <c r="O765" s="79"/>
      <c r="P765" s="79"/>
      <c r="Q765" s="79"/>
      <c r="R765" s="79"/>
      <c r="S765" s="79"/>
      <c r="T765" s="79"/>
      <c r="U765" s="237"/>
      <c r="W765" s="22"/>
      <c r="X765" s="22"/>
      <c r="Y765" s="22"/>
      <c r="Z765" s="22"/>
      <c r="AA765" s="22"/>
      <c r="AB765" s="22"/>
      <c r="AC765" s="22"/>
      <c r="AD765" s="22"/>
      <c r="AE765" s="22"/>
      <c r="AF765" s="22"/>
      <c r="AG765" s="237"/>
      <c r="AH765" s="237"/>
      <c r="AL765" s="237"/>
    </row>
    <row r="766" spans="2:38" s="37" customFormat="1">
      <c r="B766" s="22"/>
      <c r="C766" s="79"/>
      <c r="D766" s="374"/>
      <c r="E766" s="79"/>
      <c r="F766" s="79"/>
      <c r="G766" s="79"/>
      <c r="H766" s="79"/>
      <c r="I766" s="79"/>
      <c r="J766" s="79"/>
      <c r="K766" s="79"/>
      <c r="L766" s="79"/>
      <c r="M766" s="79"/>
      <c r="N766" s="79"/>
      <c r="O766" s="79"/>
      <c r="P766" s="79"/>
      <c r="Q766" s="79"/>
      <c r="R766" s="79"/>
      <c r="S766" s="79"/>
      <c r="T766" s="79"/>
      <c r="U766" s="237"/>
      <c r="W766" s="22"/>
      <c r="X766" s="22"/>
      <c r="Y766" s="22"/>
      <c r="Z766" s="22"/>
      <c r="AA766" s="22"/>
      <c r="AB766" s="22"/>
      <c r="AC766" s="22"/>
      <c r="AD766" s="22"/>
      <c r="AE766" s="22"/>
      <c r="AF766" s="22"/>
      <c r="AG766" s="237"/>
      <c r="AH766" s="237"/>
      <c r="AL766" s="237"/>
    </row>
    <row r="767" spans="2:38" s="37" customFormat="1">
      <c r="B767" s="22"/>
      <c r="C767" s="79"/>
      <c r="D767" s="374"/>
      <c r="E767" s="79"/>
      <c r="F767" s="79"/>
      <c r="G767" s="79"/>
      <c r="H767" s="79"/>
      <c r="I767" s="79"/>
      <c r="J767" s="79"/>
      <c r="K767" s="79"/>
      <c r="L767" s="79"/>
      <c r="M767" s="79"/>
      <c r="N767" s="79"/>
      <c r="O767" s="79"/>
      <c r="P767" s="79"/>
      <c r="Q767" s="79"/>
      <c r="R767" s="79"/>
      <c r="S767" s="79"/>
      <c r="T767" s="79"/>
      <c r="U767" s="237"/>
      <c r="W767" s="22"/>
      <c r="X767" s="22"/>
      <c r="Y767" s="22"/>
      <c r="Z767" s="22"/>
      <c r="AA767" s="22"/>
      <c r="AB767" s="22"/>
      <c r="AC767" s="22"/>
      <c r="AD767" s="22"/>
      <c r="AE767" s="22"/>
      <c r="AF767" s="22"/>
      <c r="AG767" s="237"/>
      <c r="AH767" s="237"/>
      <c r="AL767" s="237"/>
    </row>
    <row r="768" spans="2:38" s="37" customFormat="1">
      <c r="B768" s="22"/>
      <c r="C768" s="79"/>
      <c r="D768" s="374"/>
      <c r="E768" s="79"/>
      <c r="F768" s="79"/>
      <c r="G768" s="79"/>
      <c r="H768" s="79"/>
      <c r="I768" s="79"/>
      <c r="J768" s="79"/>
      <c r="K768" s="79"/>
      <c r="L768" s="79"/>
      <c r="M768" s="79"/>
      <c r="N768" s="79"/>
      <c r="O768" s="79"/>
      <c r="P768" s="79"/>
      <c r="Q768" s="79"/>
      <c r="R768" s="79"/>
      <c r="S768" s="79"/>
      <c r="T768" s="79"/>
      <c r="U768" s="237"/>
      <c r="W768" s="22"/>
      <c r="X768" s="22"/>
      <c r="Y768" s="22"/>
      <c r="Z768" s="22"/>
      <c r="AA768" s="22"/>
      <c r="AB768" s="22"/>
      <c r="AC768" s="22"/>
      <c r="AD768" s="22"/>
      <c r="AE768" s="22"/>
      <c r="AF768" s="22"/>
      <c r="AG768" s="237"/>
      <c r="AH768" s="237"/>
      <c r="AL768" s="237"/>
    </row>
    <row r="769" spans="2:38" s="37" customFormat="1">
      <c r="B769" s="22"/>
      <c r="C769" s="79"/>
      <c r="D769" s="374"/>
      <c r="E769" s="79"/>
      <c r="F769" s="79"/>
      <c r="G769" s="79"/>
      <c r="H769" s="79"/>
      <c r="I769" s="79"/>
      <c r="J769" s="79"/>
      <c r="K769" s="79"/>
      <c r="L769" s="79"/>
      <c r="M769" s="79"/>
      <c r="N769" s="79"/>
      <c r="O769" s="79"/>
      <c r="P769" s="79"/>
      <c r="Q769" s="79"/>
      <c r="R769" s="79"/>
      <c r="S769" s="79"/>
      <c r="T769" s="79"/>
      <c r="U769" s="237"/>
      <c r="W769" s="22"/>
      <c r="X769" s="22"/>
      <c r="Y769" s="22"/>
      <c r="Z769" s="22"/>
      <c r="AA769" s="22"/>
      <c r="AB769" s="22"/>
      <c r="AC769" s="22"/>
      <c r="AD769" s="22"/>
      <c r="AE769" s="22"/>
      <c r="AF769" s="22"/>
      <c r="AG769" s="237"/>
      <c r="AH769" s="237"/>
      <c r="AL769" s="237"/>
    </row>
    <row r="770" spans="2:38" s="37" customFormat="1">
      <c r="B770" s="22"/>
      <c r="C770" s="79"/>
      <c r="D770" s="374"/>
      <c r="E770" s="79"/>
      <c r="F770" s="79"/>
      <c r="G770" s="79"/>
      <c r="H770" s="79"/>
      <c r="I770" s="79"/>
      <c r="J770" s="79"/>
      <c r="K770" s="79"/>
      <c r="L770" s="79"/>
      <c r="M770" s="79"/>
      <c r="N770" s="79"/>
      <c r="O770" s="79"/>
      <c r="P770" s="79"/>
      <c r="Q770" s="79"/>
      <c r="R770" s="79"/>
      <c r="S770" s="79"/>
      <c r="T770" s="79"/>
      <c r="U770" s="237"/>
      <c r="W770" s="22"/>
      <c r="X770" s="22"/>
      <c r="Y770" s="22"/>
      <c r="Z770" s="22"/>
      <c r="AA770" s="22"/>
      <c r="AB770" s="22"/>
      <c r="AC770" s="22"/>
      <c r="AD770" s="22"/>
      <c r="AE770" s="22"/>
      <c r="AF770" s="22"/>
      <c r="AG770" s="237"/>
      <c r="AH770" s="237"/>
      <c r="AL770" s="237"/>
    </row>
    <row r="771" spans="2:38" s="37" customFormat="1" ht="15.75" customHeight="1">
      <c r="B771" s="978"/>
      <c r="C771" s="978"/>
      <c r="D771" s="978"/>
      <c r="E771" s="978"/>
      <c r="F771" s="978"/>
      <c r="G771" s="978"/>
      <c r="H771" s="978"/>
      <c r="I771" s="978"/>
      <c r="J771" s="978"/>
      <c r="K771" s="978"/>
      <c r="L771" s="978"/>
      <c r="M771" s="978"/>
      <c r="N771" s="978"/>
      <c r="O771" s="978"/>
      <c r="P771" s="978"/>
      <c r="Q771" s="978"/>
      <c r="R771" s="978"/>
      <c r="S771" s="978"/>
      <c r="T771" s="978"/>
      <c r="U771" s="978"/>
      <c r="W771" s="22"/>
      <c r="X771" s="22"/>
      <c r="Y771" s="22"/>
      <c r="Z771" s="22"/>
      <c r="AA771" s="22"/>
      <c r="AB771" s="22"/>
      <c r="AC771" s="22"/>
      <c r="AD771" s="22"/>
      <c r="AE771" s="22"/>
      <c r="AF771" s="22"/>
      <c r="AG771" s="237"/>
      <c r="AH771" s="237"/>
      <c r="AL771" s="237"/>
    </row>
    <row r="772" spans="2:38" s="37" customFormat="1" ht="15.75" customHeight="1">
      <c r="B772" s="978"/>
      <c r="C772" s="978"/>
      <c r="D772" s="978"/>
      <c r="E772" s="978"/>
      <c r="F772" s="978"/>
      <c r="G772" s="978"/>
      <c r="H772" s="978"/>
      <c r="I772" s="978"/>
      <c r="J772" s="978"/>
      <c r="K772" s="978"/>
      <c r="L772" s="978"/>
      <c r="M772" s="978"/>
      <c r="N772" s="978"/>
      <c r="O772" s="978"/>
      <c r="P772" s="978"/>
      <c r="Q772" s="978"/>
      <c r="R772" s="978"/>
      <c r="S772" s="978"/>
      <c r="T772" s="978"/>
      <c r="U772" s="978"/>
      <c r="W772" s="22"/>
      <c r="X772" s="22"/>
      <c r="Y772" s="22"/>
      <c r="Z772" s="22"/>
      <c r="AA772" s="22"/>
      <c r="AB772" s="22"/>
      <c r="AC772" s="22"/>
      <c r="AD772" s="22"/>
      <c r="AE772" s="22"/>
      <c r="AF772" s="22"/>
      <c r="AG772" s="237"/>
      <c r="AH772" s="237"/>
      <c r="AL772" s="237"/>
    </row>
    <row r="773" spans="2:38" s="37" customFormat="1" ht="15.75" customHeight="1">
      <c r="B773" s="978"/>
      <c r="C773" s="978"/>
      <c r="D773" s="978"/>
      <c r="E773" s="978"/>
      <c r="F773" s="978"/>
      <c r="G773" s="978"/>
      <c r="H773" s="978"/>
      <c r="I773" s="978"/>
      <c r="J773" s="978"/>
      <c r="K773" s="978"/>
      <c r="L773" s="978"/>
      <c r="M773" s="978"/>
      <c r="N773" s="978"/>
      <c r="O773" s="978"/>
      <c r="P773" s="978"/>
      <c r="Q773" s="978"/>
      <c r="R773" s="978"/>
      <c r="S773" s="978"/>
      <c r="T773" s="978"/>
      <c r="U773" s="978"/>
      <c r="W773" s="22"/>
      <c r="X773" s="22"/>
      <c r="Y773" s="22"/>
      <c r="Z773" s="22"/>
      <c r="AA773" s="22"/>
      <c r="AB773" s="22"/>
      <c r="AC773" s="22"/>
      <c r="AD773" s="22"/>
      <c r="AE773" s="22"/>
      <c r="AF773" s="22"/>
      <c r="AG773" s="237"/>
      <c r="AH773" s="237"/>
      <c r="AL773" s="237"/>
    </row>
    <row r="774" spans="2:38" s="37" customFormat="1" ht="14.25">
      <c r="B774" s="978"/>
      <c r="C774" s="978"/>
      <c r="D774" s="978"/>
      <c r="E774" s="978"/>
      <c r="F774" s="978"/>
      <c r="G774" s="978"/>
      <c r="H774" s="978"/>
      <c r="I774" s="978"/>
      <c r="J774" s="978"/>
      <c r="K774" s="978"/>
      <c r="L774" s="978"/>
      <c r="M774" s="978"/>
      <c r="N774" s="978"/>
      <c r="O774" s="978"/>
      <c r="P774" s="978"/>
      <c r="Q774" s="978"/>
      <c r="R774" s="978"/>
      <c r="S774" s="978"/>
      <c r="T774" s="978"/>
      <c r="U774" s="978"/>
      <c r="W774" s="22"/>
      <c r="X774" s="22"/>
      <c r="Y774" s="22"/>
      <c r="Z774" s="22"/>
      <c r="AA774" s="22"/>
      <c r="AB774" s="22"/>
      <c r="AC774" s="22"/>
      <c r="AD774" s="22"/>
      <c r="AE774" s="22"/>
      <c r="AF774" s="22"/>
      <c r="AG774" s="237"/>
      <c r="AH774" s="237"/>
      <c r="AL774" s="237"/>
    </row>
    <row r="775" spans="2:38" s="37" customFormat="1">
      <c r="B775" s="22"/>
      <c r="C775" s="79"/>
      <c r="D775" s="374"/>
      <c r="E775" s="79"/>
      <c r="F775" s="79"/>
      <c r="G775" s="79"/>
      <c r="H775" s="79"/>
      <c r="I775" s="79"/>
      <c r="J775" s="79"/>
      <c r="K775" s="79"/>
      <c r="L775" s="79"/>
      <c r="M775" s="79"/>
      <c r="N775" s="79"/>
      <c r="O775" s="79"/>
      <c r="P775" s="79"/>
      <c r="Q775" s="79"/>
      <c r="R775" s="79"/>
      <c r="S775" s="79"/>
      <c r="T775" s="79"/>
      <c r="U775" s="237"/>
      <c r="W775" s="22"/>
      <c r="X775" s="22"/>
      <c r="Y775" s="22"/>
      <c r="Z775" s="22"/>
      <c r="AA775" s="22"/>
      <c r="AB775" s="22"/>
      <c r="AC775" s="22"/>
      <c r="AD775" s="22"/>
      <c r="AE775" s="22"/>
      <c r="AF775" s="22"/>
      <c r="AG775" s="237"/>
      <c r="AH775" s="237"/>
      <c r="AL775" s="237"/>
    </row>
    <row r="776" spans="2:38" s="37" customFormat="1">
      <c r="B776" s="22"/>
      <c r="C776" s="38"/>
      <c r="D776" s="349"/>
      <c r="E776" s="38"/>
      <c r="F776" s="38"/>
      <c r="G776" s="38"/>
      <c r="H776" s="38"/>
      <c r="I776" s="38"/>
      <c r="J776" s="38"/>
      <c r="K776" s="38"/>
      <c r="L776" s="38"/>
      <c r="M776" s="38"/>
      <c r="N776" s="38"/>
      <c r="O776" s="38"/>
      <c r="P776" s="38"/>
      <c r="Q776" s="38"/>
      <c r="R776" s="38"/>
      <c r="S776" s="38"/>
      <c r="T776" s="38"/>
      <c r="U776" s="237"/>
      <c r="W776" s="22"/>
      <c r="X776" s="22"/>
      <c r="Y776" s="22"/>
      <c r="Z776" s="22"/>
      <c r="AA776" s="22"/>
      <c r="AB776" s="22"/>
      <c r="AC776" s="22"/>
      <c r="AD776" s="22"/>
      <c r="AE776" s="22"/>
      <c r="AF776" s="22"/>
      <c r="AG776" s="237"/>
      <c r="AH776" s="237"/>
      <c r="AL776" s="237"/>
    </row>
    <row r="777" spans="2:38" s="37" customFormat="1">
      <c r="B777" s="22"/>
      <c r="C777" s="38"/>
      <c r="D777" s="349"/>
      <c r="E777" s="38"/>
      <c r="F777" s="38"/>
      <c r="G777" s="38"/>
      <c r="H777" s="38"/>
      <c r="I777" s="38"/>
      <c r="J777" s="38"/>
      <c r="K777" s="38"/>
      <c r="L777" s="38"/>
      <c r="M777" s="38"/>
      <c r="N777" s="38"/>
      <c r="O777" s="38"/>
      <c r="P777" s="38"/>
      <c r="Q777" s="38"/>
      <c r="R777" s="38"/>
      <c r="S777" s="38"/>
      <c r="T777" s="38"/>
      <c r="U777" s="237"/>
      <c r="W777" s="22"/>
      <c r="X777" s="22"/>
      <c r="Y777" s="22"/>
      <c r="Z777" s="22"/>
      <c r="AA777" s="22"/>
      <c r="AB777" s="22"/>
      <c r="AC777" s="22"/>
      <c r="AD777" s="22"/>
      <c r="AE777" s="22"/>
      <c r="AF777" s="22"/>
      <c r="AG777" s="237"/>
      <c r="AH777" s="237"/>
      <c r="AL777" s="237"/>
    </row>
    <row r="778" spans="2:38" s="37" customFormat="1">
      <c r="B778" s="22"/>
      <c r="C778" s="38"/>
      <c r="D778" s="349"/>
      <c r="E778" s="38"/>
      <c r="F778" s="38"/>
      <c r="G778" s="38"/>
      <c r="H778" s="38"/>
      <c r="I778" s="38"/>
      <c r="J778" s="38"/>
      <c r="K778" s="38"/>
      <c r="L778" s="38"/>
      <c r="M778" s="38"/>
      <c r="N778" s="38"/>
      <c r="O778" s="38"/>
      <c r="P778" s="38"/>
      <c r="Q778" s="38"/>
      <c r="R778" s="38"/>
      <c r="S778" s="38"/>
      <c r="T778" s="38"/>
      <c r="U778" s="237"/>
      <c r="W778" s="22"/>
      <c r="X778" s="22"/>
      <c r="Y778" s="22"/>
      <c r="Z778" s="22"/>
      <c r="AA778" s="22"/>
      <c r="AB778" s="22"/>
      <c r="AC778" s="22"/>
      <c r="AD778" s="22"/>
      <c r="AE778" s="22"/>
      <c r="AF778" s="22"/>
      <c r="AG778" s="237"/>
      <c r="AH778" s="237"/>
      <c r="AL778" s="237"/>
    </row>
    <row r="779" spans="2:38" s="38" customFormat="1">
      <c r="B779" s="22"/>
      <c r="D779" s="349"/>
      <c r="U779" s="237"/>
      <c r="V779" s="37"/>
      <c r="W779" s="22"/>
      <c r="X779" s="22"/>
      <c r="Y779" s="22"/>
      <c r="Z779" s="22"/>
      <c r="AA779" s="22"/>
      <c r="AB779" s="22"/>
      <c r="AC779" s="22"/>
      <c r="AD779" s="22"/>
      <c r="AE779" s="22"/>
      <c r="AF779" s="22"/>
      <c r="AG779" s="571"/>
      <c r="AH779" s="571"/>
      <c r="AL779" s="571"/>
    </row>
    <row r="780" spans="2:38" s="38" customFormat="1">
      <c r="B780" s="22"/>
      <c r="D780" s="349"/>
      <c r="U780" s="237"/>
      <c r="V780" s="37"/>
      <c r="W780" s="22"/>
      <c r="X780" s="22"/>
      <c r="Y780" s="22"/>
      <c r="Z780" s="22"/>
      <c r="AA780" s="22"/>
      <c r="AB780" s="22"/>
      <c r="AC780" s="22"/>
      <c r="AD780" s="22"/>
      <c r="AE780" s="22"/>
      <c r="AF780" s="22"/>
      <c r="AG780" s="571"/>
      <c r="AH780" s="571"/>
      <c r="AL780" s="571"/>
    </row>
    <row r="781" spans="2:38" s="38" customFormat="1">
      <c r="B781" s="22"/>
      <c r="D781" s="349"/>
      <c r="U781" s="237"/>
      <c r="V781" s="37"/>
      <c r="W781" s="22"/>
      <c r="X781" s="22"/>
      <c r="Y781" s="22"/>
      <c r="Z781" s="22"/>
      <c r="AA781" s="22"/>
      <c r="AB781" s="22"/>
      <c r="AC781" s="22"/>
      <c r="AD781" s="22"/>
      <c r="AE781" s="22"/>
      <c r="AF781" s="22"/>
      <c r="AG781" s="571"/>
      <c r="AH781" s="571"/>
      <c r="AL781" s="571"/>
    </row>
    <row r="782" spans="2:38" s="38" customFormat="1">
      <c r="B782" s="22"/>
      <c r="D782" s="349"/>
      <c r="U782" s="237"/>
      <c r="V782" s="37"/>
      <c r="W782" s="22"/>
      <c r="X782" s="22"/>
      <c r="Y782" s="22"/>
      <c r="Z782" s="22"/>
      <c r="AA782" s="22"/>
      <c r="AB782" s="22"/>
      <c r="AC782" s="22"/>
      <c r="AD782" s="22"/>
      <c r="AE782" s="22"/>
      <c r="AF782" s="22"/>
      <c r="AG782" s="571"/>
      <c r="AH782" s="571"/>
      <c r="AL782" s="571"/>
    </row>
    <row r="783" spans="2:38" s="38" customFormat="1">
      <c r="B783" s="22"/>
      <c r="D783" s="349"/>
      <c r="U783" s="237"/>
      <c r="V783" s="37"/>
      <c r="W783" s="22"/>
      <c r="X783" s="22"/>
      <c r="Y783" s="22"/>
      <c r="Z783" s="22"/>
      <c r="AA783" s="22"/>
      <c r="AB783" s="22"/>
      <c r="AC783" s="22"/>
      <c r="AD783" s="22"/>
      <c r="AE783" s="22"/>
      <c r="AF783" s="22"/>
      <c r="AG783" s="571"/>
      <c r="AH783" s="571"/>
      <c r="AL783" s="571"/>
    </row>
    <row r="784" spans="2:38" s="38" customFormat="1">
      <c r="B784" s="22"/>
      <c r="D784" s="349"/>
      <c r="U784" s="237"/>
      <c r="V784" s="37"/>
      <c r="W784" s="22"/>
      <c r="X784" s="22"/>
      <c r="Y784" s="22"/>
      <c r="Z784" s="22"/>
      <c r="AA784" s="22"/>
      <c r="AB784" s="22"/>
      <c r="AC784" s="22"/>
      <c r="AD784" s="22"/>
      <c r="AE784" s="22"/>
      <c r="AF784" s="22"/>
      <c r="AG784" s="571"/>
      <c r="AH784" s="571"/>
      <c r="AL784" s="571"/>
    </row>
    <row r="785" spans="2:38" s="38" customFormat="1">
      <c r="B785" s="22"/>
      <c r="D785" s="349"/>
      <c r="U785" s="237"/>
      <c r="V785" s="37"/>
      <c r="W785" s="22"/>
      <c r="X785" s="22"/>
      <c r="Y785" s="22"/>
      <c r="Z785" s="22"/>
      <c r="AA785" s="22"/>
      <c r="AB785" s="22"/>
      <c r="AC785" s="22"/>
      <c r="AD785" s="22"/>
      <c r="AE785" s="22"/>
      <c r="AF785" s="22"/>
      <c r="AG785" s="571"/>
      <c r="AH785" s="571"/>
      <c r="AL785" s="571"/>
    </row>
    <row r="786" spans="2:38" s="38" customFormat="1">
      <c r="B786" s="22"/>
      <c r="D786" s="349"/>
      <c r="U786" s="237"/>
      <c r="V786" s="37"/>
      <c r="W786" s="22"/>
      <c r="X786" s="22"/>
      <c r="Y786" s="22"/>
      <c r="Z786" s="22"/>
      <c r="AA786" s="22"/>
      <c r="AB786" s="22"/>
      <c r="AC786" s="22"/>
      <c r="AD786" s="22"/>
      <c r="AE786" s="22"/>
      <c r="AF786" s="22"/>
      <c r="AG786" s="571"/>
      <c r="AH786" s="571"/>
      <c r="AL786" s="571"/>
    </row>
    <row r="787" spans="2:38" s="38" customFormat="1">
      <c r="B787" s="22"/>
      <c r="D787" s="349"/>
      <c r="U787" s="237"/>
      <c r="V787" s="37"/>
      <c r="W787" s="22"/>
      <c r="X787" s="22"/>
      <c r="Y787" s="22"/>
      <c r="Z787" s="22"/>
      <c r="AA787" s="22"/>
      <c r="AB787" s="22"/>
      <c r="AC787" s="22"/>
      <c r="AD787" s="22"/>
      <c r="AE787" s="22"/>
      <c r="AF787" s="22"/>
      <c r="AG787" s="571"/>
      <c r="AH787" s="571"/>
      <c r="AL787" s="571"/>
    </row>
    <row r="788" spans="2:38" s="38" customFormat="1">
      <c r="B788" s="22"/>
      <c r="D788" s="349"/>
      <c r="U788" s="237"/>
      <c r="V788" s="37"/>
      <c r="W788" s="22"/>
      <c r="X788" s="22"/>
      <c r="Y788" s="22"/>
      <c r="Z788" s="22"/>
      <c r="AA788" s="22"/>
      <c r="AB788" s="22"/>
      <c r="AC788" s="22"/>
      <c r="AD788" s="22"/>
      <c r="AE788" s="22"/>
      <c r="AF788" s="22"/>
      <c r="AG788" s="571"/>
      <c r="AH788" s="571"/>
      <c r="AL788" s="571"/>
    </row>
    <row r="789" spans="2:38" s="38" customFormat="1">
      <c r="B789" s="22"/>
      <c r="D789" s="349"/>
      <c r="U789" s="237"/>
      <c r="V789" s="37"/>
      <c r="W789" s="22"/>
      <c r="X789" s="22"/>
      <c r="Y789" s="22"/>
      <c r="Z789" s="22"/>
      <c r="AA789" s="22"/>
      <c r="AB789" s="22"/>
      <c r="AC789" s="22"/>
      <c r="AD789" s="22"/>
      <c r="AE789" s="22"/>
      <c r="AF789" s="22"/>
      <c r="AG789" s="571"/>
      <c r="AH789" s="571"/>
      <c r="AL789" s="571"/>
    </row>
    <row r="790" spans="2:38" s="38" customFormat="1">
      <c r="B790" s="22"/>
      <c r="D790" s="349"/>
      <c r="U790" s="237"/>
      <c r="V790" s="37"/>
      <c r="W790" s="22"/>
      <c r="X790" s="22"/>
      <c r="Y790" s="22"/>
      <c r="Z790" s="22"/>
      <c r="AA790" s="22"/>
      <c r="AB790" s="22"/>
      <c r="AC790" s="22"/>
      <c r="AD790" s="22"/>
      <c r="AE790" s="22"/>
      <c r="AF790" s="22"/>
      <c r="AG790" s="571"/>
      <c r="AH790" s="571"/>
      <c r="AL790" s="571"/>
    </row>
    <row r="791" spans="2:38" s="38" customFormat="1">
      <c r="B791" s="22"/>
      <c r="D791" s="349"/>
      <c r="U791" s="237"/>
      <c r="V791" s="37"/>
      <c r="W791" s="22"/>
      <c r="X791" s="22"/>
      <c r="Y791" s="22"/>
      <c r="Z791" s="22"/>
      <c r="AA791" s="22"/>
      <c r="AB791" s="22"/>
      <c r="AC791" s="22"/>
      <c r="AD791" s="22"/>
      <c r="AE791" s="22"/>
      <c r="AF791" s="22"/>
      <c r="AG791" s="571"/>
      <c r="AH791" s="571"/>
      <c r="AL791" s="571"/>
    </row>
    <row r="792" spans="2:38" s="38" customFormat="1">
      <c r="B792" s="22"/>
      <c r="D792" s="349"/>
      <c r="U792" s="237"/>
      <c r="V792" s="37"/>
      <c r="W792" s="22"/>
      <c r="X792" s="22"/>
      <c r="Y792" s="22"/>
      <c r="Z792" s="22"/>
      <c r="AA792" s="22"/>
      <c r="AB792" s="22"/>
      <c r="AC792" s="22"/>
      <c r="AD792" s="22"/>
      <c r="AE792" s="22"/>
      <c r="AF792" s="22"/>
      <c r="AG792" s="571"/>
      <c r="AH792" s="571"/>
      <c r="AL792" s="571"/>
    </row>
    <row r="793" spans="2:38" s="38" customFormat="1">
      <c r="B793" s="22"/>
      <c r="D793" s="349"/>
      <c r="U793" s="237"/>
      <c r="V793" s="37"/>
      <c r="W793" s="22"/>
      <c r="X793" s="22"/>
      <c r="Y793" s="22"/>
      <c r="Z793" s="22"/>
      <c r="AA793" s="22"/>
      <c r="AB793" s="22"/>
      <c r="AC793" s="22"/>
      <c r="AD793" s="22"/>
      <c r="AE793" s="22"/>
      <c r="AF793" s="22"/>
      <c r="AG793" s="571"/>
      <c r="AH793" s="571"/>
      <c r="AL793" s="571"/>
    </row>
    <row r="794" spans="2:38" s="38" customFormat="1">
      <c r="B794" s="22"/>
      <c r="D794" s="349"/>
      <c r="U794" s="237"/>
      <c r="V794" s="37"/>
      <c r="W794" s="22"/>
      <c r="X794" s="22"/>
      <c r="Y794" s="22"/>
      <c r="Z794" s="22"/>
      <c r="AA794" s="22"/>
      <c r="AB794" s="22"/>
      <c r="AC794" s="22"/>
      <c r="AD794" s="22"/>
      <c r="AE794" s="22"/>
      <c r="AF794" s="22"/>
      <c r="AG794" s="571"/>
      <c r="AH794" s="571"/>
      <c r="AL794" s="571"/>
    </row>
    <row r="795" spans="2:38" s="38" customFormat="1">
      <c r="B795" s="22"/>
      <c r="D795" s="349"/>
      <c r="U795" s="237"/>
      <c r="V795" s="37"/>
      <c r="W795" s="22"/>
      <c r="X795" s="22"/>
      <c r="Y795" s="22"/>
      <c r="Z795" s="22"/>
      <c r="AA795" s="22"/>
      <c r="AB795" s="22"/>
      <c r="AC795" s="22"/>
      <c r="AD795" s="22"/>
      <c r="AE795" s="22"/>
      <c r="AF795" s="22"/>
      <c r="AG795" s="571"/>
      <c r="AH795" s="571"/>
      <c r="AL795" s="571"/>
    </row>
    <row r="796" spans="2:38" s="38" customFormat="1">
      <c r="B796" s="22"/>
      <c r="D796" s="349"/>
      <c r="U796" s="237"/>
      <c r="V796" s="37"/>
      <c r="W796" s="22"/>
      <c r="X796" s="22"/>
      <c r="Y796" s="22"/>
      <c r="Z796" s="22"/>
      <c r="AA796" s="22"/>
      <c r="AB796" s="22"/>
      <c r="AC796" s="22"/>
      <c r="AD796" s="22"/>
      <c r="AE796" s="22"/>
      <c r="AF796" s="22"/>
      <c r="AG796" s="571"/>
      <c r="AH796" s="571"/>
      <c r="AL796" s="571"/>
    </row>
    <row r="797" spans="2:38" s="38" customFormat="1">
      <c r="B797" s="22"/>
      <c r="D797" s="349"/>
      <c r="U797" s="237"/>
      <c r="V797" s="37"/>
      <c r="W797" s="22"/>
      <c r="X797" s="22"/>
      <c r="Y797" s="22"/>
      <c r="Z797" s="22"/>
      <c r="AA797" s="22"/>
      <c r="AB797" s="22"/>
      <c r="AC797" s="22"/>
      <c r="AD797" s="22"/>
      <c r="AE797" s="22"/>
      <c r="AF797" s="22"/>
      <c r="AG797" s="571"/>
      <c r="AH797" s="571"/>
      <c r="AL797" s="571"/>
    </row>
    <row r="798" spans="2:38" s="38" customFormat="1">
      <c r="B798" s="22"/>
      <c r="D798" s="349"/>
      <c r="U798" s="237"/>
      <c r="V798" s="37"/>
      <c r="W798" s="22"/>
      <c r="X798" s="22"/>
      <c r="Y798" s="22"/>
      <c r="Z798" s="22"/>
      <c r="AA798" s="22"/>
      <c r="AB798" s="22"/>
      <c r="AC798" s="22"/>
      <c r="AD798" s="22"/>
      <c r="AE798" s="22"/>
      <c r="AF798" s="22"/>
      <c r="AG798" s="571"/>
      <c r="AH798" s="571"/>
      <c r="AL798" s="571"/>
    </row>
    <row r="799" spans="2:38" s="38" customFormat="1">
      <c r="B799" s="22"/>
      <c r="D799" s="349"/>
      <c r="U799" s="237"/>
      <c r="V799" s="37"/>
      <c r="W799" s="22"/>
      <c r="X799" s="22"/>
      <c r="Y799" s="22"/>
      <c r="Z799" s="22"/>
      <c r="AA799" s="22"/>
      <c r="AB799" s="22"/>
      <c r="AC799" s="22"/>
      <c r="AD799" s="22"/>
      <c r="AE799" s="22"/>
      <c r="AF799" s="22"/>
      <c r="AG799" s="571"/>
      <c r="AH799" s="571"/>
      <c r="AL799" s="571"/>
    </row>
    <row r="800" spans="2:38" s="38" customFormat="1">
      <c r="B800" s="22"/>
      <c r="D800" s="349"/>
      <c r="U800" s="237"/>
      <c r="V800" s="37"/>
      <c r="W800" s="22"/>
      <c r="X800" s="22"/>
      <c r="Y800" s="22"/>
      <c r="Z800" s="22"/>
      <c r="AA800" s="22"/>
      <c r="AB800" s="22"/>
      <c r="AC800" s="22"/>
      <c r="AD800" s="22"/>
      <c r="AE800" s="22"/>
      <c r="AF800" s="22"/>
      <c r="AG800" s="571"/>
      <c r="AH800" s="571"/>
      <c r="AL800" s="571"/>
    </row>
    <row r="801" spans="2:38" s="38" customFormat="1">
      <c r="B801" s="22"/>
      <c r="D801" s="349"/>
      <c r="U801" s="237"/>
      <c r="V801" s="37"/>
      <c r="W801" s="22"/>
      <c r="X801" s="22"/>
      <c r="Y801" s="22"/>
      <c r="Z801" s="22"/>
      <c r="AA801" s="22"/>
      <c r="AB801" s="22"/>
      <c r="AC801" s="22"/>
      <c r="AD801" s="22"/>
      <c r="AE801" s="22"/>
      <c r="AF801" s="22"/>
      <c r="AG801" s="571"/>
      <c r="AH801" s="571"/>
      <c r="AL801" s="571"/>
    </row>
    <row r="802" spans="2:38" s="38" customFormat="1">
      <c r="B802" s="22"/>
      <c r="D802" s="349"/>
      <c r="U802" s="237"/>
      <c r="V802" s="37"/>
      <c r="W802" s="22"/>
      <c r="X802" s="22"/>
      <c r="Y802" s="22"/>
      <c r="Z802" s="22"/>
      <c r="AA802" s="22"/>
      <c r="AB802" s="22"/>
      <c r="AC802" s="22"/>
      <c r="AD802" s="22"/>
      <c r="AE802" s="22"/>
      <c r="AF802" s="22"/>
      <c r="AG802" s="571"/>
      <c r="AH802" s="571"/>
      <c r="AL802" s="571"/>
    </row>
    <row r="803" spans="2:38" s="38" customFormat="1">
      <c r="B803" s="22"/>
      <c r="D803" s="349"/>
      <c r="U803" s="237"/>
      <c r="V803" s="37"/>
      <c r="W803" s="22"/>
      <c r="X803" s="22"/>
      <c r="Y803" s="22"/>
      <c r="Z803" s="22"/>
      <c r="AA803" s="22"/>
      <c r="AB803" s="22"/>
      <c r="AC803" s="22"/>
      <c r="AD803" s="22"/>
      <c r="AE803" s="22"/>
      <c r="AF803" s="22"/>
      <c r="AG803" s="571"/>
      <c r="AH803" s="571"/>
      <c r="AL803" s="571"/>
    </row>
    <row r="804" spans="2:38" s="38" customFormat="1">
      <c r="B804" s="22"/>
      <c r="D804" s="349"/>
      <c r="U804" s="237"/>
      <c r="V804" s="37"/>
      <c r="W804" s="22"/>
      <c r="X804" s="22"/>
      <c r="Y804" s="22"/>
      <c r="Z804" s="22"/>
      <c r="AA804" s="22"/>
      <c r="AB804" s="22"/>
      <c r="AC804" s="22"/>
      <c r="AD804" s="22"/>
      <c r="AE804" s="22"/>
      <c r="AF804" s="22"/>
      <c r="AG804" s="571"/>
      <c r="AH804" s="571"/>
      <c r="AL804" s="571"/>
    </row>
    <row r="805" spans="2:38" s="38" customFormat="1">
      <c r="B805" s="22"/>
      <c r="D805" s="349"/>
      <c r="U805" s="237"/>
      <c r="V805" s="37"/>
      <c r="W805" s="22"/>
      <c r="X805" s="22"/>
      <c r="Y805" s="22"/>
      <c r="Z805" s="22"/>
      <c r="AA805" s="22"/>
      <c r="AB805" s="22"/>
      <c r="AC805" s="22"/>
      <c r="AD805" s="22"/>
      <c r="AE805" s="22"/>
      <c r="AF805" s="22"/>
      <c r="AG805" s="571"/>
      <c r="AH805" s="571"/>
      <c r="AL805" s="571"/>
    </row>
    <row r="806" spans="2:38" s="38" customFormat="1">
      <c r="B806" s="22"/>
      <c r="D806" s="349"/>
      <c r="U806" s="237"/>
      <c r="V806" s="37"/>
      <c r="W806" s="22"/>
      <c r="X806" s="22"/>
      <c r="Y806" s="22"/>
      <c r="Z806" s="22"/>
      <c r="AA806" s="22"/>
      <c r="AB806" s="22"/>
      <c r="AC806" s="22"/>
      <c r="AD806" s="22"/>
      <c r="AE806" s="22"/>
      <c r="AF806" s="22"/>
      <c r="AG806" s="571"/>
      <c r="AH806" s="571"/>
      <c r="AL806" s="571"/>
    </row>
    <row r="807" spans="2:38" s="38" customFormat="1">
      <c r="B807" s="22"/>
      <c r="D807" s="349"/>
      <c r="U807" s="237"/>
      <c r="V807" s="37"/>
      <c r="W807" s="22"/>
      <c r="X807" s="22"/>
      <c r="Y807" s="22"/>
      <c r="Z807" s="22"/>
      <c r="AA807" s="22"/>
      <c r="AB807" s="22"/>
      <c r="AC807" s="22"/>
      <c r="AD807" s="22"/>
      <c r="AE807" s="22"/>
      <c r="AF807" s="22"/>
      <c r="AG807" s="571"/>
      <c r="AH807" s="571"/>
      <c r="AL807" s="571"/>
    </row>
    <row r="808" spans="2:38" s="38" customFormat="1">
      <c r="B808" s="22"/>
      <c r="D808" s="349"/>
      <c r="U808" s="237"/>
      <c r="V808" s="37"/>
      <c r="W808" s="22"/>
      <c r="X808" s="22"/>
      <c r="Y808" s="22"/>
      <c r="Z808" s="22"/>
      <c r="AA808" s="22"/>
      <c r="AB808" s="22"/>
      <c r="AC808" s="22"/>
      <c r="AD808" s="22"/>
      <c r="AE808" s="22"/>
      <c r="AF808" s="22"/>
      <c r="AG808" s="571"/>
      <c r="AH808" s="571"/>
      <c r="AL808" s="571"/>
    </row>
    <row r="809" spans="2:38" s="38" customFormat="1">
      <c r="B809" s="22"/>
      <c r="D809" s="349"/>
      <c r="U809" s="237"/>
      <c r="V809" s="37"/>
      <c r="W809" s="22"/>
      <c r="X809" s="22"/>
      <c r="Y809" s="22"/>
      <c r="Z809" s="22"/>
      <c r="AA809" s="22"/>
      <c r="AB809" s="22"/>
      <c r="AC809" s="22"/>
      <c r="AD809" s="22"/>
      <c r="AE809" s="22"/>
      <c r="AF809" s="22"/>
      <c r="AG809" s="571"/>
      <c r="AH809" s="571"/>
      <c r="AL809" s="571"/>
    </row>
    <row r="810" spans="2:38" s="38" customFormat="1">
      <c r="B810" s="22"/>
      <c r="D810" s="349"/>
      <c r="U810" s="237"/>
      <c r="V810" s="37"/>
      <c r="W810" s="22"/>
      <c r="X810" s="22"/>
      <c r="Y810" s="22"/>
      <c r="Z810" s="22"/>
      <c r="AA810" s="22"/>
      <c r="AB810" s="22"/>
      <c r="AC810" s="22"/>
      <c r="AD810" s="22"/>
      <c r="AE810" s="22"/>
      <c r="AF810" s="22"/>
      <c r="AG810" s="571"/>
      <c r="AH810" s="571"/>
      <c r="AL810" s="571"/>
    </row>
    <row r="811" spans="2:38" s="37" customFormat="1">
      <c r="B811" s="22"/>
      <c r="C811" s="38"/>
      <c r="D811" s="349"/>
      <c r="E811" s="38"/>
      <c r="F811" s="38"/>
      <c r="G811" s="38"/>
      <c r="H811" s="38"/>
      <c r="I811" s="38"/>
      <c r="J811" s="38"/>
      <c r="K811" s="38"/>
      <c r="L811" s="38"/>
      <c r="M811" s="38"/>
      <c r="N811" s="38"/>
      <c r="O811" s="38"/>
      <c r="P811" s="38"/>
      <c r="Q811" s="38"/>
      <c r="R811" s="38"/>
      <c r="S811" s="38"/>
      <c r="T811" s="38"/>
      <c r="U811" s="237"/>
      <c r="W811" s="22"/>
      <c r="X811" s="22"/>
      <c r="Y811" s="22"/>
      <c r="Z811" s="22"/>
      <c r="AA811" s="22"/>
      <c r="AB811" s="22"/>
      <c r="AC811" s="22"/>
      <c r="AD811" s="22"/>
      <c r="AE811" s="22"/>
      <c r="AF811" s="22"/>
      <c r="AG811" s="237"/>
      <c r="AH811" s="237"/>
      <c r="AL811" s="237"/>
    </row>
    <row r="812" spans="2:38" s="37" customFormat="1">
      <c r="B812" s="22"/>
      <c r="C812" s="38"/>
      <c r="D812" s="349"/>
      <c r="E812" s="38"/>
      <c r="F812" s="38"/>
      <c r="G812" s="38"/>
      <c r="H812" s="38"/>
      <c r="I812" s="38"/>
      <c r="J812" s="38"/>
      <c r="K812" s="38"/>
      <c r="L812" s="38"/>
      <c r="M812" s="38"/>
      <c r="N812" s="38"/>
      <c r="O812" s="38"/>
      <c r="P812" s="38"/>
      <c r="Q812" s="38"/>
      <c r="R812" s="38"/>
      <c r="S812" s="38"/>
      <c r="T812" s="38"/>
      <c r="U812" s="237"/>
      <c r="W812" s="22"/>
      <c r="X812" s="22"/>
      <c r="Y812" s="22"/>
      <c r="Z812" s="22"/>
      <c r="AA812" s="22"/>
      <c r="AB812" s="22"/>
      <c r="AC812" s="22"/>
      <c r="AD812" s="22"/>
      <c r="AE812" s="22"/>
      <c r="AF812" s="22"/>
      <c r="AG812" s="237"/>
      <c r="AH812" s="237"/>
      <c r="AL812" s="237"/>
    </row>
    <row r="813" spans="2:38" s="37" customFormat="1">
      <c r="B813" s="22"/>
      <c r="C813" s="38"/>
      <c r="D813" s="349"/>
      <c r="E813" s="38"/>
      <c r="F813" s="38"/>
      <c r="G813" s="38"/>
      <c r="H813" s="38"/>
      <c r="I813" s="38"/>
      <c r="J813" s="38"/>
      <c r="K813" s="38"/>
      <c r="L813" s="38"/>
      <c r="M813" s="38"/>
      <c r="N813" s="38"/>
      <c r="O813" s="38"/>
      <c r="P813" s="38"/>
      <c r="Q813" s="38"/>
      <c r="R813" s="38"/>
      <c r="S813" s="38"/>
      <c r="T813" s="38"/>
      <c r="U813" s="237"/>
      <c r="W813" s="22"/>
      <c r="X813" s="22"/>
      <c r="Y813" s="22"/>
      <c r="Z813" s="22"/>
      <c r="AA813" s="22"/>
      <c r="AB813" s="22"/>
      <c r="AC813" s="22"/>
      <c r="AD813" s="22"/>
      <c r="AE813" s="22"/>
      <c r="AF813" s="22"/>
      <c r="AG813" s="237"/>
      <c r="AH813" s="237"/>
      <c r="AL813" s="237"/>
    </row>
    <row r="814" spans="2:38" s="37" customFormat="1">
      <c r="B814" s="22"/>
      <c r="C814" s="38"/>
      <c r="D814" s="349"/>
      <c r="E814" s="38"/>
      <c r="F814" s="38"/>
      <c r="G814" s="38"/>
      <c r="H814" s="38"/>
      <c r="I814" s="38"/>
      <c r="J814" s="38"/>
      <c r="K814" s="38"/>
      <c r="L814" s="38"/>
      <c r="M814" s="38"/>
      <c r="N814" s="38"/>
      <c r="O814" s="38"/>
      <c r="P814" s="38"/>
      <c r="Q814" s="38"/>
      <c r="R814" s="38"/>
      <c r="S814" s="38"/>
      <c r="T814" s="38"/>
      <c r="U814" s="237"/>
      <c r="W814" s="22"/>
      <c r="X814" s="22"/>
      <c r="Y814" s="22"/>
      <c r="Z814" s="22"/>
      <c r="AA814" s="22"/>
      <c r="AB814" s="22"/>
      <c r="AC814" s="22"/>
      <c r="AD814" s="22"/>
      <c r="AE814" s="22"/>
      <c r="AF814" s="22"/>
      <c r="AG814" s="237"/>
      <c r="AH814" s="237"/>
      <c r="AL814" s="237"/>
    </row>
    <row r="815" spans="2:38" s="37" customFormat="1">
      <c r="B815" s="22"/>
      <c r="C815" s="38"/>
      <c r="D815" s="349"/>
      <c r="E815" s="38"/>
      <c r="F815" s="38"/>
      <c r="G815" s="38"/>
      <c r="H815" s="38"/>
      <c r="I815" s="38"/>
      <c r="J815" s="38"/>
      <c r="K815" s="38"/>
      <c r="L815" s="38"/>
      <c r="M815" s="38"/>
      <c r="N815" s="38"/>
      <c r="O815" s="38"/>
      <c r="P815" s="38"/>
      <c r="Q815" s="38"/>
      <c r="R815" s="38"/>
      <c r="S815" s="38"/>
      <c r="T815" s="38"/>
      <c r="U815" s="237"/>
      <c r="W815" s="22"/>
      <c r="X815" s="22"/>
      <c r="Y815" s="22"/>
      <c r="Z815" s="22"/>
      <c r="AA815" s="22"/>
      <c r="AB815" s="22"/>
      <c r="AC815" s="22"/>
      <c r="AD815" s="22"/>
      <c r="AE815" s="22"/>
      <c r="AF815" s="22"/>
      <c r="AG815" s="237"/>
      <c r="AH815" s="237"/>
      <c r="AL815" s="237"/>
    </row>
    <row r="816" spans="2:38" s="37" customFormat="1">
      <c r="B816" s="22"/>
      <c r="C816" s="38"/>
      <c r="D816" s="349"/>
      <c r="E816" s="38"/>
      <c r="F816" s="38"/>
      <c r="G816" s="38"/>
      <c r="H816" s="38"/>
      <c r="I816" s="38"/>
      <c r="J816" s="38"/>
      <c r="K816" s="38"/>
      <c r="L816" s="38"/>
      <c r="M816" s="38"/>
      <c r="N816" s="38"/>
      <c r="O816" s="38"/>
      <c r="P816" s="38"/>
      <c r="Q816" s="38"/>
      <c r="R816" s="38"/>
      <c r="S816" s="38"/>
      <c r="T816" s="38"/>
      <c r="U816" s="237"/>
      <c r="W816" s="22"/>
      <c r="X816" s="22"/>
      <c r="Y816" s="22"/>
      <c r="Z816" s="22"/>
      <c r="AA816" s="22"/>
      <c r="AB816" s="22"/>
      <c r="AC816" s="22"/>
      <c r="AD816" s="22"/>
      <c r="AE816" s="22"/>
      <c r="AF816" s="22"/>
      <c r="AG816" s="237"/>
      <c r="AH816" s="237"/>
      <c r="AL816" s="237"/>
    </row>
    <row r="817" spans="2:38" s="37" customFormat="1" ht="18.75" customHeight="1">
      <c r="B817" s="1010"/>
      <c r="C817" s="1010"/>
      <c r="D817" s="1010"/>
      <c r="E817" s="1010"/>
      <c r="F817" s="1010"/>
      <c r="G817" s="1010"/>
      <c r="H817" s="1010"/>
      <c r="I817" s="1010"/>
      <c r="J817" s="1010"/>
      <c r="K817" s="1010"/>
      <c r="L817" s="1010"/>
      <c r="M817" s="1010"/>
      <c r="N817" s="1010"/>
      <c r="O817" s="1010"/>
      <c r="P817" s="1010"/>
      <c r="Q817" s="1010"/>
      <c r="R817" s="1010"/>
      <c r="S817" s="1010"/>
      <c r="T817" s="1010"/>
      <c r="U817" s="1010"/>
      <c r="W817" s="22"/>
      <c r="X817" s="22"/>
      <c r="Y817" s="22"/>
      <c r="Z817" s="22"/>
      <c r="AA817" s="22"/>
      <c r="AB817" s="22"/>
      <c r="AC817" s="22"/>
      <c r="AD817" s="22"/>
      <c r="AE817" s="22"/>
      <c r="AF817" s="22"/>
      <c r="AG817" s="237"/>
      <c r="AH817" s="237"/>
      <c r="AL817" s="237"/>
    </row>
    <row r="818" spans="2:38" s="37" customFormat="1" ht="14.25">
      <c r="B818" s="1010"/>
      <c r="C818" s="1010"/>
      <c r="D818" s="1010"/>
      <c r="E818" s="1010"/>
      <c r="F818" s="1010"/>
      <c r="G818" s="1010"/>
      <c r="H818" s="1010"/>
      <c r="I818" s="1010"/>
      <c r="J818" s="1010"/>
      <c r="K818" s="1010"/>
      <c r="L818" s="1010"/>
      <c r="M818" s="1010"/>
      <c r="N818" s="1010"/>
      <c r="O818" s="1010"/>
      <c r="P818" s="1010"/>
      <c r="Q818" s="1010"/>
      <c r="R818" s="1010"/>
      <c r="S818" s="1010"/>
      <c r="T818" s="1010"/>
      <c r="U818" s="1010"/>
      <c r="W818" s="22"/>
      <c r="X818" s="22"/>
      <c r="Y818" s="22"/>
      <c r="Z818" s="22"/>
      <c r="AA818" s="22"/>
      <c r="AB818" s="22"/>
      <c r="AC818" s="22"/>
      <c r="AD818" s="22"/>
      <c r="AE818" s="22"/>
      <c r="AF818" s="22"/>
      <c r="AG818" s="237"/>
      <c r="AH818" s="237"/>
      <c r="AL818" s="237"/>
    </row>
    <row r="819" spans="2:38" s="37" customFormat="1">
      <c r="B819" s="22"/>
      <c r="C819" s="38"/>
      <c r="D819" s="349"/>
      <c r="E819" s="38"/>
      <c r="F819" s="38"/>
      <c r="G819" s="38"/>
      <c r="H819" s="38"/>
      <c r="I819" s="38"/>
      <c r="J819" s="38"/>
      <c r="K819" s="38"/>
      <c r="L819" s="38"/>
      <c r="M819" s="38"/>
      <c r="N819" s="38"/>
      <c r="O819" s="38"/>
      <c r="P819" s="38"/>
      <c r="Q819" s="38"/>
      <c r="R819" s="38"/>
      <c r="S819" s="38"/>
      <c r="T819" s="38"/>
      <c r="U819" s="237"/>
      <c r="W819" s="22"/>
      <c r="X819" s="22"/>
      <c r="Y819" s="22"/>
      <c r="Z819" s="22"/>
      <c r="AA819" s="22"/>
      <c r="AB819" s="22"/>
      <c r="AC819" s="22"/>
      <c r="AD819" s="22"/>
      <c r="AE819" s="22"/>
      <c r="AF819" s="22"/>
      <c r="AG819" s="237"/>
      <c r="AH819" s="237"/>
      <c r="AL819" s="237"/>
    </row>
    <row r="820" spans="2:38" s="37" customFormat="1">
      <c r="B820" s="22"/>
      <c r="C820" s="38"/>
      <c r="D820" s="349"/>
      <c r="E820" s="38"/>
      <c r="F820" s="38"/>
      <c r="G820" s="38"/>
      <c r="H820" s="38"/>
      <c r="I820" s="38"/>
      <c r="J820" s="38"/>
      <c r="K820" s="38"/>
      <c r="L820" s="38"/>
      <c r="M820" s="38"/>
      <c r="N820" s="38"/>
      <c r="O820" s="38"/>
      <c r="P820" s="38"/>
      <c r="Q820" s="38"/>
      <c r="R820" s="38"/>
      <c r="S820" s="38"/>
      <c r="T820" s="38"/>
      <c r="U820" s="237"/>
      <c r="W820" s="22"/>
      <c r="X820" s="22"/>
      <c r="Y820" s="22"/>
      <c r="Z820" s="22"/>
      <c r="AA820" s="22"/>
      <c r="AB820" s="22"/>
      <c r="AC820" s="22"/>
      <c r="AD820" s="22"/>
      <c r="AE820" s="22"/>
      <c r="AF820" s="22"/>
      <c r="AG820" s="237"/>
      <c r="AH820" s="237"/>
      <c r="AL820" s="237"/>
    </row>
    <row r="821" spans="2:38" s="37" customFormat="1">
      <c r="B821" s="22"/>
      <c r="C821" s="38"/>
      <c r="D821" s="349"/>
      <c r="E821" s="38"/>
      <c r="F821" s="38"/>
      <c r="G821" s="38"/>
      <c r="H821" s="38"/>
      <c r="I821" s="38"/>
      <c r="J821" s="38"/>
      <c r="K821" s="38"/>
      <c r="L821" s="38"/>
      <c r="M821" s="38"/>
      <c r="N821" s="38"/>
      <c r="O821" s="38"/>
      <c r="P821" s="38"/>
      <c r="Q821" s="38"/>
      <c r="R821" s="38"/>
      <c r="S821" s="38"/>
      <c r="T821" s="38"/>
      <c r="U821" s="237"/>
      <c r="W821" s="22"/>
      <c r="X821" s="22"/>
      <c r="Y821" s="22"/>
      <c r="Z821" s="22"/>
      <c r="AA821" s="22"/>
      <c r="AB821" s="22"/>
      <c r="AC821" s="22"/>
      <c r="AD821" s="22"/>
      <c r="AE821" s="22"/>
      <c r="AF821" s="22"/>
      <c r="AG821" s="237"/>
      <c r="AH821" s="237"/>
      <c r="AL821" s="237"/>
    </row>
    <row r="822" spans="2:38" s="37" customFormat="1" ht="18" customHeight="1">
      <c r="B822" s="1012"/>
      <c r="C822" s="1012"/>
      <c r="D822" s="1012"/>
      <c r="E822" s="1012"/>
      <c r="F822" s="1012"/>
      <c r="G822" s="1012"/>
      <c r="H822" s="1012"/>
      <c r="I822" s="1012"/>
      <c r="J822" s="1012"/>
      <c r="K822" s="1012"/>
      <c r="L822" s="1012"/>
      <c r="M822" s="1012"/>
      <c r="N822" s="1012"/>
      <c r="O822" s="1012"/>
      <c r="P822" s="1012"/>
      <c r="Q822" s="1012"/>
      <c r="R822" s="1012"/>
      <c r="S822" s="1012"/>
      <c r="T822" s="1012"/>
      <c r="U822" s="1012"/>
      <c r="W822" s="22"/>
      <c r="X822" s="22"/>
      <c r="Y822" s="22"/>
      <c r="Z822" s="22"/>
      <c r="AA822" s="22"/>
      <c r="AB822" s="22"/>
      <c r="AC822" s="22"/>
      <c r="AD822" s="22"/>
      <c r="AE822" s="22"/>
      <c r="AF822" s="22"/>
      <c r="AG822" s="237"/>
      <c r="AH822" s="237"/>
      <c r="AL822" s="237"/>
    </row>
    <row r="823" spans="2:38" s="37" customFormat="1" ht="24.75" customHeight="1" thickBot="1">
      <c r="B823" s="1013"/>
      <c r="C823" s="1013"/>
      <c r="D823" s="1013"/>
      <c r="E823" s="1013"/>
      <c r="F823" s="1013"/>
      <c r="G823" s="1013"/>
      <c r="H823" s="1013"/>
      <c r="I823" s="1013"/>
      <c r="J823" s="1013"/>
      <c r="K823" s="1013"/>
      <c r="L823" s="1013"/>
      <c r="M823" s="1013"/>
      <c r="N823" s="1013"/>
      <c r="O823" s="1013"/>
      <c r="P823" s="1013"/>
      <c r="Q823" s="1013"/>
      <c r="R823" s="1013"/>
      <c r="S823" s="1013"/>
      <c r="T823" s="1013"/>
      <c r="U823" s="1013"/>
      <c r="W823" s="22"/>
      <c r="X823" s="22"/>
      <c r="Y823" s="22"/>
      <c r="Z823" s="22"/>
      <c r="AA823" s="22"/>
      <c r="AB823" s="22"/>
      <c r="AC823" s="22"/>
      <c r="AD823" s="22"/>
      <c r="AE823" s="22"/>
      <c r="AF823" s="22"/>
      <c r="AG823" s="237"/>
      <c r="AH823" s="237"/>
      <c r="AL823" s="237"/>
    </row>
    <row r="824" spans="2:38" s="37" customFormat="1" ht="16.149999999999999" customHeight="1">
      <c r="B824" s="22"/>
      <c r="C824" s="38"/>
      <c r="D824" s="349"/>
      <c r="E824" s="38"/>
      <c r="F824" s="38"/>
      <c r="G824" s="38"/>
      <c r="H824" s="38"/>
      <c r="I824" s="38"/>
      <c r="J824" s="38"/>
      <c r="K824" s="38"/>
      <c r="L824" s="38"/>
      <c r="M824" s="38"/>
      <c r="N824" s="38"/>
      <c r="O824" s="38"/>
      <c r="P824" s="38"/>
      <c r="Q824" s="38"/>
      <c r="R824" s="38"/>
      <c r="S824" s="38"/>
      <c r="T824" s="38"/>
      <c r="U824" s="237"/>
      <c r="W824" s="22"/>
      <c r="X824" s="22"/>
      <c r="Y824" s="22"/>
      <c r="Z824" s="22"/>
      <c r="AA824" s="22"/>
      <c r="AB824" s="22"/>
      <c r="AC824" s="22"/>
      <c r="AD824" s="22"/>
      <c r="AE824" s="22"/>
      <c r="AF824" s="22"/>
      <c r="AG824" s="237"/>
      <c r="AH824" s="237"/>
      <c r="AL824" s="237"/>
    </row>
    <row r="825" spans="2:38" s="37" customFormat="1">
      <c r="B825" s="22"/>
      <c r="C825" s="84"/>
      <c r="D825" s="376"/>
      <c r="E825" s="84"/>
      <c r="F825" s="84"/>
      <c r="G825" s="84"/>
      <c r="H825" s="84"/>
      <c r="I825" s="84"/>
      <c r="J825" s="84"/>
      <c r="K825" s="84"/>
      <c r="L825" s="84"/>
      <c r="M825" s="84"/>
      <c r="N825" s="84"/>
      <c r="O825" s="84"/>
      <c r="P825" s="84"/>
      <c r="Q825" s="84"/>
      <c r="R825" s="84"/>
      <c r="S825" s="84"/>
      <c r="T825" s="84"/>
      <c r="U825" s="247"/>
      <c r="W825" s="22"/>
      <c r="X825" s="22"/>
      <c r="Y825" s="22"/>
      <c r="Z825" s="22"/>
      <c r="AA825" s="22"/>
      <c r="AB825" s="22"/>
      <c r="AC825" s="22"/>
      <c r="AD825" s="22"/>
      <c r="AE825" s="22"/>
      <c r="AF825" s="22"/>
      <c r="AG825" s="237"/>
      <c r="AH825" s="237"/>
      <c r="AL825" s="237"/>
    </row>
    <row r="826" spans="2:38" s="37" customFormat="1">
      <c r="B826" s="22"/>
      <c r="C826" s="70"/>
      <c r="D826" s="377"/>
      <c r="E826" s="70"/>
      <c r="F826" s="70"/>
      <c r="G826" s="70"/>
      <c r="H826" s="70"/>
      <c r="I826" s="70"/>
      <c r="J826" s="70"/>
      <c r="K826" s="70"/>
      <c r="L826" s="70"/>
      <c r="M826" s="70"/>
      <c r="N826" s="70"/>
      <c r="O826" s="70"/>
      <c r="P826" s="70"/>
      <c r="Q826" s="70"/>
      <c r="R826" s="70"/>
      <c r="S826" s="70"/>
      <c r="T826" s="70"/>
      <c r="U826" s="267"/>
      <c r="W826" s="22"/>
      <c r="X826" s="22"/>
      <c r="Y826" s="22"/>
      <c r="Z826" s="22"/>
      <c r="AA826" s="22"/>
      <c r="AB826" s="22"/>
      <c r="AC826" s="22"/>
      <c r="AD826" s="22"/>
      <c r="AE826" s="22"/>
      <c r="AF826" s="22"/>
      <c r="AG826" s="237"/>
      <c r="AH826" s="237"/>
      <c r="AL826" s="237"/>
    </row>
    <row r="827" spans="2:38" ht="19.899999999999999" customHeight="1">
      <c r="B827" s="40"/>
      <c r="C827" s="66"/>
      <c r="E827" s="66"/>
      <c r="F827" s="66"/>
      <c r="G827" s="66"/>
      <c r="H827" s="66"/>
      <c r="I827" s="66"/>
      <c r="J827" s="66"/>
      <c r="K827" s="66"/>
      <c r="L827" s="66"/>
      <c r="M827" s="66"/>
      <c r="N827" s="66"/>
      <c r="O827" s="66"/>
      <c r="P827" s="66"/>
      <c r="Q827" s="66"/>
      <c r="R827" s="66"/>
      <c r="S827" s="66"/>
      <c r="T827" s="66"/>
    </row>
    <row r="828" spans="2:38">
      <c r="C828" s="66"/>
      <c r="D828" s="352"/>
      <c r="E828" s="66"/>
      <c r="F828" s="66"/>
      <c r="G828" s="66"/>
      <c r="H828" s="66"/>
      <c r="I828" s="66"/>
      <c r="J828" s="66"/>
      <c r="K828" s="66"/>
      <c r="L828" s="66"/>
      <c r="M828" s="66"/>
      <c r="N828" s="66"/>
      <c r="O828" s="66"/>
      <c r="P828" s="66"/>
      <c r="Q828" s="66"/>
      <c r="R828" s="66"/>
      <c r="S828" s="66"/>
      <c r="T828" s="66"/>
    </row>
    <row r="829" spans="2:38">
      <c r="C829" s="66"/>
      <c r="D829" s="352"/>
      <c r="E829" s="66"/>
      <c r="F829" s="66"/>
      <c r="G829" s="66"/>
      <c r="H829" s="66"/>
      <c r="I829" s="66"/>
      <c r="J829" s="66"/>
      <c r="K829" s="66"/>
      <c r="L829" s="66"/>
      <c r="M829" s="66"/>
      <c r="N829" s="66"/>
      <c r="O829" s="66"/>
      <c r="P829" s="66"/>
      <c r="Q829" s="66"/>
      <c r="R829" s="66"/>
      <c r="S829" s="66"/>
      <c r="T829" s="66"/>
    </row>
    <row r="830" spans="2:38">
      <c r="C830" s="66"/>
      <c r="D830" s="352"/>
      <c r="E830" s="66"/>
      <c r="F830" s="66"/>
      <c r="G830" s="66"/>
      <c r="H830" s="66"/>
      <c r="I830" s="66"/>
      <c r="J830" s="66"/>
      <c r="K830" s="66"/>
      <c r="L830" s="66"/>
      <c r="M830" s="66"/>
      <c r="N830" s="66"/>
      <c r="O830" s="66"/>
      <c r="P830" s="66"/>
      <c r="Q830" s="66"/>
      <c r="R830" s="66"/>
      <c r="S830" s="66"/>
      <c r="T830" s="66"/>
    </row>
    <row r="831" spans="2:38" ht="17.45" customHeight="1">
      <c r="C831" s="66"/>
      <c r="D831" s="352"/>
      <c r="E831" s="66"/>
      <c r="F831" s="66"/>
      <c r="G831" s="66"/>
      <c r="H831" s="66"/>
      <c r="I831" s="66"/>
      <c r="J831" s="66"/>
      <c r="K831" s="66"/>
      <c r="L831" s="66"/>
      <c r="M831" s="66"/>
      <c r="N831" s="66"/>
      <c r="O831" s="66"/>
      <c r="P831" s="66"/>
      <c r="Q831" s="66"/>
      <c r="R831" s="66"/>
      <c r="S831" s="66"/>
      <c r="T831" s="66"/>
    </row>
    <row r="832" spans="2:38" ht="17.45" customHeight="1">
      <c r="C832" s="66"/>
      <c r="D832" s="352"/>
      <c r="E832" s="66"/>
      <c r="F832" s="66"/>
      <c r="G832" s="66"/>
      <c r="H832" s="66"/>
      <c r="I832" s="66"/>
      <c r="J832" s="66"/>
      <c r="K832" s="66"/>
      <c r="L832" s="66"/>
      <c r="M832" s="66"/>
      <c r="N832" s="66"/>
      <c r="O832" s="66"/>
      <c r="P832" s="66"/>
      <c r="Q832" s="66"/>
      <c r="R832" s="66"/>
      <c r="S832" s="66"/>
      <c r="T832" s="66"/>
    </row>
    <row r="833" spans="2:21">
      <c r="C833" s="66"/>
      <c r="D833" s="352"/>
      <c r="E833" s="66"/>
      <c r="F833" s="66"/>
      <c r="G833" s="66"/>
      <c r="H833" s="66"/>
      <c r="I833" s="66"/>
      <c r="J833" s="66"/>
      <c r="K833" s="66"/>
      <c r="L833" s="66"/>
      <c r="M833" s="66"/>
      <c r="N833" s="66"/>
      <c r="O833" s="66"/>
      <c r="P833" s="66"/>
      <c r="Q833" s="66"/>
      <c r="R833" s="66"/>
      <c r="S833" s="66"/>
      <c r="T833" s="66"/>
      <c r="U833" s="268"/>
    </row>
    <row r="834" spans="2:21">
      <c r="C834" s="73"/>
      <c r="D834" s="370"/>
      <c r="E834" s="73"/>
      <c r="F834" s="73"/>
      <c r="G834" s="73"/>
      <c r="H834" s="73"/>
      <c r="I834" s="73"/>
      <c r="J834" s="73"/>
      <c r="K834" s="73"/>
      <c r="L834" s="73"/>
      <c r="M834" s="73"/>
      <c r="N834" s="73"/>
      <c r="O834" s="73"/>
      <c r="P834" s="73"/>
      <c r="Q834" s="73"/>
      <c r="R834" s="73"/>
      <c r="S834" s="73"/>
      <c r="T834" s="73"/>
      <c r="U834" s="262"/>
    </row>
    <row r="835" spans="2:21">
      <c r="C835" s="66"/>
      <c r="E835" s="66"/>
      <c r="F835" s="66"/>
      <c r="G835" s="66"/>
      <c r="H835" s="66"/>
      <c r="I835" s="66"/>
      <c r="J835" s="66"/>
      <c r="K835" s="66"/>
      <c r="L835" s="66"/>
      <c r="M835" s="66"/>
      <c r="N835" s="66"/>
      <c r="O835" s="66"/>
      <c r="P835" s="66"/>
      <c r="Q835" s="66"/>
      <c r="R835" s="66"/>
      <c r="S835" s="66"/>
      <c r="T835" s="66"/>
    </row>
    <row r="836" spans="2:21">
      <c r="B836" s="40"/>
    </row>
    <row r="837" spans="2:21">
      <c r="B837" s="40"/>
      <c r="C837" s="66"/>
      <c r="E837" s="66"/>
      <c r="F837" s="66"/>
      <c r="G837" s="66"/>
      <c r="H837" s="66"/>
      <c r="I837" s="66"/>
      <c r="J837" s="66"/>
      <c r="K837" s="66"/>
      <c r="L837" s="66"/>
      <c r="M837" s="66"/>
      <c r="N837" s="66"/>
      <c r="O837" s="66"/>
      <c r="P837" s="66"/>
      <c r="Q837" s="66"/>
      <c r="R837" s="66"/>
      <c r="S837" s="66"/>
      <c r="T837" s="66"/>
    </row>
    <row r="838" spans="2:21">
      <c r="C838" s="66"/>
      <c r="D838" s="352"/>
      <c r="E838" s="66"/>
      <c r="F838" s="66"/>
      <c r="G838" s="66"/>
      <c r="H838" s="66"/>
      <c r="I838" s="66"/>
      <c r="J838" s="66"/>
      <c r="K838" s="66"/>
      <c r="L838" s="66"/>
      <c r="M838" s="66"/>
      <c r="N838" s="66"/>
      <c r="O838" s="66"/>
      <c r="P838" s="66"/>
      <c r="Q838" s="66"/>
      <c r="R838" s="66"/>
      <c r="S838" s="66"/>
      <c r="T838" s="66"/>
    </row>
    <row r="839" spans="2:21">
      <c r="C839" s="66"/>
      <c r="D839" s="352"/>
      <c r="E839" s="66"/>
      <c r="F839" s="66"/>
      <c r="G839" s="66"/>
      <c r="H839" s="66"/>
      <c r="I839" s="66"/>
      <c r="J839" s="66"/>
      <c r="K839" s="66"/>
      <c r="L839" s="66"/>
      <c r="M839" s="66"/>
      <c r="N839" s="66"/>
      <c r="O839" s="66"/>
      <c r="P839" s="66"/>
      <c r="Q839" s="66"/>
      <c r="R839" s="66"/>
      <c r="S839" s="66"/>
      <c r="T839" s="66"/>
    </row>
    <row r="840" spans="2:21">
      <c r="C840" s="66"/>
      <c r="D840" s="352"/>
      <c r="E840" s="66"/>
      <c r="F840" s="66"/>
      <c r="G840" s="66"/>
      <c r="H840" s="66"/>
      <c r="I840" s="66"/>
      <c r="J840" s="66"/>
      <c r="K840" s="66"/>
      <c r="L840" s="66"/>
      <c r="M840" s="66"/>
      <c r="N840" s="66"/>
      <c r="O840" s="66"/>
      <c r="P840" s="66"/>
      <c r="Q840" s="66"/>
      <c r="R840" s="66"/>
      <c r="S840" s="66"/>
      <c r="T840" s="66"/>
      <c r="U840" s="244"/>
    </row>
    <row r="841" spans="2:21">
      <c r="C841" s="66"/>
      <c r="D841" s="352"/>
      <c r="E841" s="66"/>
      <c r="F841" s="66"/>
      <c r="G841" s="66"/>
      <c r="H841" s="66"/>
      <c r="I841" s="66"/>
      <c r="J841" s="66"/>
      <c r="K841" s="66"/>
      <c r="L841" s="66"/>
      <c r="M841" s="66"/>
      <c r="N841" s="66"/>
      <c r="O841" s="66"/>
      <c r="P841" s="66"/>
      <c r="Q841" s="66"/>
      <c r="R841" s="66"/>
      <c r="S841" s="66"/>
      <c r="T841" s="66"/>
    </row>
    <row r="842" spans="2:21">
      <c r="C842" s="66"/>
      <c r="D842" s="350"/>
      <c r="E842" s="66"/>
      <c r="F842" s="66"/>
      <c r="G842" s="66"/>
      <c r="H842" s="66"/>
      <c r="I842" s="66"/>
      <c r="J842" s="66"/>
      <c r="K842" s="66"/>
      <c r="L842" s="66"/>
      <c r="M842" s="66"/>
      <c r="N842" s="66"/>
      <c r="O842" s="66"/>
      <c r="P842" s="66"/>
      <c r="Q842" s="66"/>
      <c r="R842" s="66"/>
      <c r="S842" s="66"/>
      <c r="T842" s="66"/>
      <c r="U842" s="244"/>
    </row>
    <row r="843" spans="2:21">
      <c r="C843" s="73"/>
      <c r="D843" s="383"/>
      <c r="E843" s="73"/>
      <c r="F843" s="73"/>
      <c r="G843" s="73"/>
      <c r="H843" s="73"/>
      <c r="I843" s="73"/>
      <c r="J843" s="73"/>
      <c r="K843" s="73"/>
      <c r="L843" s="73"/>
      <c r="M843" s="73"/>
      <c r="N843" s="73"/>
      <c r="O843" s="73"/>
      <c r="P843" s="73"/>
      <c r="Q843" s="73"/>
      <c r="R843" s="73"/>
      <c r="S843" s="73"/>
      <c r="T843" s="73"/>
      <c r="U843" s="269"/>
    </row>
    <row r="844" spans="2:21">
      <c r="B844" s="40"/>
      <c r="C844" s="73"/>
      <c r="D844" s="383"/>
      <c r="E844" s="73"/>
      <c r="F844" s="73"/>
      <c r="G844" s="73"/>
      <c r="H844" s="73"/>
      <c r="I844" s="73"/>
      <c r="J844" s="73"/>
      <c r="K844" s="73"/>
      <c r="L844" s="73"/>
      <c r="M844" s="73"/>
      <c r="N844" s="73"/>
      <c r="O844" s="73"/>
      <c r="P844" s="73"/>
      <c r="Q844" s="73"/>
      <c r="R844" s="73"/>
      <c r="S844" s="73"/>
      <c r="T844" s="73"/>
      <c r="U844" s="306"/>
    </row>
    <row r="846" spans="2:21">
      <c r="C846" s="66"/>
      <c r="E846" s="66"/>
      <c r="F846" s="66"/>
      <c r="G846" s="66"/>
      <c r="H846" s="66"/>
      <c r="I846" s="66"/>
      <c r="J846" s="66"/>
      <c r="K846" s="66"/>
      <c r="L846" s="66"/>
      <c r="M846" s="66"/>
      <c r="N846" s="66"/>
      <c r="O846" s="66"/>
      <c r="P846" s="66"/>
      <c r="Q846" s="66"/>
      <c r="R846" s="66"/>
      <c r="S846" s="66"/>
      <c r="T846" s="66"/>
    </row>
    <row r="847" spans="2:21">
      <c r="B847" s="40"/>
      <c r="C847" s="66"/>
      <c r="E847" s="66"/>
      <c r="F847" s="66"/>
      <c r="G847" s="66"/>
      <c r="H847" s="66"/>
      <c r="I847" s="66"/>
      <c r="J847" s="66"/>
      <c r="K847" s="66"/>
      <c r="L847" s="66"/>
      <c r="M847" s="66"/>
      <c r="N847" s="66"/>
      <c r="O847" s="66"/>
      <c r="P847" s="66"/>
      <c r="Q847" s="66"/>
      <c r="R847" s="66"/>
      <c r="S847" s="66"/>
      <c r="T847" s="66"/>
    </row>
    <row r="848" spans="2:21" ht="18.600000000000001" customHeight="1">
      <c r="C848" s="66"/>
      <c r="D848" s="352"/>
      <c r="E848" s="66"/>
      <c r="F848" s="66"/>
      <c r="G848" s="66"/>
      <c r="H848" s="66"/>
      <c r="I848" s="66"/>
      <c r="J848" s="66"/>
      <c r="K848" s="66"/>
      <c r="L848" s="66"/>
      <c r="M848" s="66"/>
      <c r="N848" s="66"/>
      <c r="O848" s="66"/>
      <c r="P848" s="66"/>
      <c r="Q848" s="66"/>
      <c r="R848" s="66"/>
      <c r="S848" s="66"/>
      <c r="T848" s="66"/>
    </row>
    <row r="849" spans="2:21" ht="18.600000000000001" customHeight="1">
      <c r="C849" s="66"/>
      <c r="D849" s="352"/>
      <c r="E849" s="66"/>
      <c r="F849" s="66"/>
      <c r="G849" s="66"/>
      <c r="H849" s="66"/>
      <c r="I849" s="66"/>
      <c r="J849" s="66"/>
      <c r="K849" s="66"/>
      <c r="L849" s="66"/>
      <c r="M849" s="66"/>
      <c r="N849" s="66"/>
      <c r="O849" s="66"/>
      <c r="P849" s="66"/>
      <c r="Q849" s="66"/>
      <c r="R849" s="66"/>
      <c r="S849" s="66"/>
      <c r="T849" s="66"/>
      <c r="U849" s="268"/>
    </row>
    <row r="850" spans="2:21">
      <c r="B850" s="27"/>
      <c r="C850" s="66"/>
      <c r="D850" s="350"/>
      <c r="E850" s="66"/>
      <c r="F850" s="66"/>
      <c r="G850" s="66"/>
      <c r="H850" s="66"/>
      <c r="I850" s="66"/>
      <c r="J850" s="66"/>
      <c r="K850" s="66"/>
      <c r="L850" s="66"/>
      <c r="M850" s="66"/>
      <c r="N850" s="66"/>
      <c r="O850" s="66"/>
      <c r="P850" s="66"/>
      <c r="Q850" s="66"/>
      <c r="R850" s="66"/>
      <c r="S850" s="66"/>
      <c r="T850" s="66"/>
      <c r="U850" s="244"/>
    </row>
    <row r="851" spans="2:21">
      <c r="B851" s="40"/>
      <c r="C851" s="71"/>
      <c r="D851" s="371"/>
      <c r="E851" s="71"/>
      <c r="F851" s="71"/>
      <c r="G851" s="71"/>
      <c r="H851" s="71"/>
      <c r="I851" s="71"/>
      <c r="J851" s="71"/>
      <c r="K851" s="71"/>
      <c r="L851" s="71"/>
      <c r="M851" s="71"/>
      <c r="N851" s="71"/>
      <c r="O851" s="71"/>
      <c r="P851" s="71"/>
      <c r="Q851" s="71"/>
      <c r="R851" s="71"/>
      <c r="S851" s="71"/>
      <c r="T851" s="71"/>
      <c r="U851" s="264"/>
    </row>
    <row r="853" spans="2:21">
      <c r="C853" s="66"/>
      <c r="E853" s="66"/>
      <c r="F853" s="66"/>
      <c r="G853" s="66"/>
      <c r="H853" s="66"/>
      <c r="I853" s="66"/>
      <c r="J853" s="66"/>
      <c r="K853" s="66"/>
      <c r="L853" s="66"/>
      <c r="M853" s="66"/>
      <c r="N853" s="66"/>
      <c r="O853" s="66"/>
      <c r="P853" s="66"/>
      <c r="Q853" s="66"/>
      <c r="R853" s="66"/>
      <c r="S853" s="66"/>
      <c r="T853" s="66"/>
    </row>
    <row r="854" spans="2:21">
      <c r="B854" s="86"/>
      <c r="C854" s="66"/>
      <c r="E854" s="66"/>
      <c r="F854" s="66"/>
      <c r="G854" s="66"/>
      <c r="H854" s="66"/>
      <c r="I854" s="66"/>
      <c r="J854" s="66"/>
      <c r="K854" s="66"/>
      <c r="L854" s="66"/>
      <c r="M854" s="66"/>
      <c r="N854" s="66"/>
      <c r="O854" s="66"/>
      <c r="P854" s="66"/>
      <c r="Q854" s="66"/>
      <c r="R854" s="66"/>
      <c r="S854" s="66"/>
      <c r="T854" s="66"/>
    </row>
    <row r="855" spans="2:21" ht="18.75" customHeight="1">
      <c r="B855" s="27"/>
      <c r="C855" s="80"/>
      <c r="D855" s="376"/>
      <c r="E855" s="80"/>
      <c r="F855" s="80"/>
      <c r="G855" s="80"/>
      <c r="H855" s="80"/>
      <c r="I855" s="80"/>
      <c r="J855" s="80"/>
      <c r="K855" s="80"/>
      <c r="L855" s="80"/>
      <c r="M855" s="80"/>
      <c r="N855" s="80"/>
      <c r="O855" s="80"/>
      <c r="P855" s="80"/>
      <c r="Q855" s="80"/>
      <c r="R855" s="80"/>
      <c r="S855" s="80"/>
      <c r="T855" s="80"/>
      <c r="U855" s="247"/>
    </row>
    <row r="856" spans="2:21" ht="18.75" customHeight="1">
      <c r="B856" s="27"/>
      <c r="C856" s="80"/>
      <c r="D856" s="376"/>
      <c r="E856" s="80"/>
      <c r="F856" s="80"/>
      <c r="G856" s="80"/>
      <c r="H856" s="80"/>
      <c r="I856" s="80"/>
      <c r="J856" s="80"/>
      <c r="K856" s="80"/>
      <c r="L856" s="80"/>
      <c r="M856" s="80"/>
      <c r="N856" s="80"/>
      <c r="O856" s="80"/>
      <c r="P856" s="80"/>
      <c r="Q856" s="80"/>
      <c r="R856" s="80"/>
      <c r="S856" s="80"/>
      <c r="T856" s="80"/>
      <c r="U856" s="247"/>
    </row>
    <row r="857" spans="2:21">
      <c r="C857" s="80"/>
      <c r="D857" s="366"/>
      <c r="E857" s="80"/>
      <c r="F857" s="80"/>
      <c r="G857" s="80"/>
      <c r="H857" s="80"/>
      <c r="I857" s="80"/>
      <c r="J857" s="80"/>
      <c r="K857" s="80"/>
      <c r="L857" s="80"/>
      <c r="M857" s="80"/>
      <c r="N857" s="80"/>
      <c r="O857" s="80"/>
      <c r="P857" s="80"/>
      <c r="Q857" s="80"/>
      <c r="R857" s="80"/>
      <c r="S857" s="80"/>
      <c r="T857" s="80"/>
      <c r="U857" s="260"/>
    </row>
    <row r="858" spans="2:21">
      <c r="C858" s="87"/>
      <c r="D858" s="384"/>
      <c r="E858" s="87"/>
      <c r="F858" s="87"/>
      <c r="G858" s="87"/>
      <c r="H858" s="87"/>
      <c r="I858" s="87"/>
      <c r="J858" s="87"/>
      <c r="K858" s="87"/>
      <c r="L858" s="87"/>
      <c r="M858" s="87"/>
      <c r="N858" s="87"/>
      <c r="O858" s="87"/>
      <c r="P858" s="87"/>
      <c r="Q858" s="87"/>
      <c r="R858" s="87"/>
      <c r="S858" s="87"/>
      <c r="T858" s="87"/>
      <c r="U858" s="270"/>
    </row>
    <row r="859" spans="2:21" ht="18.75" customHeight="1">
      <c r="B859" s="984"/>
      <c r="C859" s="984"/>
      <c r="D859" s="385"/>
      <c r="E859" s="88"/>
      <c r="F859" s="88"/>
      <c r="G859" s="88"/>
      <c r="H859" s="88"/>
      <c r="I859" s="88"/>
      <c r="J859" s="88"/>
      <c r="K859" s="88"/>
      <c r="L859" s="88"/>
      <c r="M859" s="88"/>
      <c r="N859" s="88"/>
      <c r="O859" s="88"/>
      <c r="P859" s="88"/>
      <c r="Q859" s="88"/>
      <c r="R859" s="88"/>
      <c r="S859" s="88"/>
      <c r="T859" s="88"/>
      <c r="U859" s="271"/>
    </row>
    <row r="861" spans="2:21">
      <c r="C861" s="80"/>
      <c r="D861" s="377"/>
      <c r="E861" s="80"/>
      <c r="F861" s="80"/>
      <c r="G861" s="80"/>
      <c r="H861" s="80"/>
      <c r="I861" s="80"/>
      <c r="J861" s="80"/>
      <c r="K861" s="80"/>
      <c r="L861" s="80"/>
      <c r="M861" s="80"/>
      <c r="N861" s="80"/>
      <c r="O861" s="80"/>
      <c r="P861" s="80"/>
      <c r="Q861" s="80"/>
      <c r="R861" s="80"/>
      <c r="S861" s="80"/>
      <c r="T861" s="80"/>
      <c r="U861" s="267"/>
    </row>
    <row r="862" spans="2:21" ht="18.75" customHeight="1">
      <c r="B862" s="984"/>
      <c r="C862" s="984"/>
      <c r="D862" s="386"/>
      <c r="E862" s="90"/>
      <c r="F862" s="90"/>
      <c r="G862" s="90"/>
      <c r="H862" s="90"/>
      <c r="I862" s="90"/>
      <c r="J862" s="90"/>
      <c r="K862" s="90"/>
      <c r="L862" s="90"/>
      <c r="M862" s="90"/>
      <c r="N862" s="90"/>
      <c r="O862" s="90"/>
      <c r="P862" s="90"/>
      <c r="Q862" s="90"/>
      <c r="R862" s="90"/>
      <c r="S862" s="90"/>
      <c r="T862" s="90"/>
      <c r="U862" s="272"/>
    </row>
    <row r="864" spans="2:21">
      <c r="B864" s="92"/>
      <c r="C864" s="90"/>
      <c r="D864" s="386"/>
      <c r="E864" s="90"/>
      <c r="F864" s="90"/>
      <c r="G864" s="90"/>
      <c r="H864" s="90"/>
      <c r="I864" s="90"/>
      <c r="J864" s="90"/>
      <c r="K864" s="90"/>
      <c r="L864" s="90"/>
      <c r="M864" s="90"/>
      <c r="N864" s="90"/>
      <c r="O864" s="90"/>
      <c r="P864" s="90"/>
      <c r="Q864" s="90"/>
      <c r="R864" s="90"/>
      <c r="S864" s="90"/>
      <c r="T864" s="90"/>
      <c r="U864" s="272"/>
    </row>
    <row r="865" spans="2:38">
      <c r="C865" s="93"/>
      <c r="D865" s="387"/>
      <c r="E865" s="93"/>
      <c r="F865" s="93"/>
      <c r="G865" s="93"/>
      <c r="H865" s="93"/>
      <c r="I865" s="93"/>
      <c r="J865" s="93"/>
      <c r="K865" s="93"/>
      <c r="L865" s="93"/>
      <c r="M865" s="93"/>
      <c r="N865" s="93"/>
      <c r="O865" s="93"/>
      <c r="P865" s="93"/>
      <c r="Q865" s="93"/>
      <c r="R865" s="93"/>
      <c r="S865" s="93"/>
      <c r="T865" s="93"/>
      <c r="U865" s="273"/>
    </row>
    <row r="866" spans="2:38">
      <c r="B866" s="92"/>
    </row>
    <row r="867" spans="2:38" ht="15.75" thickBot="1">
      <c r="B867" s="92"/>
      <c r="C867" s="95"/>
      <c r="D867" s="388"/>
      <c r="E867" s="95"/>
      <c r="F867" s="95"/>
      <c r="G867" s="95"/>
      <c r="H867" s="95"/>
      <c r="I867" s="95"/>
      <c r="J867" s="95"/>
      <c r="K867" s="95"/>
      <c r="L867" s="95"/>
      <c r="M867" s="95"/>
      <c r="N867" s="95"/>
      <c r="O867" s="95"/>
      <c r="P867" s="95"/>
      <c r="Q867" s="95"/>
      <c r="R867" s="95"/>
      <c r="S867" s="95"/>
      <c r="T867" s="95"/>
      <c r="U867" s="274"/>
    </row>
    <row r="869" spans="2:38">
      <c r="B869" s="92"/>
      <c r="C869" s="97"/>
      <c r="D869" s="389"/>
      <c r="E869" s="97"/>
      <c r="F869" s="97"/>
      <c r="G869" s="97"/>
      <c r="H869" s="97"/>
      <c r="I869" s="97"/>
      <c r="J869" s="97"/>
      <c r="K869" s="97"/>
      <c r="L869" s="97"/>
      <c r="M869" s="97"/>
      <c r="N869" s="97"/>
      <c r="O869" s="97"/>
      <c r="P869" s="97"/>
      <c r="Q869" s="97"/>
      <c r="R869" s="97"/>
      <c r="S869" s="97"/>
      <c r="T869" s="97"/>
      <c r="U869" s="275"/>
    </row>
    <row r="870" spans="2:38">
      <c r="B870" s="92"/>
      <c r="C870" s="97"/>
      <c r="D870" s="389"/>
      <c r="E870" s="97"/>
      <c r="F870" s="97"/>
      <c r="G870" s="97"/>
      <c r="H870" s="97"/>
      <c r="I870" s="97"/>
      <c r="J870" s="97"/>
      <c r="K870" s="97"/>
      <c r="L870" s="97"/>
      <c r="M870" s="97"/>
      <c r="N870" s="97"/>
      <c r="O870" s="97"/>
      <c r="P870" s="97"/>
      <c r="Q870" s="97"/>
      <c r="R870" s="97"/>
      <c r="S870" s="97"/>
      <c r="T870" s="97"/>
      <c r="U870" s="275"/>
    </row>
    <row r="871" spans="2:38">
      <c r="B871" s="92"/>
      <c r="C871" s="97"/>
      <c r="D871" s="389"/>
      <c r="E871" s="97"/>
      <c r="F871" s="97"/>
      <c r="G871" s="97"/>
      <c r="H871" s="97"/>
      <c r="I871" s="97"/>
      <c r="J871" s="97"/>
      <c r="K871" s="97"/>
      <c r="L871" s="97"/>
      <c r="M871" s="97"/>
      <c r="N871" s="97"/>
      <c r="O871" s="97"/>
      <c r="P871" s="97"/>
      <c r="Q871" s="97"/>
      <c r="R871" s="97"/>
      <c r="S871" s="97"/>
      <c r="T871" s="97"/>
      <c r="U871" s="275"/>
    </row>
    <row r="872" spans="2:38">
      <c r="B872" s="92"/>
      <c r="C872" s="97"/>
      <c r="D872" s="389"/>
      <c r="E872" s="97"/>
      <c r="F872" s="97"/>
      <c r="G872" s="97"/>
      <c r="H872" s="97"/>
      <c r="I872" s="97"/>
      <c r="J872" s="97"/>
      <c r="K872" s="97"/>
      <c r="L872" s="97"/>
      <c r="M872" s="97"/>
      <c r="N872" s="97"/>
      <c r="O872" s="97"/>
      <c r="P872" s="97"/>
      <c r="Q872" s="97"/>
      <c r="R872" s="97"/>
      <c r="S872" s="97"/>
      <c r="T872" s="97"/>
      <c r="U872" s="275"/>
    </row>
    <row r="873" spans="2:38">
      <c r="B873" s="92"/>
      <c r="C873" s="97"/>
      <c r="D873" s="389"/>
      <c r="E873" s="97"/>
      <c r="F873" s="97"/>
      <c r="G873" s="97"/>
      <c r="H873" s="97"/>
      <c r="I873" s="97"/>
      <c r="J873" s="97"/>
      <c r="K873" s="97"/>
      <c r="L873" s="97"/>
      <c r="M873" s="97"/>
      <c r="N873" s="97"/>
      <c r="O873" s="97"/>
      <c r="P873" s="97"/>
      <c r="Q873" s="97"/>
      <c r="R873" s="97"/>
      <c r="S873" s="97"/>
      <c r="T873" s="97"/>
      <c r="U873" s="275"/>
    </row>
    <row r="874" spans="2:38">
      <c r="B874" s="92"/>
      <c r="C874" s="97"/>
      <c r="D874" s="389"/>
      <c r="E874" s="97"/>
      <c r="F874" s="97"/>
      <c r="G874" s="97"/>
      <c r="H874" s="97"/>
      <c r="I874" s="97"/>
      <c r="J874" s="97"/>
      <c r="K874" s="97"/>
      <c r="L874" s="97"/>
      <c r="M874" s="97"/>
      <c r="N874" s="97"/>
      <c r="O874" s="97"/>
      <c r="P874" s="97"/>
      <c r="Q874" s="97"/>
      <c r="R874" s="97"/>
      <c r="S874" s="97"/>
      <c r="T874" s="97"/>
      <c r="U874" s="275"/>
    </row>
    <row r="875" spans="2:38" s="37" customFormat="1">
      <c r="B875" s="92"/>
      <c r="C875" s="97"/>
      <c r="D875" s="389"/>
      <c r="E875" s="97"/>
      <c r="F875" s="97"/>
      <c r="G875" s="97"/>
      <c r="H875" s="97"/>
      <c r="I875" s="97"/>
      <c r="J875" s="97"/>
      <c r="K875" s="97"/>
      <c r="L875" s="97"/>
      <c r="M875" s="97"/>
      <c r="N875" s="97"/>
      <c r="O875" s="97"/>
      <c r="P875" s="97"/>
      <c r="Q875" s="97"/>
      <c r="R875" s="97"/>
      <c r="S875" s="97"/>
      <c r="T875" s="97"/>
      <c r="U875" s="275"/>
      <c r="W875" s="22"/>
      <c r="X875" s="22"/>
      <c r="Y875" s="22"/>
      <c r="Z875" s="22"/>
      <c r="AA875" s="22"/>
      <c r="AB875" s="22"/>
      <c r="AC875" s="22"/>
      <c r="AD875" s="22"/>
      <c r="AE875" s="22"/>
      <c r="AF875" s="22"/>
      <c r="AG875" s="237"/>
      <c r="AH875" s="237"/>
      <c r="AL875" s="237"/>
    </row>
    <row r="876" spans="2:38" s="37" customFormat="1">
      <c r="B876" s="92"/>
      <c r="C876" s="97"/>
      <c r="D876" s="389"/>
      <c r="E876" s="97"/>
      <c r="F876" s="97"/>
      <c r="G876" s="97"/>
      <c r="H876" s="97"/>
      <c r="I876" s="97"/>
      <c r="J876" s="97"/>
      <c r="K876" s="97"/>
      <c r="L876" s="97"/>
      <c r="M876" s="97"/>
      <c r="N876" s="97"/>
      <c r="O876" s="97"/>
      <c r="P876" s="97"/>
      <c r="Q876" s="97"/>
      <c r="R876" s="97"/>
      <c r="S876" s="97"/>
      <c r="T876" s="97"/>
      <c r="U876" s="275"/>
      <c r="W876" s="22"/>
      <c r="X876" s="22"/>
      <c r="Y876" s="22"/>
      <c r="Z876" s="22"/>
      <c r="AA876" s="22"/>
      <c r="AB876" s="22"/>
      <c r="AC876" s="22"/>
      <c r="AD876" s="22"/>
      <c r="AE876" s="22"/>
      <c r="AF876" s="22"/>
      <c r="AG876" s="237"/>
      <c r="AH876" s="237"/>
      <c r="AL876" s="237"/>
    </row>
    <row r="877" spans="2:38" s="37" customFormat="1">
      <c r="B877" s="92"/>
      <c r="C877" s="97"/>
      <c r="D877" s="389"/>
      <c r="E877" s="97"/>
      <c r="F877" s="97"/>
      <c r="G877" s="97"/>
      <c r="H877" s="97"/>
      <c r="I877" s="97"/>
      <c r="J877" s="97"/>
      <c r="K877" s="97"/>
      <c r="L877" s="97"/>
      <c r="M877" s="97"/>
      <c r="N877" s="97"/>
      <c r="O877" s="97"/>
      <c r="P877" s="97"/>
      <c r="Q877" s="97"/>
      <c r="R877" s="97"/>
      <c r="S877" s="97"/>
      <c r="T877" s="97"/>
      <c r="U877" s="275"/>
      <c r="W877" s="22"/>
      <c r="X877" s="22"/>
      <c r="Y877" s="22"/>
      <c r="Z877" s="22"/>
      <c r="AA877" s="22"/>
      <c r="AB877" s="22"/>
      <c r="AC877" s="22"/>
      <c r="AD877" s="22"/>
      <c r="AE877" s="22"/>
      <c r="AF877" s="22"/>
      <c r="AG877" s="237"/>
      <c r="AH877" s="237"/>
      <c r="AL877" s="237"/>
    </row>
    <row r="878" spans="2:38" s="37" customFormat="1">
      <c r="B878" s="92"/>
      <c r="C878" s="97"/>
      <c r="D878" s="389"/>
      <c r="E878" s="97"/>
      <c r="F878" s="97"/>
      <c r="G878" s="97"/>
      <c r="H878" s="97"/>
      <c r="I878" s="97"/>
      <c r="J878" s="97"/>
      <c r="K878" s="97"/>
      <c r="L878" s="97"/>
      <c r="M878" s="97"/>
      <c r="N878" s="97"/>
      <c r="O878" s="97"/>
      <c r="P878" s="97"/>
      <c r="Q878" s="97"/>
      <c r="R878" s="97"/>
      <c r="S878" s="97"/>
      <c r="T878" s="97"/>
      <c r="U878" s="275"/>
      <c r="W878" s="22"/>
      <c r="X878" s="22"/>
      <c r="Y878" s="22"/>
      <c r="Z878" s="22"/>
      <c r="AA878" s="22"/>
      <c r="AB878" s="22"/>
      <c r="AC878" s="22"/>
      <c r="AD878" s="22"/>
      <c r="AE878" s="22"/>
      <c r="AF878" s="22"/>
      <c r="AG878" s="237"/>
      <c r="AH878" s="237"/>
      <c r="AL878" s="237"/>
    </row>
    <row r="879" spans="2:38" s="37" customFormat="1">
      <c r="B879" s="92"/>
      <c r="C879" s="97"/>
      <c r="D879" s="389"/>
      <c r="E879" s="97"/>
      <c r="F879" s="97"/>
      <c r="G879" s="97"/>
      <c r="H879" s="97"/>
      <c r="I879" s="97"/>
      <c r="J879" s="97"/>
      <c r="K879" s="97"/>
      <c r="L879" s="97"/>
      <c r="M879" s="97"/>
      <c r="N879" s="97"/>
      <c r="O879" s="97"/>
      <c r="P879" s="97"/>
      <c r="Q879" s="97"/>
      <c r="R879" s="97"/>
      <c r="S879" s="97"/>
      <c r="T879" s="97"/>
      <c r="U879" s="275"/>
      <c r="W879" s="22"/>
      <c r="X879" s="22"/>
      <c r="Y879" s="22"/>
      <c r="Z879" s="22"/>
      <c r="AA879" s="22"/>
      <c r="AB879" s="22"/>
      <c r="AC879" s="22"/>
      <c r="AD879" s="22"/>
      <c r="AE879" s="22"/>
      <c r="AF879" s="22"/>
      <c r="AG879" s="237"/>
      <c r="AH879" s="237"/>
      <c r="AL879" s="237"/>
    </row>
    <row r="880" spans="2:38" s="37" customFormat="1">
      <c r="B880" s="92"/>
      <c r="C880" s="97"/>
      <c r="D880" s="389"/>
      <c r="E880" s="97"/>
      <c r="F880" s="97"/>
      <c r="G880" s="97"/>
      <c r="H880" s="97"/>
      <c r="I880" s="97"/>
      <c r="J880" s="97"/>
      <c r="K880" s="97"/>
      <c r="L880" s="97"/>
      <c r="M880" s="97"/>
      <c r="N880" s="97"/>
      <c r="O880" s="97"/>
      <c r="P880" s="97"/>
      <c r="Q880" s="97"/>
      <c r="R880" s="97"/>
      <c r="S880" s="97"/>
      <c r="T880" s="97"/>
      <c r="U880" s="275"/>
      <c r="W880" s="22"/>
      <c r="X880" s="22"/>
      <c r="Y880" s="22"/>
      <c r="Z880" s="22"/>
      <c r="AA880" s="22"/>
      <c r="AB880" s="22"/>
      <c r="AC880" s="22"/>
      <c r="AD880" s="22"/>
      <c r="AE880" s="22"/>
      <c r="AF880" s="22"/>
      <c r="AG880" s="237"/>
      <c r="AH880" s="237"/>
      <c r="AL880" s="237"/>
    </row>
    <row r="881" spans="2:38" s="37" customFormat="1">
      <c r="B881" s="92"/>
      <c r="C881" s="97"/>
      <c r="D881" s="389"/>
      <c r="E881" s="97"/>
      <c r="F881" s="97"/>
      <c r="G881" s="97"/>
      <c r="H881" s="97"/>
      <c r="I881" s="97"/>
      <c r="J881" s="97"/>
      <c r="K881" s="97"/>
      <c r="L881" s="97"/>
      <c r="M881" s="97"/>
      <c r="N881" s="97"/>
      <c r="O881" s="97"/>
      <c r="P881" s="97"/>
      <c r="Q881" s="97"/>
      <c r="R881" s="97"/>
      <c r="S881" s="97"/>
      <c r="T881" s="97"/>
      <c r="U881" s="275"/>
      <c r="W881" s="22"/>
      <c r="X881" s="22"/>
      <c r="Y881" s="22"/>
      <c r="Z881" s="22"/>
      <c r="AA881" s="22"/>
      <c r="AB881" s="22"/>
      <c r="AC881" s="22"/>
      <c r="AD881" s="22"/>
      <c r="AE881" s="22"/>
      <c r="AF881" s="22"/>
      <c r="AG881" s="237"/>
      <c r="AH881" s="237"/>
      <c r="AL881" s="237"/>
    </row>
    <row r="882" spans="2:38" s="37" customFormat="1">
      <c r="B882" s="92"/>
      <c r="C882" s="97"/>
      <c r="D882" s="389"/>
      <c r="E882" s="97"/>
      <c r="F882" s="97"/>
      <c r="G882" s="97"/>
      <c r="H882" s="97"/>
      <c r="I882" s="97"/>
      <c r="J882" s="97"/>
      <c r="K882" s="97"/>
      <c r="L882" s="97"/>
      <c r="M882" s="97"/>
      <c r="N882" s="97"/>
      <c r="O882" s="97"/>
      <c r="P882" s="97"/>
      <c r="Q882" s="97"/>
      <c r="R882" s="97"/>
      <c r="S882" s="97"/>
      <c r="T882" s="97"/>
      <c r="U882" s="275"/>
      <c r="W882" s="22"/>
      <c r="X882" s="22"/>
      <c r="Y882" s="22"/>
      <c r="Z882" s="22"/>
      <c r="AA882" s="22"/>
      <c r="AB882" s="22"/>
      <c r="AC882" s="22"/>
      <c r="AD882" s="22"/>
      <c r="AE882" s="22"/>
      <c r="AF882" s="22"/>
      <c r="AG882" s="237"/>
      <c r="AH882" s="237"/>
      <c r="AL882" s="237"/>
    </row>
    <row r="883" spans="2:38" s="37" customFormat="1" ht="14.25">
      <c r="B883" s="22"/>
      <c r="D883" s="360"/>
      <c r="U883" s="237"/>
      <c r="W883" s="22"/>
      <c r="X883" s="22"/>
      <c r="Y883" s="22"/>
      <c r="Z883" s="22"/>
      <c r="AA883" s="22"/>
      <c r="AB883" s="22"/>
      <c r="AC883" s="22"/>
      <c r="AD883" s="22"/>
      <c r="AE883" s="22"/>
      <c r="AF883" s="22"/>
      <c r="AG883" s="237"/>
      <c r="AH883" s="237"/>
      <c r="AL883" s="237"/>
    </row>
    <row r="884" spans="2:38" s="37" customFormat="1" ht="14.25">
      <c r="B884" s="46"/>
      <c r="C884" s="99"/>
      <c r="D884" s="373"/>
      <c r="E884" s="99"/>
      <c r="F884" s="99"/>
      <c r="G884" s="99"/>
      <c r="H884" s="99"/>
      <c r="I884" s="99"/>
      <c r="J884" s="99"/>
      <c r="K884" s="99"/>
      <c r="L884" s="99"/>
      <c r="M884" s="99"/>
      <c r="N884" s="99"/>
      <c r="O884" s="99"/>
      <c r="P884" s="99"/>
      <c r="Q884" s="99"/>
      <c r="R884" s="99"/>
      <c r="S884" s="99"/>
      <c r="T884" s="99"/>
      <c r="U884" s="266"/>
      <c r="W884" s="22"/>
      <c r="X884" s="22"/>
      <c r="Y884" s="22"/>
      <c r="Z884" s="22"/>
      <c r="AA884" s="22"/>
      <c r="AB884" s="22"/>
      <c r="AC884" s="22"/>
      <c r="AD884" s="22"/>
      <c r="AE884" s="22"/>
      <c r="AF884" s="22"/>
      <c r="AG884" s="237"/>
      <c r="AH884" s="237"/>
      <c r="AL884" s="237"/>
    </row>
    <row r="885" spans="2:38" s="37" customFormat="1" ht="15.75" customHeight="1">
      <c r="B885" s="1010"/>
      <c r="C885" s="1010"/>
      <c r="D885" s="1010"/>
      <c r="E885" s="1010"/>
      <c r="F885" s="1010"/>
      <c r="G885" s="1010"/>
      <c r="H885" s="1010"/>
      <c r="I885" s="1010"/>
      <c r="J885" s="1010"/>
      <c r="K885" s="1010"/>
      <c r="L885" s="1010"/>
      <c r="M885" s="1010"/>
      <c r="N885" s="1010"/>
      <c r="O885" s="1010"/>
      <c r="P885" s="1010"/>
      <c r="Q885" s="1010"/>
      <c r="R885" s="1010"/>
      <c r="S885" s="1010"/>
      <c r="T885" s="1010"/>
      <c r="U885" s="1010"/>
      <c r="W885" s="22"/>
      <c r="X885" s="22"/>
      <c r="Y885" s="22"/>
      <c r="Z885" s="22"/>
      <c r="AA885" s="22"/>
      <c r="AB885" s="22"/>
      <c r="AC885" s="22"/>
      <c r="AD885" s="22"/>
      <c r="AE885" s="22"/>
      <c r="AF885" s="22"/>
      <c r="AG885" s="237"/>
      <c r="AH885" s="237"/>
      <c r="AL885" s="237"/>
    </row>
    <row r="886" spans="2:38" s="37" customFormat="1" ht="19.5" customHeight="1">
      <c r="B886" s="1010"/>
      <c r="C886" s="1010"/>
      <c r="D886" s="1010"/>
      <c r="E886" s="1010"/>
      <c r="F886" s="1010"/>
      <c r="G886" s="1010"/>
      <c r="H886" s="1010"/>
      <c r="I886" s="1010"/>
      <c r="J886" s="1010"/>
      <c r="K886" s="1010"/>
      <c r="L886" s="1010"/>
      <c r="M886" s="1010"/>
      <c r="N886" s="1010"/>
      <c r="O886" s="1010"/>
      <c r="P886" s="1010"/>
      <c r="Q886" s="1010"/>
      <c r="R886" s="1010"/>
      <c r="S886" s="1010"/>
      <c r="T886" s="1010"/>
      <c r="U886" s="1010"/>
      <c r="W886" s="22"/>
      <c r="X886" s="22"/>
      <c r="Y886" s="22"/>
      <c r="Z886" s="22"/>
      <c r="AA886" s="22"/>
      <c r="AB886" s="22"/>
      <c r="AC886" s="22"/>
      <c r="AD886" s="22"/>
      <c r="AE886" s="22"/>
      <c r="AF886" s="22"/>
      <c r="AG886" s="237"/>
      <c r="AH886" s="237"/>
      <c r="AL886" s="237"/>
    </row>
    <row r="887" spans="2:38" s="37" customFormat="1" ht="14.25">
      <c r="B887" s="46"/>
      <c r="C887" s="77"/>
      <c r="D887" s="373"/>
      <c r="E887" s="77"/>
      <c r="F887" s="77"/>
      <c r="G887" s="77"/>
      <c r="H887" s="77"/>
      <c r="I887" s="77"/>
      <c r="J887" s="77"/>
      <c r="K887" s="77"/>
      <c r="L887" s="77"/>
      <c r="M887" s="77"/>
      <c r="N887" s="77"/>
      <c r="O887" s="77"/>
      <c r="P887" s="77"/>
      <c r="Q887" s="77"/>
      <c r="R887" s="77"/>
      <c r="S887" s="77"/>
      <c r="T887" s="77"/>
      <c r="U887" s="266"/>
      <c r="W887" s="22"/>
      <c r="X887" s="22"/>
      <c r="Y887" s="22"/>
      <c r="Z887" s="22"/>
      <c r="AA887" s="22"/>
      <c r="AB887" s="22"/>
      <c r="AC887" s="22"/>
      <c r="AD887" s="22"/>
      <c r="AE887" s="22"/>
      <c r="AF887" s="22"/>
      <c r="AG887" s="237"/>
      <c r="AH887" s="237"/>
      <c r="AL887" s="237"/>
    </row>
    <row r="888" spans="2:38" s="37" customFormat="1">
      <c r="B888" s="22"/>
      <c r="C888" s="38"/>
      <c r="D888" s="349"/>
      <c r="E888" s="38"/>
      <c r="F888" s="38"/>
      <c r="G888" s="38"/>
      <c r="H888" s="38"/>
      <c r="I888" s="38"/>
      <c r="J888" s="38"/>
      <c r="K888" s="38"/>
      <c r="L888" s="38"/>
      <c r="M888" s="38"/>
      <c r="N888" s="38"/>
      <c r="O888" s="38"/>
      <c r="P888" s="38"/>
      <c r="Q888" s="38"/>
      <c r="R888" s="38"/>
      <c r="S888" s="38"/>
      <c r="T888" s="38"/>
      <c r="U888" s="237"/>
      <c r="W888" s="22"/>
      <c r="X888" s="22"/>
      <c r="Y888" s="22"/>
      <c r="Z888" s="22"/>
      <c r="AA888" s="22"/>
      <c r="AB888" s="22"/>
      <c r="AC888" s="22"/>
      <c r="AD888" s="22"/>
      <c r="AE888" s="22"/>
      <c r="AF888" s="22"/>
      <c r="AG888" s="237"/>
      <c r="AH888" s="237"/>
      <c r="AL888" s="237"/>
    </row>
    <row r="889" spans="2:38" s="37" customFormat="1">
      <c r="B889" s="22"/>
      <c r="C889" s="38"/>
      <c r="D889" s="349"/>
      <c r="E889" s="38"/>
      <c r="F889" s="38"/>
      <c r="G889" s="38"/>
      <c r="H889" s="38"/>
      <c r="I889" s="38"/>
      <c r="J889" s="38"/>
      <c r="K889" s="38"/>
      <c r="L889" s="38"/>
      <c r="M889" s="38"/>
      <c r="N889" s="38"/>
      <c r="O889" s="38"/>
      <c r="P889" s="38"/>
      <c r="Q889" s="38"/>
      <c r="R889" s="38"/>
      <c r="S889" s="38"/>
      <c r="T889" s="38"/>
      <c r="U889" s="237"/>
      <c r="W889" s="22"/>
      <c r="X889" s="22"/>
      <c r="Y889" s="22"/>
      <c r="Z889" s="22"/>
      <c r="AA889" s="22"/>
      <c r="AB889" s="22"/>
      <c r="AC889" s="22"/>
      <c r="AD889" s="22"/>
      <c r="AE889" s="22"/>
      <c r="AF889" s="22"/>
      <c r="AG889" s="237"/>
      <c r="AH889" s="237"/>
      <c r="AL889" s="237"/>
    </row>
    <row r="890" spans="2:38" s="37" customFormat="1" ht="21" customHeight="1" thickBot="1">
      <c r="B890" s="100"/>
      <c r="C890" s="101"/>
      <c r="D890" s="390"/>
      <c r="E890" s="101"/>
      <c r="F890" s="101"/>
      <c r="G890" s="101"/>
      <c r="H890" s="101"/>
      <c r="I890" s="101"/>
      <c r="J890" s="101"/>
      <c r="K890" s="101"/>
      <c r="L890" s="101"/>
      <c r="M890" s="101"/>
      <c r="N890" s="101"/>
      <c r="O890" s="101"/>
      <c r="P890" s="101"/>
      <c r="Q890" s="101"/>
      <c r="R890" s="101"/>
      <c r="S890" s="101"/>
      <c r="T890" s="101"/>
      <c r="U890" s="276"/>
      <c r="W890" s="22"/>
      <c r="X890" s="22"/>
      <c r="Y890" s="22"/>
      <c r="Z890" s="22"/>
      <c r="AA890" s="22"/>
      <c r="AB890" s="22"/>
      <c r="AC890" s="22"/>
      <c r="AD890" s="22"/>
      <c r="AE890" s="22"/>
      <c r="AF890" s="22"/>
      <c r="AG890" s="237"/>
      <c r="AH890" s="237"/>
      <c r="AL890" s="237"/>
    </row>
    <row r="891" spans="2:38" s="37" customFormat="1">
      <c r="B891" s="22"/>
      <c r="C891" s="38"/>
      <c r="D891" s="349"/>
      <c r="E891" s="38"/>
      <c r="F891" s="38"/>
      <c r="G891" s="38"/>
      <c r="H891" s="38"/>
      <c r="I891" s="38"/>
      <c r="J891" s="38"/>
      <c r="K891" s="38"/>
      <c r="L891" s="38"/>
      <c r="M891" s="38"/>
      <c r="N891" s="38"/>
      <c r="O891" s="38"/>
      <c r="P891" s="38"/>
      <c r="Q891" s="38"/>
      <c r="R891" s="38"/>
      <c r="S891" s="38"/>
      <c r="T891" s="38"/>
      <c r="U891" s="237"/>
      <c r="W891" s="22"/>
      <c r="X891" s="22"/>
      <c r="Y891" s="22"/>
      <c r="Z891" s="22"/>
      <c r="AA891" s="22"/>
      <c r="AB891" s="22"/>
      <c r="AC891" s="22"/>
      <c r="AD891" s="22"/>
      <c r="AE891" s="22"/>
      <c r="AF891" s="22"/>
      <c r="AG891" s="237"/>
      <c r="AH891" s="237"/>
      <c r="AL891" s="237"/>
    </row>
    <row r="892" spans="2:38" s="37" customFormat="1">
      <c r="B892" s="102"/>
      <c r="C892" s="86"/>
      <c r="D892" s="349"/>
      <c r="E892" s="38"/>
      <c r="F892" s="38"/>
      <c r="G892" s="38"/>
      <c r="H892" s="38"/>
      <c r="I892" s="38"/>
      <c r="J892" s="38"/>
      <c r="K892" s="38"/>
      <c r="L892" s="38"/>
      <c r="M892" s="38"/>
      <c r="N892" s="38"/>
      <c r="O892" s="38"/>
      <c r="P892" s="38"/>
      <c r="Q892" s="38"/>
      <c r="R892" s="38"/>
      <c r="S892" s="38"/>
      <c r="T892" s="38"/>
      <c r="U892" s="237"/>
      <c r="W892" s="22"/>
      <c r="X892" s="22"/>
      <c r="Y892" s="22"/>
      <c r="Z892" s="22"/>
      <c r="AA892" s="22"/>
      <c r="AB892" s="22"/>
      <c r="AC892" s="22"/>
      <c r="AD892" s="22"/>
      <c r="AE892" s="22"/>
      <c r="AF892" s="22"/>
      <c r="AG892" s="237"/>
      <c r="AH892" s="237"/>
      <c r="AL892" s="237"/>
    </row>
    <row r="893" spans="2:38" s="37" customFormat="1">
      <c r="B893" s="22"/>
      <c r="C893" s="38"/>
      <c r="D893" s="349"/>
      <c r="E893" s="38"/>
      <c r="F893" s="38"/>
      <c r="G893" s="38"/>
      <c r="H893" s="38"/>
      <c r="I893" s="38"/>
      <c r="J893" s="38"/>
      <c r="K893" s="38"/>
      <c r="L893" s="38"/>
      <c r="M893" s="38"/>
      <c r="N893" s="38"/>
      <c r="O893" s="38"/>
      <c r="P893" s="38"/>
      <c r="Q893" s="38"/>
      <c r="R893" s="38"/>
      <c r="S893" s="38"/>
      <c r="T893" s="38"/>
      <c r="U893" s="237"/>
      <c r="W893" s="22"/>
      <c r="X893" s="22"/>
      <c r="Y893" s="22"/>
      <c r="Z893" s="22"/>
      <c r="AA893" s="22"/>
      <c r="AB893" s="22"/>
      <c r="AC893" s="22"/>
      <c r="AD893" s="22"/>
      <c r="AE893" s="22"/>
      <c r="AF893" s="22"/>
      <c r="AG893" s="237"/>
      <c r="AH893" s="237"/>
      <c r="AL893" s="237"/>
    </row>
    <row r="894" spans="2:38" s="37" customFormat="1" ht="18" customHeight="1">
      <c r="B894" s="978"/>
      <c r="C894" s="978"/>
      <c r="D894" s="978"/>
      <c r="E894" s="978"/>
      <c r="F894" s="978"/>
      <c r="G894" s="978"/>
      <c r="H894" s="978"/>
      <c r="I894" s="978"/>
      <c r="J894" s="978"/>
      <c r="K894" s="978"/>
      <c r="L894" s="978"/>
      <c r="M894" s="978"/>
      <c r="N894" s="978"/>
      <c r="O894" s="978"/>
      <c r="P894" s="978"/>
      <c r="Q894" s="978"/>
      <c r="R894" s="978"/>
      <c r="S894" s="978"/>
      <c r="T894" s="978"/>
      <c r="U894" s="978"/>
      <c r="W894" s="22"/>
      <c r="X894" s="22"/>
      <c r="Y894" s="22"/>
      <c r="Z894" s="22"/>
      <c r="AA894" s="22"/>
      <c r="AB894" s="22"/>
      <c r="AC894" s="22"/>
      <c r="AD894" s="22"/>
      <c r="AE894" s="22"/>
      <c r="AF894" s="22"/>
      <c r="AG894" s="237"/>
      <c r="AH894" s="237"/>
      <c r="AL894" s="237"/>
    </row>
    <row r="895" spans="2:38" s="37" customFormat="1" ht="15.75" customHeight="1">
      <c r="B895" s="978"/>
      <c r="C895" s="978"/>
      <c r="D895" s="978"/>
      <c r="E895" s="978"/>
      <c r="F895" s="978"/>
      <c r="G895" s="978"/>
      <c r="H895" s="978"/>
      <c r="I895" s="978"/>
      <c r="J895" s="978"/>
      <c r="K895" s="978"/>
      <c r="L895" s="978"/>
      <c r="M895" s="978"/>
      <c r="N895" s="978"/>
      <c r="O895" s="978"/>
      <c r="P895" s="978"/>
      <c r="Q895" s="978"/>
      <c r="R895" s="978"/>
      <c r="S895" s="978"/>
      <c r="T895" s="978"/>
      <c r="U895" s="978"/>
      <c r="W895" s="22"/>
      <c r="X895" s="22"/>
      <c r="Y895" s="22"/>
      <c r="Z895" s="22"/>
      <c r="AA895" s="22"/>
      <c r="AB895" s="22"/>
      <c r="AC895" s="22"/>
      <c r="AD895" s="22"/>
      <c r="AE895" s="22"/>
      <c r="AF895" s="22"/>
      <c r="AG895" s="237"/>
      <c r="AH895" s="237"/>
      <c r="AL895" s="237"/>
    </row>
    <row r="896" spans="2:38" s="37" customFormat="1" ht="24.75" customHeight="1">
      <c r="B896" s="978"/>
      <c r="C896" s="978"/>
      <c r="D896" s="978"/>
      <c r="E896" s="978"/>
      <c r="F896" s="978"/>
      <c r="G896" s="978"/>
      <c r="H896" s="978"/>
      <c r="I896" s="978"/>
      <c r="J896" s="978"/>
      <c r="K896" s="978"/>
      <c r="L896" s="978"/>
      <c r="M896" s="978"/>
      <c r="N896" s="978"/>
      <c r="O896" s="978"/>
      <c r="P896" s="978"/>
      <c r="Q896" s="978"/>
      <c r="R896" s="978"/>
      <c r="S896" s="978"/>
      <c r="T896" s="978"/>
      <c r="U896" s="978"/>
      <c r="W896" s="22"/>
      <c r="X896" s="22"/>
      <c r="Y896" s="22"/>
      <c r="Z896" s="22"/>
      <c r="AA896" s="22"/>
      <c r="AB896" s="22"/>
      <c r="AC896" s="22"/>
      <c r="AD896" s="22"/>
      <c r="AE896" s="22"/>
      <c r="AF896" s="22"/>
      <c r="AG896" s="237"/>
      <c r="AH896" s="237"/>
      <c r="AL896" s="237"/>
    </row>
    <row r="897" spans="2:38" s="37" customFormat="1" ht="94.5" customHeight="1">
      <c r="B897" s="978"/>
      <c r="C897" s="978"/>
      <c r="D897" s="978"/>
      <c r="E897" s="978"/>
      <c r="F897" s="978"/>
      <c r="G897" s="978"/>
      <c r="H897" s="978"/>
      <c r="I897" s="978"/>
      <c r="J897" s="978"/>
      <c r="K897" s="978"/>
      <c r="L897" s="978"/>
      <c r="M897" s="978"/>
      <c r="N897" s="978"/>
      <c r="O897" s="978"/>
      <c r="P897" s="978"/>
      <c r="Q897" s="978"/>
      <c r="R897" s="978"/>
      <c r="S897" s="978"/>
      <c r="T897" s="978"/>
      <c r="U897" s="978"/>
      <c r="W897" s="22"/>
      <c r="X897" s="22"/>
      <c r="Y897" s="22"/>
      <c r="Z897" s="22"/>
      <c r="AA897" s="22"/>
      <c r="AB897" s="22"/>
      <c r="AC897" s="22"/>
      <c r="AD897" s="22"/>
      <c r="AE897" s="22"/>
      <c r="AF897" s="22"/>
      <c r="AG897" s="237"/>
      <c r="AH897" s="237"/>
      <c r="AL897" s="237"/>
    </row>
    <row r="898" spans="2:38" s="37" customFormat="1">
      <c r="B898" s="22"/>
      <c r="C898" s="38"/>
      <c r="D898" s="349"/>
      <c r="E898" s="38"/>
      <c r="F898" s="38"/>
      <c r="G898" s="38"/>
      <c r="H898" s="38"/>
      <c r="I898" s="38"/>
      <c r="J898" s="38"/>
      <c r="K898" s="38"/>
      <c r="L898" s="38"/>
      <c r="M898" s="38"/>
      <c r="N898" s="38"/>
      <c r="O898" s="38"/>
      <c r="P898" s="38"/>
      <c r="Q898" s="38"/>
      <c r="R898" s="38"/>
      <c r="S898" s="38"/>
      <c r="T898" s="38"/>
      <c r="U898" s="237"/>
      <c r="W898" s="22"/>
      <c r="X898" s="22"/>
      <c r="Y898" s="22"/>
      <c r="Z898" s="22"/>
      <c r="AA898" s="22"/>
      <c r="AB898" s="22"/>
      <c r="AC898" s="22"/>
      <c r="AD898" s="22"/>
      <c r="AE898" s="22"/>
      <c r="AF898" s="22"/>
      <c r="AG898" s="237"/>
      <c r="AH898" s="237"/>
      <c r="AL898" s="237"/>
    </row>
    <row r="899" spans="2:38" s="37" customFormat="1">
      <c r="B899" s="1011"/>
      <c r="C899" s="1011"/>
      <c r="D899" s="1011"/>
      <c r="E899" s="1011"/>
      <c r="F899" s="1011"/>
      <c r="G899" s="1011"/>
      <c r="H899" s="1011"/>
      <c r="I899" s="1011"/>
      <c r="J899" s="1011"/>
      <c r="K899" s="1011"/>
      <c r="L899" s="1011"/>
      <c r="M899" s="1011"/>
      <c r="N899" s="1011"/>
      <c r="O899" s="1011"/>
      <c r="P899" s="1011"/>
      <c r="Q899" s="1011"/>
      <c r="R899" s="1011"/>
      <c r="S899" s="1011"/>
      <c r="T899" s="1011"/>
      <c r="U899" s="1011"/>
      <c r="W899" s="22"/>
      <c r="X899" s="22"/>
      <c r="Y899" s="22"/>
      <c r="Z899" s="22"/>
      <c r="AA899" s="22"/>
      <c r="AB899" s="22"/>
      <c r="AC899" s="22"/>
      <c r="AD899" s="22"/>
      <c r="AE899" s="22"/>
      <c r="AF899" s="22"/>
      <c r="AG899" s="237"/>
      <c r="AH899" s="237"/>
      <c r="AL899" s="237"/>
    </row>
    <row r="900" spans="2:38" s="37" customFormat="1">
      <c r="B900" s="22"/>
      <c r="C900" s="38"/>
      <c r="D900" s="349"/>
      <c r="E900" s="38"/>
      <c r="F900" s="38"/>
      <c r="G900" s="38"/>
      <c r="H900" s="38"/>
      <c r="I900" s="38"/>
      <c r="J900" s="38"/>
      <c r="K900" s="38"/>
      <c r="L900" s="38"/>
      <c r="M900" s="38"/>
      <c r="N900" s="38"/>
      <c r="O900" s="38"/>
      <c r="P900" s="38"/>
      <c r="Q900" s="38"/>
      <c r="R900" s="38"/>
      <c r="S900" s="38"/>
      <c r="T900" s="38"/>
      <c r="U900" s="237"/>
      <c r="W900" s="22"/>
      <c r="X900" s="22"/>
      <c r="Y900" s="22"/>
      <c r="Z900" s="22"/>
      <c r="AA900" s="22"/>
      <c r="AB900" s="22"/>
      <c r="AC900" s="22"/>
      <c r="AD900" s="22"/>
      <c r="AE900" s="22"/>
      <c r="AF900" s="22"/>
      <c r="AG900" s="237"/>
      <c r="AH900" s="237"/>
      <c r="AL900" s="237"/>
    </row>
    <row r="901" spans="2:38" s="37" customFormat="1" ht="21" customHeight="1">
      <c r="B901" s="978"/>
      <c r="C901" s="978"/>
      <c r="D901" s="978"/>
      <c r="E901" s="978"/>
      <c r="F901" s="978"/>
      <c r="G901" s="978"/>
      <c r="H901" s="978"/>
      <c r="I901" s="978"/>
      <c r="J901" s="978"/>
      <c r="K901" s="978"/>
      <c r="L901" s="978"/>
      <c r="M901" s="978"/>
      <c r="N901" s="978"/>
      <c r="O901" s="978"/>
      <c r="P901" s="978"/>
      <c r="Q901" s="978"/>
      <c r="R901" s="978"/>
      <c r="S901" s="978"/>
      <c r="T901" s="978"/>
      <c r="U901" s="978"/>
      <c r="W901" s="22"/>
      <c r="X901" s="22"/>
      <c r="Y901" s="22"/>
      <c r="Z901" s="22"/>
      <c r="AA901" s="22"/>
      <c r="AB901" s="22"/>
      <c r="AC901" s="22"/>
      <c r="AD901" s="22"/>
      <c r="AE901" s="22"/>
      <c r="AF901" s="22"/>
      <c r="AG901" s="237"/>
      <c r="AH901" s="237"/>
      <c r="AL901" s="237"/>
    </row>
    <row r="902" spans="2:38" s="37" customFormat="1" ht="21.75" customHeight="1">
      <c r="B902" s="978"/>
      <c r="C902" s="978"/>
      <c r="D902" s="978"/>
      <c r="E902" s="978"/>
      <c r="F902" s="978"/>
      <c r="G902" s="978"/>
      <c r="H902" s="978"/>
      <c r="I902" s="978"/>
      <c r="J902" s="978"/>
      <c r="K902" s="978"/>
      <c r="L902" s="978"/>
      <c r="M902" s="978"/>
      <c r="N902" s="978"/>
      <c r="O902" s="978"/>
      <c r="P902" s="978"/>
      <c r="Q902" s="978"/>
      <c r="R902" s="978"/>
      <c r="S902" s="978"/>
      <c r="T902" s="978"/>
      <c r="U902" s="978"/>
      <c r="W902" s="22"/>
      <c r="X902" s="22"/>
      <c r="Y902" s="22"/>
      <c r="Z902" s="22"/>
      <c r="AA902" s="22"/>
      <c r="AB902" s="22"/>
      <c r="AC902" s="22"/>
      <c r="AD902" s="22"/>
      <c r="AE902" s="22"/>
      <c r="AF902" s="22"/>
      <c r="AG902" s="237"/>
      <c r="AH902" s="237"/>
      <c r="AL902" s="237"/>
    </row>
    <row r="903" spans="2:38" s="37" customFormat="1">
      <c r="B903" s="102"/>
      <c r="C903" s="38"/>
      <c r="D903" s="349"/>
      <c r="E903" s="38"/>
      <c r="F903" s="38"/>
      <c r="G903" s="38"/>
      <c r="H903" s="38"/>
      <c r="I903" s="38"/>
      <c r="J903" s="38"/>
      <c r="K903" s="38"/>
      <c r="L903" s="38"/>
      <c r="M903" s="38"/>
      <c r="N903" s="38"/>
      <c r="O903" s="38"/>
      <c r="P903" s="38"/>
      <c r="Q903" s="38"/>
      <c r="R903" s="38"/>
      <c r="S903" s="38"/>
      <c r="T903" s="38"/>
      <c r="U903" s="237"/>
      <c r="W903" s="22"/>
      <c r="X903" s="22"/>
      <c r="Y903" s="22"/>
      <c r="Z903" s="22"/>
      <c r="AA903" s="22"/>
      <c r="AB903" s="22"/>
      <c r="AC903" s="22"/>
      <c r="AD903" s="22"/>
      <c r="AE903" s="22"/>
      <c r="AF903" s="22"/>
      <c r="AG903" s="237"/>
      <c r="AH903" s="237"/>
      <c r="AL903" s="237"/>
    </row>
    <row r="904" spans="2:38" s="37" customFormat="1">
      <c r="B904" s="22"/>
      <c r="C904" s="38"/>
      <c r="D904" s="349"/>
      <c r="E904" s="38"/>
      <c r="F904" s="38"/>
      <c r="G904" s="38"/>
      <c r="H904" s="38"/>
      <c r="I904" s="38"/>
      <c r="J904" s="38"/>
      <c r="K904" s="38"/>
      <c r="L904" s="38"/>
      <c r="M904" s="38"/>
      <c r="N904" s="38"/>
      <c r="O904" s="38"/>
      <c r="P904" s="38"/>
      <c r="Q904" s="38"/>
      <c r="R904" s="38"/>
      <c r="S904" s="38"/>
      <c r="T904" s="38"/>
      <c r="U904" s="237"/>
      <c r="W904" s="22"/>
      <c r="X904" s="22"/>
      <c r="Y904" s="22"/>
      <c r="Z904" s="22"/>
      <c r="AA904" s="22"/>
      <c r="AB904" s="22"/>
      <c r="AC904" s="22"/>
      <c r="AD904" s="22"/>
      <c r="AE904" s="22"/>
      <c r="AF904" s="22"/>
      <c r="AG904" s="237"/>
      <c r="AH904" s="237"/>
      <c r="AL904" s="237"/>
    </row>
    <row r="905" spans="2:38" s="37" customFormat="1" ht="15.75" customHeight="1">
      <c r="B905" s="978"/>
      <c r="C905" s="978"/>
      <c r="D905" s="978"/>
      <c r="E905" s="978"/>
      <c r="F905" s="978"/>
      <c r="G905" s="978"/>
      <c r="H905" s="978"/>
      <c r="I905" s="978"/>
      <c r="J905" s="978"/>
      <c r="K905" s="978"/>
      <c r="L905" s="978"/>
      <c r="M905" s="978"/>
      <c r="N905" s="978"/>
      <c r="O905" s="978"/>
      <c r="P905" s="978"/>
      <c r="Q905" s="978"/>
      <c r="R905" s="978"/>
      <c r="S905" s="978"/>
      <c r="T905" s="978"/>
      <c r="U905" s="978"/>
      <c r="W905" s="22"/>
      <c r="X905" s="22"/>
      <c r="Y905" s="22"/>
      <c r="Z905" s="22"/>
      <c r="AA905" s="22"/>
      <c r="AB905" s="22"/>
      <c r="AC905" s="22"/>
      <c r="AD905" s="22"/>
      <c r="AE905" s="22"/>
      <c r="AF905" s="22"/>
      <c r="AG905" s="237"/>
      <c r="AH905" s="237"/>
      <c r="AL905" s="237"/>
    </row>
    <row r="906" spans="2:38" s="37" customFormat="1" ht="15.75" customHeight="1">
      <c r="B906" s="978"/>
      <c r="C906" s="978"/>
      <c r="D906" s="978"/>
      <c r="E906" s="978"/>
      <c r="F906" s="978"/>
      <c r="G906" s="978"/>
      <c r="H906" s="978"/>
      <c r="I906" s="978"/>
      <c r="J906" s="978"/>
      <c r="K906" s="978"/>
      <c r="L906" s="978"/>
      <c r="M906" s="978"/>
      <c r="N906" s="978"/>
      <c r="O906" s="978"/>
      <c r="P906" s="978"/>
      <c r="Q906" s="978"/>
      <c r="R906" s="978"/>
      <c r="S906" s="978"/>
      <c r="T906" s="978"/>
      <c r="U906" s="978"/>
      <c r="W906" s="22"/>
      <c r="X906" s="22"/>
      <c r="Y906" s="22"/>
      <c r="Z906" s="22"/>
      <c r="AA906" s="22"/>
      <c r="AB906" s="22"/>
      <c r="AC906" s="22"/>
      <c r="AD906" s="22"/>
      <c r="AE906" s="22"/>
      <c r="AF906" s="22"/>
      <c r="AG906" s="237"/>
      <c r="AH906" s="237"/>
      <c r="AL906" s="237"/>
    </row>
    <row r="907" spans="2:38" s="37" customFormat="1" ht="15.75" customHeight="1">
      <c r="B907" s="978"/>
      <c r="C907" s="978"/>
      <c r="D907" s="978"/>
      <c r="E907" s="978"/>
      <c r="F907" s="978"/>
      <c r="G907" s="978"/>
      <c r="H907" s="978"/>
      <c r="I907" s="978"/>
      <c r="J907" s="978"/>
      <c r="K907" s="978"/>
      <c r="L907" s="978"/>
      <c r="M907" s="978"/>
      <c r="N907" s="978"/>
      <c r="O907" s="978"/>
      <c r="P907" s="978"/>
      <c r="Q907" s="978"/>
      <c r="R907" s="978"/>
      <c r="S907" s="978"/>
      <c r="T907" s="978"/>
      <c r="U907" s="978"/>
      <c r="W907" s="22"/>
      <c r="X907" s="22"/>
      <c r="Y907" s="22"/>
      <c r="Z907" s="22"/>
      <c r="AA907" s="22"/>
      <c r="AB907" s="22"/>
      <c r="AC907" s="22"/>
      <c r="AD907" s="22"/>
      <c r="AE907" s="22"/>
      <c r="AF907" s="22"/>
      <c r="AG907" s="237"/>
      <c r="AH907" s="237"/>
      <c r="AL907" s="237"/>
    </row>
    <row r="908" spans="2:38" s="37" customFormat="1" ht="30" customHeight="1">
      <c r="B908" s="978"/>
      <c r="C908" s="978"/>
      <c r="D908" s="978"/>
      <c r="E908" s="978"/>
      <c r="F908" s="978"/>
      <c r="G908" s="978"/>
      <c r="H908" s="978"/>
      <c r="I908" s="978"/>
      <c r="J908" s="978"/>
      <c r="K908" s="978"/>
      <c r="L908" s="978"/>
      <c r="M908" s="978"/>
      <c r="N908" s="978"/>
      <c r="O908" s="978"/>
      <c r="P908" s="978"/>
      <c r="Q908" s="978"/>
      <c r="R908" s="978"/>
      <c r="S908" s="978"/>
      <c r="T908" s="978"/>
      <c r="U908" s="978"/>
      <c r="W908" s="22"/>
      <c r="X908" s="22"/>
      <c r="Y908" s="22"/>
      <c r="Z908" s="22"/>
      <c r="AA908" s="22"/>
      <c r="AB908" s="22"/>
      <c r="AC908" s="22"/>
      <c r="AD908" s="22"/>
      <c r="AE908" s="22"/>
      <c r="AF908" s="22"/>
      <c r="AG908" s="237"/>
      <c r="AH908" s="237"/>
      <c r="AL908" s="237"/>
    </row>
    <row r="909" spans="2:38" s="37" customFormat="1">
      <c r="B909" s="86"/>
      <c r="C909" s="38"/>
      <c r="D909" s="349"/>
      <c r="E909" s="38"/>
      <c r="F909" s="38"/>
      <c r="G909" s="38"/>
      <c r="H909" s="38"/>
      <c r="I909" s="38"/>
      <c r="J909" s="38"/>
      <c r="K909" s="38"/>
      <c r="L909" s="38"/>
      <c r="M909" s="38"/>
      <c r="N909" s="38"/>
      <c r="O909" s="38"/>
      <c r="P909" s="38"/>
      <c r="Q909" s="38"/>
      <c r="R909" s="38"/>
      <c r="S909" s="38"/>
      <c r="T909" s="38"/>
      <c r="U909" s="237"/>
      <c r="W909" s="22"/>
      <c r="X909" s="22"/>
      <c r="Y909" s="22"/>
      <c r="Z909" s="22"/>
      <c r="AA909" s="22"/>
      <c r="AB909" s="22"/>
      <c r="AC909" s="22"/>
      <c r="AD909" s="22"/>
      <c r="AE909" s="22"/>
      <c r="AF909" s="22"/>
      <c r="AG909" s="237"/>
      <c r="AH909" s="237"/>
      <c r="AL909" s="237"/>
    </row>
    <row r="910" spans="2:38" s="37" customFormat="1">
      <c r="B910" s="22"/>
      <c r="C910" s="38"/>
      <c r="D910" s="349"/>
      <c r="E910" s="38"/>
      <c r="F910" s="38"/>
      <c r="G910" s="38"/>
      <c r="H910" s="38"/>
      <c r="I910" s="38"/>
      <c r="J910" s="38"/>
      <c r="K910" s="38"/>
      <c r="L910" s="38"/>
      <c r="M910" s="38"/>
      <c r="N910" s="38"/>
      <c r="O910" s="38"/>
      <c r="P910" s="38"/>
      <c r="Q910" s="38"/>
      <c r="R910" s="38"/>
      <c r="S910" s="38"/>
      <c r="T910" s="38"/>
      <c r="U910" s="237"/>
      <c r="W910" s="22"/>
      <c r="X910" s="22"/>
      <c r="Y910" s="22"/>
      <c r="Z910" s="22"/>
      <c r="AA910" s="22"/>
      <c r="AB910" s="22"/>
      <c r="AC910" s="22"/>
      <c r="AD910" s="22"/>
      <c r="AE910" s="22"/>
      <c r="AF910" s="22"/>
      <c r="AG910" s="237"/>
      <c r="AH910" s="237"/>
      <c r="AL910" s="237"/>
    </row>
    <row r="911" spans="2:38" s="37" customFormat="1" ht="15.75" customHeight="1">
      <c r="B911" s="978"/>
      <c r="C911" s="978"/>
      <c r="D911" s="978"/>
      <c r="E911" s="978"/>
      <c r="F911" s="978"/>
      <c r="G911" s="978"/>
      <c r="H911" s="978"/>
      <c r="I911" s="978"/>
      <c r="J911" s="978"/>
      <c r="K911" s="978"/>
      <c r="L911" s="978"/>
      <c r="M911" s="978"/>
      <c r="N911" s="978"/>
      <c r="O911" s="978"/>
      <c r="P911" s="978"/>
      <c r="Q911" s="978"/>
      <c r="R911" s="978"/>
      <c r="S911" s="978"/>
      <c r="T911" s="978"/>
      <c r="U911" s="978"/>
      <c r="W911" s="22"/>
      <c r="X911" s="22"/>
      <c r="Y911" s="22"/>
      <c r="Z911" s="22"/>
      <c r="AA911" s="22"/>
      <c r="AB911" s="22"/>
      <c r="AC911" s="22"/>
      <c r="AD911" s="22"/>
      <c r="AE911" s="22"/>
      <c r="AF911" s="22"/>
      <c r="AG911" s="237"/>
      <c r="AH911" s="237"/>
      <c r="AL911" s="237"/>
    </row>
    <row r="912" spans="2:38" s="37" customFormat="1" ht="15.75" customHeight="1">
      <c r="B912" s="978"/>
      <c r="C912" s="978"/>
      <c r="D912" s="978"/>
      <c r="E912" s="978"/>
      <c r="F912" s="978"/>
      <c r="G912" s="978"/>
      <c r="H912" s="978"/>
      <c r="I912" s="978"/>
      <c r="J912" s="978"/>
      <c r="K912" s="978"/>
      <c r="L912" s="978"/>
      <c r="M912" s="978"/>
      <c r="N912" s="978"/>
      <c r="O912" s="978"/>
      <c r="P912" s="978"/>
      <c r="Q912" s="978"/>
      <c r="R912" s="978"/>
      <c r="S912" s="978"/>
      <c r="T912" s="978"/>
      <c r="U912" s="978"/>
      <c r="W912" s="22"/>
      <c r="X912" s="22"/>
      <c r="Y912" s="22"/>
      <c r="Z912" s="22"/>
      <c r="AA912" s="22"/>
      <c r="AB912" s="22"/>
      <c r="AC912" s="22"/>
      <c r="AD912" s="22"/>
      <c r="AE912" s="22"/>
      <c r="AF912" s="22"/>
      <c r="AG912" s="237"/>
      <c r="AH912" s="237"/>
      <c r="AL912" s="237"/>
    </row>
    <row r="913" spans="2:38" s="37" customFormat="1" ht="15.75" customHeight="1">
      <c r="B913" s="978"/>
      <c r="C913" s="978"/>
      <c r="D913" s="978"/>
      <c r="E913" s="978"/>
      <c r="F913" s="978"/>
      <c r="G913" s="978"/>
      <c r="H913" s="978"/>
      <c r="I913" s="978"/>
      <c r="J913" s="978"/>
      <c r="K913" s="978"/>
      <c r="L913" s="978"/>
      <c r="M913" s="978"/>
      <c r="N913" s="978"/>
      <c r="O913" s="978"/>
      <c r="P913" s="978"/>
      <c r="Q913" s="978"/>
      <c r="R913" s="978"/>
      <c r="S913" s="978"/>
      <c r="T913" s="978"/>
      <c r="U913" s="978"/>
      <c r="W913" s="22"/>
      <c r="X913" s="22"/>
      <c r="Y913" s="22"/>
      <c r="Z913" s="22"/>
      <c r="AA913" s="22"/>
      <c r="AB913" s="22"/>
      <c r="AC913" s="22"/>
      <c r="AD913" s="22"/>
      <c r="AE913" s="22"/>
      <c r="AF913" s="22"/>
      <c r="AG913" s="237"/>
      <c r="AH913" s="237"/>
      <c r="AL913" s="237"/>
    </row>
    <row r="914" spans="2:38" s="37" customFormat="1" ht="15" customHeight="1">
      <c r="B914" s="978"/>
      <c r="C914" s="978"/>
      <c r="D914" s="978"/>
      <c r="E914" s="978"/>
      <c r="F914" s="978"/>
      <c r="G914" s="978"/>
      <c r="H914" s="978"/>
      <c r="I914" s="978"/>
      <c r="J914" s="978"/>
      <c r="K914" s="978"/>
      <c r="L914" s="978"/>
      <c r="M914" s="978"/>
      <c r="N914" s="978"/>
      <c r="O914" s="978"/>
      <c r="P914" s="978"/>
      <c r="Q914" s="978"/>
      <c r="R914" s="978"/>
      <c r="S914" s="978"/>
      <c r="T914" s="978"/>
      <c r="U914" s="978"/>
      <c r="W914" s="22"/>
      <c r="X914" s="22"/>
      <c r="Y914" s="22"/>
      <c r="Z914" s="22"/>
      <c r="AA914" s="22"/>
      <c r="AB914" s="22"/>
      <c r="AC914" s="22"/>
      <c r="AD914" s="22"/>
      <c r="AE914" s="22"/>
      <c r="AF914" s="22"/>
      <c r="AG914" s="237"/>
      <c r="AH914" s="237"/>
      <c r="AL914" s="237"/>
    </row>
    <row r="915" spans="2:38" s="37" customFormat="1" ht="15" customHeight="1">
      <c r="B915" s="45"/>
      <c r="C915" s="45"/>
      <c r="D915" s="391"/>
      <c r="E915" s="45"/>
      <c r="F915" s="45"/>
      <c r="G915" s="45"/>
      <c r="H915" s="45"/>
      <c r="I915" s="45"/>
      <c r="J915" s="45"/>
      <c r="K915" s="45"/>
      <c r="L915" s="45"/>
      <c r="M915" s="45"/>
      <c r="N915" s="45"/>
      <c r="O915" s="45"/>
      <c r="P915" s="45"/>
      <c r="Q915" s="45"/>
      <c r="R915" s="45"/>
      <c r="S915" s="45"/>
      <c r="T915" s="45"/>
      <c r="U915" s="277"/>
      <c r="W915" s="22"/>
      <c r="X915" s="22"/>
      <c r="Y915" s="22"/>
      <c r="Z915" s="22"/>
      <c r="AA915" s="22"/>
      <c r="AB915" s="22"/>
      <c r="AC915" s="22"/>
      <c r="AD915" s="22"/>
      <c r="AE915" s="22"/>
      <c r="AF915" s="22"/>
      <c r="AG915" s="237"/>
      <c r="AH915" s="237"/>
      <c r="AL915" s="237"/>
    </row>
    <row r="916" spans="2:38" s="37" customFormat="1" ht="15.75" customHeight="1">
      <c r="B916" s="981"/>
      <c r="C916" s="981"/>
      <c r="D916" s="981"/>
      <c r="E916" s="981"/>
      <c r="F916" s="981"/>
      <c r="G916" s="981"/>
      <c r="H916" s="981"/>
      <c r="I916" s="981"/>
      <c r="J916" s="981"/>
      <c r="K916" s="981"/>
      <c r="L916" s="981"/>
      <c r="M916" s="981"/>
      <c r="N916" s="981"/>
      <c r="O916" s="981"/>
      <c r="P916" s="981"/>
      <c r="Q916" s="981"/>
      <c r="R916" s="981"/>
      <c r="S916" s="981"/>
      <c r="T916" s="981"/>
      <c r="U916" s="981"/>
      <c r="W916" s="22"/>
      <c r="X916" s="22"/>
      <c r="Y916" s="22"/>
      <c r="Z916" s="22"/>
      <c r="AA916" s="22"/>
      <c r="AB916" s="22"/>
      <c r="AC916" s="22"/>
      <c r="AD916" s="22"/>
      <c r="AE916" s="22"/>
      <c r="AF916" s="22"/>
      <c r="AG916" s="237"/>
      <c r="AH916" s="237"/>
      <c r="AL916" s="237"/>
    </row>
    <row r="917" spans="2:38" s="37" customFormat="1" ht="15.75" customHeight="1">
      <c r="B917" s="103"/>
      <c r="C917" s="103"/>
      <c r="D917" s="392"/>
      <c r="E917" s="103"/>
      <c r="F917" s="103"/>
      <c r="G917" s="103"/>
      <c r="H917" s="103"/>
      <c r="I917" s="103"/>
      <c r="J917" s="103"/>
      <c r="K917" s="103"/>
      <c r="L917" s="103"/>
      <c r="M917" s="103"/>
      <c r="N917" s="103"/>
      <c r="O917" s="103"/>
      <c r="P917" s="103"/>
      <c r="Q917" s="103"/>
      <c r="R917" s="103"/>
      <c r="S917" s="103"/>
      <c r="T917" s="103"/>
      <c r="U917" s="278"/>
      <c r="W917" s="22"/>
      <c r="X917" s="22"/>
      <c r="Y917" s="22"/>
      <c r="Z917" s="22"/>
      <c r="AA917" s="22"/>
      <c r="AB917" s="22"/>
      <c r="AC917" s="22"/>
      <c r="AD917" s="22"/>
      <c r="AE917" s="22"/>
      <c r="AF917" s="22"/>
      <c r="AG917" s="237"/>
      <c r="AH917" s="237"/>
      <c r="AL917" s="237"/>
    </row>
    <row r="918" spans="2:38" s="37" customFormat="1" ht="14.25">
      <c r="B918" s="33"/>
      <c r="C918" s="78"/>
      <c r="D918" s="358"/>
      <c r="E918" s="78"/>
      <c r="F918" s="78"/>
      <c r="G918" s="78"/>
      <c r="H918" s="78"/>
      <c r="I918" s="78"/>
      <c r="J918" s="78"/>
      <c r="K918" s="78"/>
      <c r="L918" s="78"/>
      <c r="M918" s="78"/>
      <c r="N918" s="78"/>
      <c r="O918" s="78"/>
      <c r="P918" s="78"/>
      <c r="Q918" s="78"/>
      <c r="R918" s="78"/>
      <c r="S918" s="78"/>
      <c r="T918" s="78"/>
      <c r="U918" s="254"/>
      <c r="W918" s="22"/>
      <c r="X918" s="22"/>
      <c r="Y918" s="22"/>
      <c r="Z918" s="22"/>
      <c r="AA918" s="22"/>
      <c r="AB918" s="22"/>
      <c r="AC918" s="22"/>
      <c r="AD918" s="22"/>
      <c r="AE918" s="22"/>
      <c r="AF918" s="22"/>
      <c r="AG918" s="237"/>
      <c r="AH918" s="237"/>
      <c r="AL918" s="237"/>
    </row>
    <row r="919" spans="2:38" s="37" customFormat="1">
      <c r="B919" s="40"/>
      <c r="C919" s="38"/>
      <c r="D919" s="349"/>
      <c r="E919" s="38"/>
      <c r="F919" s="38"/>
      <c r="G919" s="38"/>
      <c r="H919" s="38"/>
      <c r="I919" s="38"/>
      <c r="J919" s="38"/>
      <c r="K919" s="38"/>
      <c r="L919" s="38"/>
      <c r="M919" s="38"/>
      <c r="N919" s="38"/>
      <c r="O919" s="38"/>
      <c r="P919" s="38"/>
      <c r="Q919" s="38"/>
      <c r="R919" s="38"/>
      <c r="S919" s="38"/>
      <c r="T919" s="38"/>
      <c r="U919" s="237"/>
      <c r="W919" s="22"/>
      <c r="X919" s="22"/>
      <c r="Y919" s="22"/>
      <c r="Z919" s="22"/>
      <c r="AA919" s="22"/>
      <c r="AB919" s="22"/>
      <c r="AC919" s="22"/>
      <c r="AD919" s="22"/>
      <c r="AE919" s="22"/>
      <c r="AF919" s="22"/>
      <c r="AG919" s="237"/>
      <c r="AH919" s="237"/>
      <c r="AL919" s="237"/>
    </row>
    <row r="920" spans="2:38" s="37" customFormat="1">
      <c r="B920" s="22"/>
      <c r="C920" s="38"/>
      <c r="D920" s="349"/>
      <c r="E920" s="38"/>
      <c r="F920" s="38"/>
      <c r="G920" s="38"/>
      <c r="H920" s="38"/>
      <c r="I920" s="38"/>
      <c r="J920" s="38"/>
      <c r="K920" s="38"/>
      <c r="L920" s="38"/>
      <c r="M920" s="38"/>
      <c r="N920" s="38"/>
      <c r="O920" s="38"/>
      <c r="P920" s="38"/>
      <c r="Q920" s="38"/>
      <c r="R920" s="38"/>
      <c r="S920" s="38"/>
      <c r="T920" s="38"/>
      <c r="U920" s="237"/>
      <c r="W920" s="22"/>
      <c r="X920" s="22"/>
      <c r="Y920" s="22"/>
      <c r="Z920" s="22"/>
      <c r="AA920" s="22"/>
      <c r="AB920" s="22"/>
      <c r="AC920" s="22"/>
      <c r="AD920" s="22"/>
      <c r="AE920" s="22"/>
      <c r="AF920" s="22"/>
      <c r="AG920" s="237"/>
      <c r="AH920" s="237"/>
      <c r="AL920" s="237"/>
    </row>
    <row r="921" spans="2:38" s="37" customFormat="1" ht="15.75" customHeight="1">
      <c r="B921" s="981"/>
      <c r="C921" s="981"/>
      <c r="D921" s="981"/>
      <c r="E921" s="981"/>
      <c r="F921" s="981"/>
      <c r="G921" s="981"/>
      <c r="H921" s="981"/>
      <c r="I921" s="981"/>
      <c r="J921" s="981"/>
      <c r="K921" s="981"/>
      <c r="L921" s="981"/>
      <c r="M921" s="981"/>
      <c r="N921" s="981"/>
      <c r="O921" s="981"/>
      <c r="P921" s="981"/>
      <c r="Q921" s="981"/>
      <c r="R921" s="981"/>
      <c r="S921" s="981"/>
      <c r="T921" s="981"/>
      <c r="U921" s="981"/>
      <c r="W921" s="22"/>
      <c r="X921" s="22"/>
      <c r="Y921" s="22"/>
      <c r="Z921" s="22"/>
      <c r="AA921" s="22"/>
      <c r="AB921" s="22"/>
      <c r="AC921" s="22"/>
      <c r="AD921" s="22"/>
      <c r="AE921" s="22"/>
      <c r="AF921" s="22"/>
      <c r="AG921" s="237"/>
      <c r="AH921" s="237"/>
      <c r="AL921" s="237"/>
    </row>
    <row r="922" spans="2:38" s="37" customFormat="1" ht="15.75" customHeight="1">
      <c r="B922" s="981"/>
      <c r="C922" s="981"/>
      <c r="D922" s="981"/>
      <c r="E922" s="981"/>
      <c r="F922" s="981"/>
      <c r="G922" s="981"/>
      <c r="H922" s="981"/>
      <c r="I922" s="981"/>
      <c r="J922" s="981"/>
      <c r="K922" s="981"/>
      <c r="L922" s="981"/>
      <c r="M922" s="981"/>
      <c r="N922" s="981"/>
      <c r="O922" s="981"/>
      <c r="P922" s="981"/>
      <c r="Q922" s="981"/>
      <c r="R922" s="981"/>
      <c r="S922" s="981"/>
      <c r="T922" s="981"/>
      <c r="U922" s="981"/>
      <c r="W922" s="22"/>
      <c r="X922" s="22"/>
      <c r="Y922" s="22"/>
      <c r="Z922" s="22"/>
      <c r="AA922" s="22"/>
      <c r="AB922" s="22"/>
      <c r="AC922" s="22"/>
      <c r="AD922" s="22"/>
      <c r="AE922" s="22"/>
      <c r="AF922" s="22"/>
      <c r="AG922" s="237"/>
      <c r="AH922" s="237"/>
      <c r="AL922" s="237"/>
    </row>
    <row r="923" spans="2:38" s="37" customFormat="1" ht="15.75" customHeight="1">
      <c r="B923" s="981"/>
      <c r="C923" s="981"/>
      <c r="D923" s="981"/>
      <c r="E923" s="981"/>
      <c r="F923" s="981"/>
      <c r="G923" s="981"/>
      <c r="H923" s="981"/>
      <c r="I923" s="981"/>
      <c r="J923" s="981"/>
      <c r="K923" s="981"/>
      <c r="L923" s="981"/>
      <c r="M923" s="981"/>
      <c r="N923" s="981"/>
      <c r="O923" s="981"/>
      <c r="P923" s="981"/>
      <c r="Q923" s="981"/>
      <c r="R923" s="981"/>
      <c r="S923" s="981"/>
      <c r="T923" s="981"/>
      <c r="U923" s="981"/>
      <c r="W923" s="22"/>
      <c r="X923" s="22"/>
      <c r="Y923" s="22"/>
      <c r="Z923" s="22"/>
      <c r="AA923" s="22"/>
      <c r="AB923" s="22"/>
      <c r="AC923" s="22"/>
      <c r="AD923" s="22"/>
      <c r="AE923" s="22"/>
      <c r="AF923" s="22"/>
      <c r="AG923" s="237"/>
      <c r="AH923" s="237"/>
      <c r="AL923" s="237"/>
    </row>
    <row r="924" spans="2:38" s="37" customFormat="1" ht="15.75" customHeight="1">
      <c r="B924" s="981"/>
      <c r="C924" s="981"/>
      <c r="D924" s="981"/>
      <c r="E924" s="981"/>
      <c r="F924" s="981"/>
      <c r="G924" s="981"/>
      <c r="H924" s="981"/>
      <c r="I924" s="981"/>
      <c r="J924" s="981"/>
      <c r="K924" s="981"/>
      <c r="L924" s="981"/>
      <c r="M924" s="981"/>
      <c r="N924" s="981"/>
      <c r="O924" s="981"/>
      <c r="P924" s="981"/>
      <c r="Q924" s="981"/>
      <c r="R924" s="981"/>
      <c r="S924" s="981"/>
      <c r="T924" s="981"/>
      <c r="U924" s="981"/>
      <c r="W924" s="22"/>
      <c r="X924" s="22"/>
      <c r="Y924" s="22"/>
      <c r="Z924" s="22"/>
      <c r="AA924" s="22"/>
      <c r="AB924" s="22"/>
      <c r="AC924" s="22"/>
      <c r="AD924" s="22"/>
      <c r="AE924" s="22"/>
      <c r="AF924" s="22"/>
      <c r="AG924" s="237"/>
      <c r="AH924" s="237"/>
      <c r="AL924" s="237"/>
    </row>
    <row r="925" spans="2:38" s="37" customFormat="1" ht="15.75" customHeight="1">
      <c r="B925" s="33"/>
      <c r="C925" s="33"/>
      <c r="D925" s="358"/>
      <c r="E925" s="33"/>
      <c r="F925" s="33"/>
      <c r="G925" s="33"/>
      <c r="H925" s="33"/>
      <c r="I925" s="33"/>
      <c r="J925" s="33"/>
      <c r="K925" s="33"/>
      <c r="L925" s="33"/>
      <c r="M925" s="33"/>
      <c r="N925" s="33"/>
      <c r="O925" s="33"/>
      <c r="P925" s="33"/>
      <c r="Q925" s="33"/>
      <c r="R925" s="33"/>
      <c r="S925" s="33"/>
      <c r="T925" s="33"/>
      <c r="U925" s="254"/>
      <c r="W925" s="22"/>
      <c r="X925" s="22"/>
      <c r="Y925" s="22"/>
      <c r="Z925" s="22"/>
      <c r="AA925" s="22"/>
      <c r="AB925" s="22"/>
      <c r="AC925" s="22"/>
      <c r="AD925" s="22"/>
      <c r="AE925" s="22"/>
      <c r="AF925" s="22"/>
      <c r="AG925" s="237"/>
      <c r="AH925" s="237"/>
      <c r="AL925" s="237"/>
    </row>
    <row r="926" spans="2:38" s="37" customFormat="1" ht="15.75" customHeight="1">
      <c r="B926" s="981"/>
      <c r="C926" s="981"/>
      <c r="D926" s="981"/>
      <c r="E926" s="981"/>
      <c r="F926" s="981"/>
      <c r="G926" s="981"/>
      <c r="H926" s="981"/>
      <c r="I926" s="981"/>
      <c r="J926" s="981"/>
      <c r="K926" s="981"/>
      <c r="L926" s="981"/>
      <c r="M926" s="981"/>
      <c r="N926" s="981"/>
      <c r="O926" s="981"/>
      <c r="P926" s="981"/>
      <c r="Q926" s="981"/>
      <c r="R926" s="981"/>
      <c r="S926" s="981"/>
      <c r="T926" s="981"/>
      <c r="U926" s="981"/>
      <c r="W926" s="22"/>
      <c r="X926" s="22"/>
      <c r="Y926" s="22"/>
      <c r="Z926" s="22"/>
      <c r="AA926" s="22"/>
      <c r="AB926" s="22"/>
      <c r="AC926" s="22"/>
      <c r="AD926" s="22"/>
      <c r="AE926" s="22"/>
      <c r="AF926" s="22"/>
      <c r="AG926" s="237"/>
      <c r="AH926" s="237"/>
      <c r="AL926" s="237"/>
    </row>
    <row r="927" spans="2:38" s="37" customFormat="1" ht="15.75" customHeight="1">
      <c r="B927" s="981"/>
      <c r="C927" s="981"/>
      <c r="D927" s="981"/>
      <c r="E927" s="981"/>
      <c r="F927" s="981"/>
      <c r="G927" s="981"/>
      <c r="H927" s="981"/>
      <c r="I927" s="981"/>
      <c r="J927" s="981"/>
      <c r="K927" s="981"/>
      <c r="L927" s="981"/>
      <c r="M927" s="981"/>
      <c r="N927" s="981"/>
      <c r="O927" s="981"/>
      <c r="P927" s="981"/>
      <c r="Q927" s="981"/>
      <c r="R927" s="981"/>
      <c r="S927" s="981"/>
      <c r="T927" s="981"/>
      <c r="U927" s="981"/>
      <c r="W927" s="22"/>
      <c r="X927" s="22"/>
      <c r="Y927" s="22"/>
      <c r="Z927" s="22"/>
      <c r="AA927" s="22"/>
      <c r="AB927" s="22"/>
      <c r="AC927" s="22"/>
      <c r="AD927" s="22"/>
      <c r="AE927" s="22"/>
      <c r="AF927" s="22"/>
      <c r="AG927" s="237"/>
      <c r="AH927" s="237"/>
      <c r="AL927" s="237"/>
    </row>
    <row r="928" spans="2:38" s="37" customFormat="1" ht="21.75" customHeight="1">
      <c r="B928" s="981"/>
      <c r="C928" s="981"/>
      <c r="D928" s="981"/>
      <c r="E928" s="981"/>
      <c r="F928" s="981"/>
      <c r="G928" s="981"/>
      <c r="H928" s="981"/>
      <c r="I928" s="981"/>
      <c r="J928" s="981"/>
      <c r="K928" s="981"/>
      <c r="L928" s="981"/>
      <c r="M928" s="981"/>
      <c r="N928" s="981"/>
      <c r="O928" s="981"/>
      <c r="P928" s="981"/>
      <c r="Q928" s="981"/>
      <c r="R928" s="981"/>
      <c r="S928" s="981"/>
      <c r="T928" s="981"/>
      <c r="U928" s="981"/>
      <c r="W928" s="22"/>
      <c r="X928" s="22"/>
      <c r="Y928" s="22"/>
      <c r="Z928" s="22"/>
      <c r="AA928" s="22"/>
      <c r="AB928" s="22"/>
      <c r="AC928" s="22"/>
      <c r="AD928" s="22"/>
      <c r="AE928" s="22"/>
      <c r="AF928" s="22"/>
      <c r="AG928" s="237"/>
      <c r="AH928" s="237"/>
      <c r="AL928" s="237"/>
    </row>
    <row r="929" spans="2:38" s="37" customFormat="1" ht="15.75" customHeight="1">
      <c r="B929" s="981"/>
      <c r="C929" s="981"/>
      <c r="D929" s="981"/>
      <c r="E929" s="981"/>
      <c r="F929" s="981"/>
      <c r="G929" s="981"/>
      <c r="H929" s="981"/>
      <c r="I929" s="981"/>
      <c r="J929" s="981"/>
      <c r="K929" s="981"/>
      <c r="L929" s="981"/>
      <c r="M929" s="981"/>
      <c r="N929" s="981"/>
      <c r="O929" s="981"/>
      <c r="P929" s="981"/>
      <c r="Q929" s="981"/>
      <c r="R929" s="981"/>
      <c r="S929" s="981"/>
      <c r="T929" s="981"/>
      <c r="U929" s="981"/>
      <c r="W929" s="22"/>
      <c r="X929" s="22"/>
      <c r="Y929" s="22"/>
      <c r="Z929" s="22"/>
      <c r="AA929" s="22"/>
      <c r="AB929" s="22"/>
      <c r="AC929" s="22"/>
      <c r="AD929" s="22"/>
      <c r="AE929" s="22"/>
      <c r="AF929" s="22"/>
      <c r="AG929" s="237"/>
      <c r="AH929" s="237"/>
      <c r="AL929" s="237"/>
    </row>
    <row r="930" spans="2:38" s="37" customFormat="1" ht="18.75" customHeight="1">
      <c r="B930" s="981"/>
      <c r="C930" s="981"/>
      <c r="D930" s="981"/>
      <c r="E930" s="981"/>
      <c r="F930" s="981"/>
      <c r="G930" s="981"/>
      <c r="H930" s="981"/>
      <c r="I930" s="981"/>
      <c r="J930" s="981"/>
      <c r="K930" s="981"/>
      <c r="L930" s="981"/>
      <c r="M930" s="981"/>
      <c r="N930" s="981"/>
      <c r="O930" s="981"/>
      <c r="P930" s="981"/>
      <c r="Q930" s="981"/>
      <c r="R930" s="981"/>
      <c r="S930" s="981"/>
      <c r="T930" s="981"/>
      <c r="U930" s="981"/>
      <c r="W930" s="22"/>
      <c r="X930" s="22"/>
      <c r="Y930" s="22"/>
      <c r="Z930" s="22"/>
      <c r="AA930" s="22"/>
      <c r="AB930" s="22"/>
      <c r="AC930" s="22"/>
      <c r="AD930" s="22"/>
      <c r="AE930" s="22"/>
      <c r="AF930" s="22"/>
      <c r="AG930" s="237"/>
      <c r="AH930" s="237"/>
      <c r="AL930" s="237"/>
    </row>
    <row r="931" spans="2:38" s="37" customFormat="1" ht="15.75" customHeight="1">
      <c r="B931" s="981"/>
      <c r="C931" s="981"/>
      <c r="D931" s="981"/>
      <c r="E931" s="981"/>
      <c r="F931" s="981"/>
      <c r="G931" s="981"/>
      <c r="H931" s="981"/>
      <c r="I931" s="981"/>
      <c r="J931" s="981"/>
      <c r="K931" s="981"/>
      <c r="L931" s="981"/>
      <c r="M931" s="981"/>
      <c r="N931" s="981"/>
      <c r="O931" s="981"/>
      <c r="P931" s="981"/>
      <c r="Q931" s="981"/>
      <c r="R931" s="981"/>
      <c r="S931" s="981"/>
      <c r="T931" s="981"/>
      <c r="U931" s="981"/>
      <c r="W931" s="22"/>
      <c r="X931" s="22"/>
      <c r="Y931" s="22"/>
      <c r="Z931" s="22"/>
      <c r="AA931" s="22"/>
      <c r="AB931" s="22"/>
      <c r="AC931" s="22"/>
      <c r="AD931" s="22"/>
      <c r="AE931" s="22"/>
      <c r="AF931" s="22"/>
      <c r="AG931" s="237"/>
      <c r="AH931" s="237"/>
      <c r="AL931" s="237"/>
    </row>
    <row r="932" spans="2:38" s="37" customFormat="1" ht="18.75" customHeight="1">
      <c r="B932" s="33"/>
      <c r="C932" s="33"/>
      <c r="D932" s="358"/>
      <c r="E932" s="33"/>
      <c r="F932" s="33"/>
      <c r="G932" s="33"/>
      <c r="H932" s="33"/>
      <c r="I932" s="33"/>
      <c r="J932" s="33"/>
      <c r="K932" s="33"/>
      <c r="L932" s="33"/>
      <c r="M932" s="33"/>
      <c r="N932" s="33"/>
      <c r="O932" s="33"/>
      <c r="P932" s="33"/>
      <c r="Q932" s="33"/>
      <c r="R932" s="33"/>
      <c r="S932" s="33"/>
      <c r="T932" s="33"/>
      <c r="U932" s="254"/>
      <c r="W932" s="22"/>
      <c r="X932" s="22"/>
      <c r="Y932" s="22"/>
      <c r="Z932" s="22"/>
      <c r="AA932" s="22"/>
      <c r="AB932" s="22"/>
      <c r="AC932" s="22"/>
      <c r="AD932" s="22"/>
      <c r="AE932" s="22"/>
      <c r="AF932" s="22"/>
      <c r="AG932" s="237"/>
      <c r="AH932" s="237"/>
      <c r="AL932" s="237"/>
    </row>
    <row r="933" spans="2:38" s="37" customFormat="1" ht="15.75" customHeight="1">
      <c r="B933" s="40"/>
      <c r="C933" s="67"/>
      <c r="D933" s="365"/>
      <c r="E933" s="67"/>
      <c r="F933" s="67"/>
      <c r="G933" s="67"/>
      <c r="H933" s="67"/>
      <c r="I933" s="67"/>
      <c r="J933" s="67"/>
      <c r="K933" s="67"/>
      <c r="L933" s="67"/>
      <c r="M933" s="67"/>
      <c r="N933" s="67"/>
      <c r="O933" s="67"/>
      <c r="P933" s="67"/>
      <c r="Q933" s="67"/>
      <c r="R933" s="67"/>
      <c r="S933" s="67"/>
      <c r="T933" s="67"/>
      <c r="U933" s="259"/>
      <c r="W933" s="22"/>
      <c r="X933" s="22"/>
      <c r="Y933" s="22"/>
      <c r="Z933" s="22"/>
      <c r="AA933" s="22"/>
      <c r="AB933" s="22"/>
      <c r="AC933" s="22"/>
      <c r="AD933" s="22"/>
      <c r="AE933" s="22"/>
      <c r="AF933" s="22"/>
      <c r="AG933" s="237"/>
      <c r="AH933" s="237"/>
      <c r="AL933" s="237"/>
    </row>
    <row r="934" spans="2:38" s="37" customFormat="1" ht="15.75" customHeight="1">
      <c r="B934" s="67"/>
      <c r="C934" s="67"/>
      <c r="D934" s="365"/>
      <c r="E934" s="67"/>
      <c r="F934" s="67"/>
      <c r="G934" s="67"/>
      <c r="H934" s="67"/>
      <c r="I934" s="67"/>
      <c r="J934" s="67"/>
      <c r="K934" s="67"/>
      <c r="L934" s="67"/>
      <c r="M934" s="67"/>
      <c r="N934" s="67"/>
      <c r="O934" s="67"/>
      <c r="P934" s="67"/>
      <c r="Q934" s="67"/>
      <c r="R934" s="67"/>
      <c r="S934" s="67"/>
      <c r="T934" s="67"/>
      <c r="U934" s="259"/>
      <c r="W934" s="22"/>
      <c r="X934" s="22"/>
      <c r="Y934" s="22"/>
      <c r="Z934" s="22"/>
      <c r="AA934" s="22"/>
      <c r="AB934" s="22"/>
      <c r="AC934" s="22"/>
      <c r="AD934" s="22"/>
      <c r="AE934" s="22"/>
      <c r="AF934" s="22"/>
      <c r="AG934" s="237"/>
      <c r="AH934" s="237"/>
      <c r="AL934" s="237"/>
    </row>
    <row r="935" spans="2:38" s="37" customFormat="1" ht="18.75" customHeight="1">
      <c r="B935" s="978"/>
      <c r="C935" s="978"/>
      <c r="D935" s="978"/>
      <c r="E935" s="978"/>
      <c r="F935" s="978"/>
      <c r="G935" s="978"/>
      <c r="H935" s="978"/>
      <c r="I935" s="978"/>
      <c r="J935" s="978"/>
      <c r="K935" s="978"/>
      <c r="L935" s="978"/>
      <c r="M935" s="978"/>
      <c r="N935" s="978"/>
      <c r="O935" s="978"/>
      <c r="P935" s="978"/>
      <c r="Q935" s="978"/>
      <c r="R935" s="978"/>
      <c r="S935" s="978"/>
      <c r="T935" s="978"/>
      <c r="U935" s="978"/>
      <c r="W935" s="22"/>
      <c r="X935" s="22"/>
      <c r="Y935" s="22"/>
      <c r="Z935" s="22"/>
      <c r="AA935" s="22"/>
      <c r="AB935" s="22"/>
      <c r="AC935" s="22"/>
      <c r="AD935" s="22"/>
      <c r="AE935" s="22"/>
      <c r="AF935" s="22"/>
      <c r="AG935" s="237"/>
      <c r="AH935" s="237"/>
      <c r="AL935" s="237"/>
    </row>
    <row r="936" spans="2:38" s="37" customFormat="1" ht="18.75" customHeight="1">
      <c r="B936" s="978"/>
      <c r="C936" s="978"/>
      <c r="D936" s="978"/>
      <c r="E936" s="978"/>
      <c r="F936" s="978"/>
      <c r="G936" s="978"/>
      <c r="H936" s="978"/>
      <c r="I936" s="978"/>
      <c r="J936" s="978"/>
      <c r="K936" s="978"/>
      <c r="L936" s="978"/>
      <c r="M936" s="978"/>
      <c r="N936" s="978"/>
      <c r="O936" s="978"/>
      <c r="P936" s="978"/>
      <c r="Q936" s="978"/>
      <c r="R936" s="978"/>
      <c r="S936" s="978"/>
      <c r="T936" s="978"/>
      <c r="U936" s="978"/>
      <c r="W936" s="22"/>
      <c r="X936" s="22"/>
      <c r="Y936" s="22"/>
      <c r="Z936" s="22"/>
      <c r="AA936" s="22"/>
      <c r="AB936" s="22"/>
      <c r="AC936" s="22"/>
      <c r="AD936" s="22"/>
      <c r="AE936" s="22"/>
      <c r="AF936" s="22"/>
      <c r="AG936" s="237"/>
      <c r="AH936" s="237"/>
      <c r="AL936" s="237"/>
    </row>
    <row r="937" spans="2:38" s="37" customFormat="1" ht="18.75" customHeight="1">
      <c r="B937" s="978"/>
      <c r="C937" s="978"/>
      <c r="D937" s="978"/>
      <c r="E937" s="978"/>
      <c r="F937" s="978"/>
      <c r="G937" s="978"/>
      <c r="H937" s="978"/>
      <c r="I937" s="978"/>
      <c r="J937" s="978"/>
      <c r="K937" s="978"/>
      <c r="L937" s="978"/>
      <c r="M937" s="978"/>
      <c r="N937" s="978"/>
      <c r="O937" s="978"/>
      <c r="P937" s="978"/>
      <c r="Q937" s="978"/>
      <c r="R937" s="978"/>
      <c r="S937" s="978"/>
      <c r="T937" s="978"/>
      <c r="U937" s="978"/>
      <c r="W937" s="22"/>
      <c r="X937" s="22"/>
      <c r="Y937" s="22"/>
      <c r="Z937" s="22"/>
      <c r="AA937" s="22"/>
      <c r="AB937" s="22"/>
      <c r="AC937" s="22"/>
      <c r="AD937" s="22"/>
      <c r="AE937" s="22"/>
      <c r="AF937" s="22"/>
      <c r="AG937" s="237"/>
      <c r="AH937" s="237"/>
      <c r="AL937" s="237"/>
    </row>
    <row r="938" spans="2:38" s="37" customFormat="1" ht="18.75" customHeight="1">
      <c r="B938" s="978"/>
      <c r="C938" s="978"/>
      <c r="D938" s="978"/>
      <c r="E938" s="978"/>
      <c r="F938" s="978"/>
      <c r="G938" s="978"/>
      <c r="H938" s="978"/>
      <c r="I938" s="978"/>
      <c r="J938" s="978"/>
      <c r="K938" s="978"/>
      <c r="L938" s="978"/>
      <c r="M938" s="978"/>
      <c r="N938" s="978"/>
      <c r="O938" s="978"/>
      <c r="P938" s="978"/>
      <c r="Q938" s="978"/>
      <c r="R938" s="978"/>
      <c r="S938" s="978"/>
      <c r="T938" s="978"/>
      <c r="U938" s="978"/>
      <c r="W938" s="22"/>
      <c r="X938" s="22"/>
      <c r="Y938" s="22"/>
      <c r="Z938" s="22"/>
      <c r="AA938" s="22"/>
      <c r="AB938" s="22"/>
      <c r="AC938" s="22"/>
      <c r="AD938" s="22"/>
      <c r="AE938" s="22"/>
      <c r="AF938" s="22"/>
      <c r="AG938" s="237"/>
      <c r="AH938" s="237"/>
      <c r="AL938" s="237"/>
    </row>
    <row r="939" spans="2:38" s="37" customFormat="1" ht="18.75" customHeight="1">
      <c r="B939" s="978"/>
      <c r="C939" s="978"/>
      <c r="D939" s="978"/>
      <c r="E939" s="978"/>
      <c r="F939" s="978"/>
      <c r="G939" s="978"/>
      <c r="H939" s="978"/>
      <c r="I939" s="978"/>
      <c r="J939" s="978"/>
      <c r="K939" s="978"/>
      <c r="L939" s="978"/>
      <c r="M939" s="978"/>
      <c r="N939" s="978"/>
      <c r="O939" s="978"/>
      <c r="P939" s="978"/>
      <c r="Q939" s="978"/>
      <c r="R939" s="978"/>
      <c r="S939" s="978"/>
      <c r="T939" s="978"/>
      <c r="U939" s="978"/>
      <c r="W939" s="22"/>
      <c r="X939" s="22"/>
      <c r="Y939" s="22"/>
      <c r="Z939" s="22"/>
      <c r="AA939" s="22"/>
      <c r="AB939" s="22"/>
      <c r="AC939" s="22"/>
      <c r="AD939" s="22"/>
      <c r="AE939" s="22"/>
      <c r="AF939" s="22"/>
      <c r="AG939" s="237"/>
      <c r="AH939" s="237"/>
      <c r="AL939" s="237"/>
    </row>
    <row r="940" spans="2:38" s="37" customFormat="1" ht="18.75" customHeight="1">
      <c r="B940" s="978"/>
      <c r="C940" s="978"/>
      <c r="D940" s="978"/>
      <c r="E940" s="978"/>
      <c r="F940" s="978"/>
      <c r="G940" s="978"/>
      <c r="H940" s="978"/>
      <c r="I940" s="978"/>
      <c r="J940" s="978"/>
      <c r="K940" s="978"/>
      <c r="L940" s="978"/>
      <c r="M940" s="978"/>
      <c r="N940" s="978"/>
      <c r="O940" s="978"/>
      <c r="P940" s="978"/>
      <c r="Q940" s="978"/>
      <c r="R940" s="978"/>
      <c r="S940" s="978"/>
      <c r="T940" s="978"/>
      <c r="U940" s="978"/>
      <c r="W940" s="22"/>
      <c r="X940" s="22"/>
      <c r="Y940" s="22"/>
      <c r="Z940" s="22"/>
      <c r="AA940" s="22"/>
      <c r="AB940" s="22"/>
      <c r="AC940" s="22"/>
      <c r="AD940" s="22"/>
      <c r="AE940" s="22"/>
      <c r="AF940" s="22"/>
      <c r="AG940" s="237"/>
      <c r="AH940" s="237"/>
      <c r="AL940" s="237"/>
    </row>
    <row r="941" spans="2:38" s="37" customFormat="1" ht="18.75" customHeight="1">
      <c r="B941" s="86"/>
      <c r="C941" s="38"/>
      <c r="D941" s="349"/>
      <c r="E941" s="38"/>
      <c r="F941" s="38"/>
      <c r="G941" s="38"/>
      <c r="H941" s="38"/>
      <c r="I941" s="38"/>
      <c r="J941" s="38"/>
      <c r="K941" s="38"/>
      <c r="L941" s="38"/>
      <c r="M941" s="38"/>
      <c r="N941" s="38"/>
      <c r="O941" s="38"/>
      <c r="P941" s="38"/>
      <c r="Q941" s="38"/>
      <c r="R941" s="38"/>
      <c r="S941" s="38"/>
      <c r="T941" s="38"/>
      <c r="U941" s="237"/>
      <c r="W941" s="22"/>
      <c r="X941" s="22"/>
      <c r="Y941" s="22"/>
      <c r="Z941" s="22"/>
      <c r="AA941" s="22"/>
      <c r="AB941" s="22"/>
      <c r="AC941" s="22"/>
      <c r="AD941" s="22"/>
      <c r="AE941" s="22"/>
      <c r="AF941" s="22"/>
      <c r="AG941" s="237"/>
      <c r="AH941" s="237"/>
      <c r="AL941" s="237"/>
    </row>
    <row r="942" spans="2:38" s="37" customFormat="1" ht="18.75" customHeight="1">
      <c r="B942" s="22"/>
      <c r="C942" s="38"/>
      <c r="D942" s="349"/>
      <c r="E942" s="38"/>
      <c r="F942" s="38"/>
      <c r="G942" s="38"/>
      <c r="H942" s="38"/>
      <c r="I942" s="38"/>
      <c r="J942" s="38"/>
      <c r="K942" s="38"/>
      <c r="L942" s="38"/>
      <c r="M942" s="38"/>
      <c r="N942" s="38"/>
      <c r="O942" s="38"/>
      <c r="P942" s="38"/>
      <c r="Q942" s="38"/>
      <c r="R942" s="38"/>
      <c r="S942" s="38"/>
      <c r="T942" s="38"/>
      <c r="U942" s="237"/>
      <c r="W942" s="22"/>
      <c r="X942" s="22"/>
      <c r="Y942" s="22"/>
      <c r="Z942" s="22"/>
      <c r="AA942" s="22"/>
      <c r="AB942" s="22"/>
      <c r="AC942" s="22"/>
      <c r="AD942" s="22"/>
      <c r="AE942" s="22"/>
      <c r="AF942" s="22"/>
      <c r="AG942" s="237"/>
      <c r="AH942" s="237"/>
      <c r="AL942" s="237"/>
    </row>
    <row r="943" spans="2:38" s="37" customFormat="1" ht="18.75" customHeight="1">
      <c r="B943" s="981"/>
      <c r="C943" s="981"/>
      <c r="D943" s="981"/>
      <c r="E943" s="981"/>
      <c r="F943" s="981"/>
      <c r="G943" s="981"/>
      <c r="H943" s="981"/>
      <c r="I943" s="981"/>
      <c r="J943" s="981"/>
      <c r="K943" s="981"/>
      <c r="L943" s="981"/>
      <c r="M943" s="981"/>
      <c r="N943" s="981"/>
      <c r="O943" s="981"/>
      <c r="P943" s="981"/>
      <c r="Q943" s="981"/>
      <c r="R943" s="981"/>
      <c r="S943" s="981"/>
      <c r="T943" s="981"/>
      <c r="U943" s="981"/>
      <c r="W943" s="22"/>
      <c r="X943" s="22"/>
      <c r="Y943" s="22"/>
      <c r="Z943" s="22"/>
      <c r="AA943" s="22"/>
      <c r="AB943" s="22"/>
      <c r="AC943" s="22"/>
      <c r="AD943" s="22"/>
      <c r="AE943" s="22"/>
      <c r="AF943" s="22"/>
      <c r="AG943" s="237"/>
      <c r="AH943" s="237"/>
      <c r="AL943" s="237"/>
    </row>
    <row r="944" spans="2:38" s="37" customFormat="1" ht="18.75" customHeight="1">
      <c r="B944" s="22"/>
      <c r="C944" s="38"/>
      <c r="D944" s="349"/>
      <c r="E944" s="38"/>
      <c r="F944" s="38"/>
      <c r="G944" s="38"/>
      <c r="H944" s="38"/>
      <c r="I944" s="38"/>
      <c r="J944" s="38"/>
      <c r="K944" s="38"/>
      <c r="L944" s="38"/>
      <c r="M944" s="38"/>
      <c r="N944" s="38"/>
      <c r="O944" s="38"/>
      <c r="P944" s="38"/>
      <c r="Q944" s="38"/>
      <c r="R944" s="38"/>
      <c r="S944" s="38"/>
      <c r="T944" s="38"/>
      <c r="U944" s="237"/>
      <c r="W944" s="22"/>
      <c r="X944" s="22"/>
      <c r="Y944" s="22"/>
      <c r="Z944" s="22"/>
      <c r="AA944" s="22"/>
      <c r="AB944" s="22"/>
      <c r="AC944" s="22"/>
      <c r="AD944" s="22"/>
      <c r="AE944" s="22"/>
      <c r="AF944" s="22"/>
      <c r="AG944" s="237"/>
      <c r="AH944" s="237"/>
      <c r="AL944" s="237"/>
    </row>
    <row r="945" spans="2:38" s="37" customFormat="1" ht="18.75" customHeight="1">
      <c r="B945" s="981"/>
      <c r="C945" s="981"/>
      <c r="D945" s="981"/>
      <c r="E945" s="981"/>
      <c r="F945" s="981"/>
      <c r="G945" s="981"/>
      <c r="H945" s="981"/>
      <c r="I945" s="981"/>
      <c r="J945" s="981"/>
      <c r="K945" s="981"/>
      <c r="L945" s="981"/>
      <c r="M945" s="981"/>
      <c r="N945" s="981"/>
      <c r="O945" s="981"/>
      <c r="P945" s="981"/>
      <c r="Q945" s="981"/>
      <c r="R945" s="981"/>
      <c r="S945" s="981"/>
      <c r="T945" s="981"/>
      <c r="U945" s="981"/>
      <c r="W945" s="22"/>
      <c r="X945" s="22"/>
      <c r="Y945" s="22"/>
      <c r="Z945" s="22"/>
      <c r="AA945" s="22"/>
      <c r="AB945" s="22"/>
      <c r="AC945" s="22"/>
      <c r="AD945" s="22"/>
      <c r="AE945" s="22"/>
      <c r="AF945" s="22"/>
      <c r="AG945" s="237"/>
      <c r="AH945" s="237"/>
      <c r="AL945" s="237"/>
    </row>
    <row r="946" spans="2:38" s="37" customFormat="1" ht="18.75" customHeight="1">
      <c r="B946" s="981"/>
      <c r="C946" s="981"/>
      <c r="D946" s="981"/>
      <c r="E946" s="981"/>
      <c r="F946" s="981"/>
      <c r="G946" s="981"/>
      <c r="H946" s="981"/>
      <c r="I946" s="981"/>
      <c r="J946" s="981"/>
      <c r="K946" s="981"/>
      <c r="L946" s="981"/>
      <c r="M946" s="981"/>
      <c r="N946" s="981"/>
      <c r="O946" s="981"/>
      <c r="P946" s="981"/>
      <c r="Q946" s="981"/>
      <c r="R946" s="981"/>
      <c r="S946" s="981"/>
      <c r="T946" s="981"/>
      <c r="U946" s="981"/>
      <c r="W946" s="22"/>
      <c r="X946" s="22"/>
      <c r="Y946" s="22"/>
      <c r="Z946" s="22"/>
      <c r="AA946" s="22"/>
      <c r="AB946" s="22"/>
      <c r="AC946" s="22"/>
      <c r="AD946" s="22"/>
      <c r="AE946" s="22"/>
      <c r="AF946" s="22"/>
      <c r="AG946" s="237"/>
      <c r="AH946" s="237"/>
      <c r="AL946" s="237"/>
    </row>
    <row r="947" spans="2:38" s="37" customFormat="1" ht="18.75" customHeight="1">
      <c r="B947" s="46"/>
      <c r="C947" s="46"/>
      <c r="D947" s="373"/>
      <c r="E947" s="46"/>
      <c r="F947" s="46"/>
      <c r="G947" s="46"/>
      <c r="H947" s="46"/>
      <c r="I947" s="46"/>
      <c r="J947" s="46"/>
      <c r="K947" s="46"/>
      <c r="L947" s="46"/>
      <c r="M947" s="46"/>
      <c r="N947" s="46"/>
      <c r="O947" s="46"/>
      <c r="P947" s="46"/>
      <c r="Q947" s="46"/>
      <c r="R947" s="46"/>
      <c r="S947" s="46"/>
      <c r="T947" s="46"/>
      <c r="U947" s="266"/>
      <c r="W947" s="22"/>
      <c r="X947" s="22"/>
      <c r="Y947" s="22"/>
      <c r="Z947" s="22"/>
      <c r="AA947" s="22"/>
      <c r="AB947" s="22"/>
      <c r="AC947" s="22"/>
      <c r="AD947" s="22"/>
      <c r="AE947" s="22"/>
      <c r="AF947" s="22"/>
      <c r="AG947" s="237"/>
      <c r="AH947" s="237"/>
      <c r="AL947" s="237"/>
    </row>
    <row r="948" spans="2:38" s="37" customFormat="1" ht="18.75" customHeight="1">
      <c r="B948" s="104"/>
      <c r="C948" s="105"/>
      <c r="D948" s="393"/>
      <c r="E948" s="105"/>
      <c r="F948" s="105"/>
      <c r="G948" s="105"/>
      <c r="H948" s="105"/>
      <c r="I948" s="105"/>
      <c r="J948" s="105"/>
      <c r="K948" s="105"/>
      <c r="L948" s="105"/>
      <c r="M948" s="105"/>
      <c r="N948" s="105"/>
      <c r="O948" s="105"/>
      <c r="P948" s="105"/>
      <c r="Q948" s="105"/>
      <c r="R948" s="105"/>
      <c r="S948" s="105"/>
      <c r="T948" s="105"/>
      <c r="U948" s="279"/>
      <c r="W948" s="22"/>
      <c r="X948" s="22"/>
      <c r="Y948" s="22"/>
      <c r="Z948" s="22"/>
      <c r="AA948" s="22"/>
      <c r="AB948" s="22"/>
      <c r="AC948" s="22"/>
      <c r="AD948" s="22"/>
      <c r="AE948" s="22"/>
      <c r="AF948" s="22"/>
      <c r="AG948" s="237"/>
      <c r="AH948" s="237"/>
      <c r="AL948" s="237"/>
    </row>
    <row r="949" spans="2:38" s="37" customFormat="1" ht="14.25">
      <c r="B949" s="105"/>
      <c r="C949" s="105"/>
      <c r="D949" s="393"/>
      <c r="E949" s="105"/>
      <c r="F949" s="105"/>
      <c r="G949" s="105"/>
      <c r="H949" s="105"/>
      <c r="I949" s="105"/>
      <c r="J949" s="105"/>
      <c r="K949" s="105"/>
      <c r="L949" s="105"/>
      <c r="M949" s="105"/>
      <c r="N949" s="105"/>
      <c r="O949" s="105"/>
      <c r="P949" s="105"/>
      <c r="Q949" s="105"/>
      <c r="R949" s="105"/>
      <c r="S949" s="105"/>
      <c r="T949" s="105"/>
      <c r="U949" s="279"/>
      <c r="W949" s="22"/>
      <c r="X949" s="22"/>
      <c r="Y949" s="22"/>
      <c r="Z949" s="22"/>
      <c r="AA949" s="22"/>
      <c r="AB949" s="22"/>
      <c r="AC949" s="22"/>
      <c r="AD949" s="22"/>
      <c r="AE949" s="22"/>
      <c r="AF949" s="22"/>
      <c r="AG949" s="237"/>
      <c r="AH949" s="237"/>
      <c r="AL949" s="237"/>
    </row>
    <row r="950" spans="2:38" s="37" customFormat="1" ht="22.5" customHeight="1">
      <c r="B950" s="1008"/>
      <c r="C950" s="1008"/>
      <c r="D950" s="1008"/>
      <c r="E950" s="1008"/>
      <c r="F950" s="1008"/>
      <c r="G950" s="1008"/>
      <c r="H950" s="1008"/>
      <c r="I950" s="1008"/>
      <c r="J950" s="1008"/>
      <c r="K950" s="1008"/>
      <c r="L950" s="1008"/>
      <c r="M950" s="1008"/>
      <c r="N950" s="1008"/>
      <c r="O950" s="1008"/>
      <c r="P950" s="1008"/>
      <c r="Q950" s="1008"/>
      <c r="R950" s="1008"/>
      <c r="S950" s="1008"/>
      <c r="T950" s="1008"/>
      <c r="U950" s="1008"/>
      <c r="W950" s="22"/>
      <c r="X950" s="22"/>
      <c r="Y950" s="22"/>
      <c r="Z950" s="22"/>
      <c r="AA950" s="22"/>
      <c r="AB950" s="22"/>
      <c r="AC950" s="22"/>
      <c r="AD950" s="22"/>
      <c r="AE950" s="22"/>
      <c r="AF950" s="22"/>
      <c r="AG950" s="237"/>
      <c r="AH950" s="237"/>
      <c r="AL950" s="237"/>
    </row>
    <row r="951" spans="2:38" s="37" customFormat="1" ht="14.25">
      <c r="B951" s="1008"/>
      <c r="C951" s="1008"/>
      <c r="D951" s="1008"/>
      <c r="E951" s="1008"/>
      <c r="F951" s="1008"/>
      <c r="G951" s="1008"/>
      <c r="H951" s="1008"/>
      <c r="I951" s="1008"/>
      <c r="J951" s="1008"/>
      <c r="K951" s="1008"/>
      <c r="L951" s="1008"/>
      <c r="M951" s="1008"/>
      <c r="N951" s="1008"/>
      <c r="O951" s="1008"/>
      <c r="P951" s="1008"/>
      <c r="Q951" s="1008"/>
      <c r="R951" s="1008"/>
      <c r="S951" s="1008"/>
      <c r="T951" s="1008"/>
      <c r="U951" s="1008"/>
      <c r="W951" s="22"/>
      <c r="X951" s="22"/>
      <c r="Y951" s="22"/>
      <c r="Z951" s="22"/>
      <c r="AA951" s="22"/>
      <c r="AB951" s="22"/>
      <c r="AC951" s="22"/>
      <c r="AD951" s="22"/>
      <c r="AE951" s="22"/>
      <c r="AF951" s="22"/>
      <c r="AG951" s="237"/>
      <c r="AH951" s="237"/>
      <c r="AL951" s="237"/>
    </row>
    <row r="952" spans="2:38" s="37" customFormat="1" ht="14.25">
      <c r="B952" s="46"/>
      <c r="C952" s="46"/>
      <c r="D952" s="373"/>
      <c r="E952" s="46"/>
      <c r="F952" s="46"/>
      <c r="G952" s="46"/>
      <c r="H952" s="46"/>
      <c r="I952" s="46"/>
      <c r="J952" s="46"/>
      <c r="K952" s="46"/>
      <c r="L952" s="46"/>
      <c r="M952" s="46"/>
      <c r="N952" s="46"/>
      <c r="O952" s="46"/>
      <c r="P952" s="46"/>
      <c r="Q952" s="46"/>
      <c r="R952" s="46"/>
      <c r="S952" s="46"/>
      <c r="T952" s="46"/>
      <c r="U952" s="266"/>
      <c r="W952" s="22"/>
      <c r="X952" s="22"/>
      <c r="Y952" s="22"/>
      <c r="Z952" s="22"/>
      <c r="AA952" s="22"/>
      <c r="AB952" s="22"/>
      <c r="AC952" s="22"/>
      <c r="AD952" s="22"/>
      <c r="AE952" s="22"/>
      <c r="AF952" s="22"/>
      <c r="AG952" s="237"/>
      <c r="AH952" s="237"/>
      <c r="AL952" s="237"/>
    </row>
    <row r="953" spans="2:38" s="37" customFormat="1">
      <c r="B953" s="22"/>
      <c r="C953" s="38"/>
      <c r="D953" s="349"/>
      <c r="E953" s="38"/>
      <c r="F953" s="38"/>
      <c r="G953" s="38"/>
      <c r="H953" s="38"/>
      <c r="I953" s="38"/>
      <c r="J953" s="38"/>
      <c r="K953" s="38"/>
      <c r="L953" s="38"/>
      <c r="M953" s="38"/>
      <c r="N953" s="38"/>
      <c r="O953" s="38"/>
      <c r="P953" s="38"/>
      <c r="Q953" s="38"/>
      <c r="R953" s="38"/>
      <c r="S953" s="38"/>
      <c r="T953" s="38"/>
      <c r="U953" s="237"/>
      <c r="W953" s="22"/>
      <c r="X953" s="22"/>
      <c r="Y953" s="22"/>
      <c r="Z953" s="22"/>
      <c r="AA953" s="22"/>
      <c r="AB953" s="22"/>
      <c r="AC953" s="22"/>
      <c r="AD953" s="22"/>
      <c r="AE953" s="22"/>
      <c r="AF953" s="22"/>
      <c r="AG953" s="237"/>
      <c r="AH953" s="237"/>
      <c r="AL953" s="237"/>
    </row>
    <row r="954" spans="2:38" s="37" customFormat="1">
      <c r="B954" s="22"/>
      <c r="C954" s="38"/>
      <c r="D954" s="349"/>
      <c r="E954" s="38"/>
      <c r="F954" s="38"/>
      <c r="G954" s="38"/>
      <c r="H954" s="38"/>
      <c r="I954" s="38"/>
      <c r="J954" s="38"/>
      <c r="K954" s="38"/>
      <c r="L954" s="38"/>
      <c r="M954" s="38"/>
      <c r="N954" s="38"/>
      <c r="O954" s="38"/>
      <c r="P954" s="38"/>
      <c r="Q954" s="38"/>
      <c r="R954" s="38"/>
      <c r="S954" s="38"/>
      <c r="T954" s="38"/>
      <c r="U954" s="237"/>
      <c r="W954" s="22"/>
      <c r="X954" s="22"/>
      <c r="Y954" s="22"/>
      <c r="Z954" s="22"/>
      <c r="AA954" s="22"/>
      <c r="AB954" s="22"/>
      <c r="AC954" s="22"/>
      <c r="AD954" s="22"/>
      <c r="AE954" s="22"/>
      <c r="AF954" s="22"/>
      <c r="AG954" s="237"/>
      <c r="AH954" s="237"/>
      <c r="AL954" s="237"/>
    </row>
    <row r="955" spans="2:38" s="37" customFormat="1" ht="18.75" customHeight="1" thickBot="1">
      <c r="B955" s="100"/>
      <c r="C955" s="101"/>
      <c r="D955" s="390"/>
      <c r="E955" s="101"/>
      <c r="F955" s="101"/>
      <c r="G955" s="101"/>
      <c r="H955" s="101"/>
      <c r="I955" s="101"/>
      <c r="J955" s="101"/>
      <c r="K955" s="101"/>
      <c r="L955" s="101"/>
      <c r="M955" s="101"/>
      <c r="N955" s="101"/>
      <c r="O955" s="101"/>
      <c r="P955" s="101"/>
      <c r="Q955" s="101"/>
      <c r="R955" s="101"/>
      <c r="S955" s="101"/>
      <c r="T955" s="101"/>
      <c r="U955" s="276"/>
      <c r="W955" s="22"/>
      <c r="X955" s="22"/>
      <c r="Y955" s="22"/>
      <c r="Z955" s="22"/>
      <c r="AA955" s="22"/>
      <c r="AB955" s="22"/>
      <c r="AC955" s="22"/>
      <c r="AD955" s="22"/>
      <c r="AE955" s="22"/>
      <c r="AF955" s="22"/>
      <c r="AG955" s="237"/>
      <c r="AH955" s="237"/>
      <c r="AL955" s="237"/>
    </row>
    <row r="956" spans="2:38" s="37" customFormat="1">
      <c r="B956" s="22"/>
      <c r="C956" s="38"/>
      <c r="D956" s="349"/>
      <c r="E956" s="38"/>
      <c r="F956" s="38"/>
      <c r="G956" s="38"/>
      <c r="H956" s="38"/>
      <c r="I956" s="38"/>
      <c r="J956" s="38"/>
      <c r="K956" s="38"/>
      <c r="L956" s="38"/>
      <c r="M956" s="38"/>
      <c r="N956" s="38"/>
      <c r="O956" s="38"/>
      <c r="P956" s="38"/>
      <c r="Q956" s="38"/>
      <c r="R956" s="38"/>
      <c r="S956" s="38"/>
      <c r="T956" s="38"/>
      <c r="U956" s="237"/>
      <c r="W956" s="22"/>
      <c r="X956" s="22"/>
      <c r="Y956" s="22"/>
      <c r="Z956" s="22"/>
      <c r="AA956" s="22"/>
      <c r="AB956" s="22"/>
      <c r="AC956" s="22"/>
      <c r="AD956" s="22"/>
      <c r="AE956" s="22"/>
      <c r="AF956" s="22"/>
      <c r="AG956" s="237"/>
      <c r="AH956" s="237"/>
      <c r="AL956" s="237"/>
    </row>
    <row r="957" spans="2:38" s="37" customFormat="1">
      <c r="B957" s="102"/>
      <c r="C957" s="38"/>
      <c r="D957" s="349"/>
      <c r="E957" s="38"/>
      <c r="F957" s="38"/>
      <c r="G957" s="38"/>
      <c r="H957" s="38"/>
      <c r="I957" s="38"/>
      <c r="J957" s="38"/>
      <c r="K957" s="38"/>
      <c r="L957" s="38"/>
      <c r="M957" s="38"/>
      <c r="N957" s="38"/>
      <c r="O957" s="38"/>
      <c r="P957" s="38"/>
      <c r="Q957" s="38"/>
      <c r="R957" s="38"/>
      <c r="S957" s="38"/>
      <c r="T957" s="38"/>
      <c r="U957" s="237"/>
      <c r="W957" s="22"/>
      <c r="X957" s="22"/>
      <c r="Y957" s="22"/>
      <c r="Z957" s="22"/>
      <c r="AA957" s="22"/>
      <c r="AB957" s="22"/>
      <c r="AC957" s="22"/>
      <c r="AD957" s="22"/>
      <c r="AE957" s="22"/>
      <c r="AF957" s="22"/>
      <c r="AG957" s="237"/>
      <c r="AH957" s="237"/>
      <c r="AL957" s="237"/>
    </row>
    <row r="958" spans="2:38" s="37" customFormat="1">
      <c r="B958" s="40"/>
      <c r="C958" s="38"/>
      <c r="D958" s="349"/>
      <c r="E958" s="38"/>
      <c r="F958" s="38"/>
      <c r="G958" s="38"/>
      <c r="H958" s="38"/>
      <c r="I958" s="38"/>
      <c r="J958" s="38"/>
      <c r="K958" s="38"/>
      <c r="L958" s="38"/>
      <c r="M958" s="38"/>
      <c r="N958" s="38"/>
      <c r="O958" s="38"/>
      <c r="P958" s="38"/>
      <c r="Q958" s="38"/>
      <c r="R958" s="38"/>
      <c r="S958" s="38"/>
      <c r="T958" s="38"/>
      <c r="U958" s="237"/>
      <c r="W958" s="22"/>
      <c r="X958" s="22"/>
      <c r="Y958" s="22"/>
      <c r="Z958" s="22"/>
      <c r="AA958" s="22"/>
      <c r="AB958" s="22"/>
      <c r="AC958" s="22"/>
      <c r="AD958" s="22"/>
      <c r="AE958" s="22"/>
      <c r="AF958" s="22"/>
      <c r="AG958" s="237"/>
      <c r="AH958" s="237"/>
      <c r="AL958" s="237"/>
    </row>
    <row r="959" spans="2:38" s="37" customFormat="1">
      <c r="B959" s="106"/>
      <c r="C959" s="105"/>
      <c r="D959" s="393"/>
      <c r="E959" s="105"/>
      <c r="F959" s="105"/>
      <c r="G959" s="105"/>
      <c r="H959" s="105"/>
      <c r="I959" s="105"/>
      <c r="J959" s="105"/>
      <c r="K959" s="105"/>
      <c r="L959" s="105"/>
      <c r="M959" s="105"/>
      <c r="N959" s="105"/>
      <c r="O959" s="105"/>
      <c r="P959" s="105"/>
      <c r="Q959" s="105"/>
      <c r="R959" s="105"/>
      <c r="S959" s="105"/>
      <c r="T959" s="105"/>
      <c r="U959" s="279"/>
      <c r="W959" s="22"/>
      <c r="X959" s="22"/>
      <c r="Y959" s="22"/>
      <c r="Z959" s="22"/>
      <c r="AA959" s="22"/>
      <c r="AB959" s="22"/>
      <c r="AC959" s="22"/>
      <c r="AD959" s="22"/>
      <c r="AE959" s="22"/>
      <c r="AF959" s="22"/>
      <c r="AG959" s="237"/>
      <c r="AH959" s="237"/>
      <c r="AL959" s="237"/>
    </row>
    <row r="960" spans="2:38" s="37" customFormat="1" ht="14.25">
      <c r="B960" s="105"/>
      <c r="C960" s="105"/>
      <c r="D960" s="393"/>
      <c r="E960" s="105"/>
      <c r="F960" s="105"/>
      <c r="G960" s="105"/>
      <c r="H960" s="105"/>
      <c r="I960" s="105"/>
      <c r="J960" s="105"/>
      <c r="K960" s="105"/>
      <c r="L960" s="105"/>
      <c r="M960" s="105"/>
      <c r="N960" s="105"/>
      <c r="O960" s="105"/>
      <c r="P960" s="105"/>
      <c r="Q960" s="105"/>
      <c r="R960" s="105"/>
      <c r="S960" s="105"/>
      <c r="T960" s="105"/>
      <c r="U960" s="279"/>
      <c r="W960" s="22"/>
      <c r="X960" s="22"/>
      <c r="Y960" s="22"/>
      <c r="Z960" s="22"/>
      <c r="AA960" s="22"/>
      <c r="AB960" s="22"/>
      <c r="AC960" s="22"/>
      <c r="AD960" s="22"/>
      <c r="AE960" s="22"/>
      <c r="AF960" s="22"/>
      <c r="AG960" s="237"/>
      <c r="AH960" s="237"/>
      <c r="AL960" s="237"/>
    </row>
    <row r="961" spans="2:38" s="37" customFormat="1" ht="19.5" customHeight="1">
      <c r="B961" s="1008"/>
      <c r="C961" s="1008"/>
      <c r="D961" s="1008"/>
      <c r="E961" s="1008"/>
      <c r="F961" s="1008"/>
      <c r="G961" s="1008"/>
      <c r="H961" s="1008"/>
      <c r="I961" s="1008"/>
      <c r="J961" s="1008"/>
      <c r="K961" s="1008"/>
      <c r="L961" s="1008"/>
      <c r="M961" s="1008"/>
      <c r="N961" s="1008"/>
      <c r="O961" s="1008"/>
      <c r="P961" s="1008"/>
      <c r="Q961" s="1008"/>
      <c r="R961" s="1008"/>
      <c r="S961" s="1008"/>
      <c r="T961" s="1008"/>
      <c r="U961" s="1008"/>
      <c r="W961" s="22"/>
      <c r="X961" s="22"/>
      <c r="Y961" s="22"/>
      <c r="Z961" s="22"/>
      <c r="AA961" s="22"/>
      <c r="AB961" s="22"/>
      <c r="AC961" s="22"/>
      <c r="AD961" s="22"/>
      <c r="AE961" s="22"/>
      <c r="AF961" s="22"/>
      <c r="AG961" s="237"/>
      <c r="AH961" s="237"/>
      <c r="AL961" s="237"/>
    </row>
    <row r="962" spans="2:38" s="37" customFormat="1" ht="14.25">
      <c r="B962" s="1008"/>
      <c r="C962" s="1008"/>
      <c r="D962" s="1008"/>
      <c r="E962" s="1008"/>
      <c r="F962" s="1008"/>
      <c r="G962" s="1008"/>
      <c r="H962" s="1008"/>
      <c r="I962" s="1008"/>
      <c r="J962" s="1008"/>
      <c r="K962" s="1008"/>
      <c r="L962" s="1008"/>
      <c r="M962" s="1008"/>
      <c r="N962" s="1008"/>
      <c r="O962" s="1008"/>
      <c r="P962" s="1008"/>
      <c r="Q962" s="1008"/>
      <c r="R962" s="1008"/>
      <c r="S962" s="1008"/>
      <c r="T962" s="1008"/>
      <c r="U962" s="1008"/>
      <c r="W962" s="22"/>
      <c r="X962" s="22"/>
      <c r="Y962" s="22"/>
      <c r="Z962" s="22"/>
      <c r="AA962" s="22"/>
      <c r="AB962" s="22"/>
      <c r="AC962" s="22"/>
      <c r="AD962" s="22"/>
      <c r="AE962" s="22"/>
      <c r="AF962" s="22"/>
      <c r="AG962" s="237"/>
      <c r="AH962" s="237"/>
      <c r="AL962" s="237"/>
    </row>
    <row r="963" spans="2:38" s="37" customFormat="1" ht="15.75" customHeight="1">
      <c r="B963" s="105"/>
      <c r="C963" s="105"/>
      <c r="D963" s="393"/>
      <c r="E963" s="105"/>
      <c r="F963" s="105"/>
      <c r="G963" s="105"/>
      <c r="H963" s="105"/>
      <c r="I963" s="105"/>
      <c r="J963" s="105"/>
      <c r="K963" s="105"/>
      <c r="L963" s="105"/>
      <c r="M963" s="105"/>
      <c r="N963" s="105"/>
      <c r="O963" s="105"/>
      <c r="P963" s="105"/>
      <c r="Q963" s="105"/>
      <c r="R963" s="105"/>
      <c r="S963" s="105"/>
      <c r="T963" s="105"/>
      <c r="U963" s="279"/>
      <c r="W963" s="22"/>
      <c r="X963" s="22"/>
      <c r="Y963" s="22"/>
      <c r="Z963" s="22"/>
      <c r="AA963" s="22"/>
      <c r="AB963" s="22"/>
      <c r="AC963" s="22"/>
      <c r="AD963" s="22"/>
      <c r="AE963" s="22"/>
      <c r="AF963" s="22"/>
      <c r="AG963" s="237"/>
      <c r="AH963" s="237"/>
      <c r="AL963" s="237"/>
    </row>
    <row r="964" spans="2:38" s="37" customFormat="1" ht="23.25" customHeight="1">
      <c r="B964" s="86"/>
      <c r="C964" s="38"/>
      <c r="D964" s="349"/>
      <c r="E964" s="38"/>
      <c r="F964" s="38"/>
      <c r="G964" s="38"/>
      <c r="H964" s="38"/>
      <c r="I964" s="38"/>
      <c r="J964" s="38"/>
      <c r="K964" s="38"/>
      <c r="L964" s="38"/>
      <c r="M964" s="38"/>
      <c r="N964" s="38"/>
      <c r="O964" s="38"/>
      <c r="P964" s="38"/>
      <c r="Q964" s="38"/>
      <c r="R964" s="38"/>
      <c r="S964" s="38"/>
      <c r="T964" s="38"/>
      <c r="U964" s="237"/>
      <c r="W964" s="22"/>
      <c r="X964" s="22"/>
      <c r="Y964" s="22"/>
      <c r="Z964" s="22"/>
      <c r="AA964" s="22"/>
      <c r="AB964" s="22"/>
      <c r="AC964" s="22"/>
      <c r="AD964" s="22"/>
      <c r="AE964" s="22"/>
      <c r="AF964" s="22"/>
      <c r="AG964" s="237"/>
      <c r="AH964" s="237"/>
      <c r="AL964" s="237"/>
    </row>
    <row r="965" spans="2:38" s="37" customFormat="1" ht="15.75" customHeight="1">
      <c r="B965" s="22"/>
      <c r="C965" s="38"/>
      <c r="D965" s="349"/>
      <c r="E965" s="38"/>
      <c r="F965" s="38"/>
      <c r="G965" s="38"/>
      <c r="H965" s="38"/>
      <c r="I965" s="38"/>
      <c r="J965" s="38"/>
      <c r="K965" s="38"/>
      <c r="L965" s="38"/>
      <c r="M965" s="38"/>
      <c r="N965" s="38"/>
      <c r="O965" s="38"/>
      <c r="P965" s="38"/>
      <c r="Q965" s="38"/>
      <c r="R965" s="38"/>
      <c r="S965" s="38"/>
      <c r="T965" s="38"/>
      <c r="U965" s="237"/>
      <c r="W965" s="22"/>
      <c r="X965" s="22"/>
      <c r="Y965" s="22"/>
      <c r="Z965" s="22"/>
      <c r="AA965" s="22"/>
      <c r="AB965" s="22"/>
      <c r="AC965" s="22"/>
      <c r="AD965" s="22"/>
      <c r="AE965" s="22"/>
      <c r="AF965" s="22"/>
      <c r="AG965" s="237"/>
      <c r="AH965" s="237"/>
      <c r="AL965" s="237"/>
    </row>
    <row r="966" spans="2:38" s="37" customFormat="1" ht="22.5" customHeight="1">
      <c r="B966" s="981"/>
      <c r="C966" s="981"/>
      <c r="D966" s="981"/>
      <c r="E966" s="981"/>
      <c r="F966" s="981"/>
      <c r="G966" s="981"/>
      <c r="H966" s="981"/>
      <c r="I966" s="981"/>
      <c r="J966" s="981"/>
      <c r="K966" s="981"/>
      <c r="L966" s="981"/>
      <c r="M966" s="981"/>
      <c r="N966" s="981"/>
      <c r="O966" s="981"/>
      <c r="P966" s="981"/>
      <c r="Q966" s="981"/>
      <c r="R966" s="981"/>
      <c r="S966" s="981"/>
      <c r="T966" s="981"/>
      <c r="U966" s="981"/>
      <c r="W966" s="22"/>
      <c r="X966" s="22"/>
      <c r="Y966" s="22"/>
      <c r="Z966" s="22"/>
      <c r="AA966" s="22"/>
      <c r="AB966" s="22"/>
      <c r="AC966" s="22"/>
      <c r="AD966" s="22"/>
      <c r="AE966" s="22"/>
      <c r="AF966" s="22"/>
      <c r="AG966" s="237"/>
      <c r="AH966" s="237"/>
      <c r="AL966" s="237"/>
    </row>
    <row r="967" spans="2:38" s="37" customFormat="1" ht="15.75" customHeight="1">
      <c r="B967" s="22"/>
      <c r="C967" s="22"/>
      <c r="D967" s="360"/>
      <c r="E967" s="22"/>
      <c r="F967" s="22"/>
      <c r="G967" s="22"/>
      <c r="H967" s="22"/>
      <c r="I967" s="22"/>
      <c r="J967" s="22"/>
      <c r="K967" s="22"/>
      <c r="L967" s="22"/>
      <c r="M967" s="22"/>
      <c r="N967" s="22"/>
      <c r="O967" s="22"/>
      <c r="P967" s="22"/>
      <c r="Q967" s="22"/>
      <c r="R967" s="22"/>
      <c r="S967" s="22"/>
      <c r="T967" s="22"/>
      <c r="U967" s="237"/>
      <c r="W967" s="22"/>
      <c r="X967" s="22"/>
      <c r="Y967" s="22"/>
      <c r="Z967" s="22"/>
      <c r="AA967" s="22"/>
      <c r="AB967" s="22"/>
      <c r="AC967" s="22"/>
      <c r="AD967" s="22"/>
      <c r="AE967" s="22"/>
      <c r="AF967" s="22"/>
      <c r="AG967" s="237"/>
      <c r="AH967" s="237"/>
      <c r="AL967" s="237"/>
    </row>
    <row r="968" spans="2:38" s="37" customFormat="1" ht="23.25" customHeight="1">
      <c r="B968" s="86"/>
      <c r="C968" s="22"/>
      <c r="D968" s="360"/>
      <c r="E968" s="22"/>
      <c r="F968" s="22"/>
      <c r="G968" s="22"/>
      <c r="H968" s="22"/>
      <c r="I968" s="22"/>
      <c r="J968" s="22"/>
      <c r="K968" s="22"/>
      <c r="L968" s="22"/>
      <c r="M968" s="22"/>
      <c r="N968" s="22"/>
      <c r="O968" s="22"/>
      <c r="P968" s="22"/>
      <c r="Q968" s="22"/>
      <c r="R968" s="22"/>
      <c r="S968" s="22"/>
      <c r="T968" s="22"/>
      <c r="U968" s="237"/>
      <c r="W968" s="22"/>
      <c r="X968" s="22"/>
      <c r="Y968" s="22"/>
      <c r="Z968" s="22"/>
      <c r="AA968" s="22"/>
      <c r="AB968" s="22"/>
      <c r="AC968" s="22"/>
      <c r="AD968" s="22"/>
      <c r="AE968" s="22"/>
      <c r="AF968" s="22"/>
      <c r="AG968" s="237"/>
      <c r="AH968" s="237"/>
      <c r="AL968" s="237"/>
    </row>
    <row r="969" spans="2:38" s="37" customFormat="1" ht="15.75" customHeight="1">
      <c r="B969" s="22"/>
      <c r="C969" s="22"/>
      <c r="D969" s="360"/>
      <c r="E969" s="22"/>
      <c r="F969" s="22"/>
      <c r="G969" s="22"/>
      <c r="H969" s="22"/>
      <c r="I969" s="22"/>
      <c r="J969" s="22"/>
      <c r="K969" s="22"/>
      <c r="L969" s="22"/>
      <c r="M969" s="22"/>
      <c r="N969" s="22"/>
      <c r="O969" s="22"/>
      <c r="P969" s="22"/>
      <c r="Q969" s="22"/>
      <c r="R969" s="22"/>
      <c r="S969" s="22"/>
      <c r="T969" s="22"/>
      <c r="U969" s="237"/>
      <c r="W969" s="22"/>
      <c r="X969" s="22"/>
      <c r="Y969" s="22"/>
      <c r="Z969" s="22"/>
      <c r="AA969" s="22"/>
      <c r="AB969" s="22"/>
      <c r="AC969" s="22"/>
      <c r="AD969" s="22"/>
      <c r="AE969" s="22"/>
      <c r="AF969" s="22"/>
      <c r="AG969" s="237"/>
      <c r="AH969" s="237"/>
      <c r="AL969" s="237"/>
    </row>
    <row r="970" spans="2:38" s="37" customFormat="1" ht="24.75" customHeight="1">
      <c r="B970" s="981"/>
      <c r="C970" s="981"/>
      <c r="D970" s="981"/>
      <c r="E970" s="981"/>
      <c r="F970" s="981"/>
      <c r="G970" s="981"/>
      <c r="H970" s="981"/>
      <c r="I970" s="981"/>
      <c r="J970" s="981"/>
      <c r="K970" s="981"/>
      <c r="L970" s="981"/>
      <c r="M970" s="981"/>
      <c r="N970" s="981"/>
      <c r="O970" s="981"/>
      <c r="P970" s="981"/>
      <c r="Q970" s="981"/>
      <c r="R970" s="981"/>
      <c r="S970" s="981"/>
      <c r="T970" s="981"/>
      <c r="U970" s="981"/>
      <c r="W970" s="22"/>
      <c r="X970" s="22"/>
      <c r="Y970" s="22"/>
      <c r="Z970" s="22"/>
      <c r="AA970" s="22"/>
      <c r="AB970" s="22"/>
      <c r="AC970" s="22"/>
      <c r="AD970" s="22"/>
      <c r="AE970" s="22"/>
      <c r="AF970" s="22"/>
      <c r="AG970" s="237"/>
      <c r="AH970" s="237"/>
      <c r="AL970" s="237"/>
    </row>
    <row r="971" spans="2:38" s="37" customFormat="1" ht="14.25">
      <c r="B971" s="981"/>
      <c r="C971" s="981"/>
      <c r="D971" s="981"/>
      <c r="E971" s="981"/>
      <c r="F971" s="981"/>
      <c r="G971" s="981"/>
      <c r="H971" s="981"/>
      <c r="I971" s="981"/>
      <c r="J971" s="981"/>
      <c r="K971" s="981"/>
      <c r="L971" s="981"/>
      <c r="M971" s="981"/>
      <c r="N971" s="981"/>
      <c r="O971" s="981"/>
      <c r="P971" s="981"/>
      <c r="Q971" s="981"/>
      <c r="R971" s="981"/>
      <c r="S971" s="981"/>
      <c r="T971" s="981"/>
      <c r="U971" s="981"/>
      <c r="W971" s="22"/>
      <c r="X971" s="22"/>
      <c r="Y971" s="22"/>
      <c r="Z971" s="22"/>
      <c r="AA971" s="22"/>
      <c r="AB971" s="22"/>
      <c r="AC971" s="22"/>
      <c r="AD971" s="22"/>
      <c r="AE971" s="22"/>
      <c r="AF971" s="22"/>
      <c r="AG971" s="237"/>
      <c r="AH971" s="237"/>
      <c r="AL971" s="237"/>
    </row>
    <row r="972" spans="2:38" s="37" customFormat="1" ht="14.25">
      <c r="B972" s="981"/>
      <c r="C972" s="981"/>
      <c r="D972" s="981"/>
      <c r="E972" s="981"/>
      <c r="F972" s="981"/>
      <c r="G972" s="981"/>
      <c r="H972" s="981"/>
      <c r="I972" s="981"/>
      <c r="J972" s="981"/>
      <c r="K972" s="981"/>
      <c r="L972" s="981"/>
      <c r="M972" s="981"/>
      <c r="N972" s="981"/>
      <c r="O972" s="981"/>
      <c r="P972" s="981"/>
      <c r="Q972" s="981"/>
      <c r="R972" s="981"/>
      <c r="S972" s="981"/>
      <c r="T972" s="981"/>
      <c r="U972" s="981"/>
      <c r="W972" s="22"/>
      <c r="X972" s="22"/>
      <c r="Y972" s="22"/>
      <c r="Z972" s="22"/>
      <c r="AA972" s="22"/>
      <c r="AB972" s="22"/>
      <c r="AC972" s="22"/>
      <c r="AD972" s="22"/>
      <c r="AE972" s="22"/>
      <c r="AF972" s="22"/>
      <c r="AG972" s="237"/>
      <c r="AH972" s="237"/>
      <c r="AL972" s="237"/>
    </row>
    <row r="973" spans="2:38" s="37" customFormat="1" ht="14.25">
      <c r="B973" s="981"/>
      <c r="C973" s="981"/>
      <c r="D973" s="981"/>
      <c r="E973" s="981"/>
      <c r="F973" s="981"/>
      <c r="G973" s="981"/>
      <c r="H973" s="981"/>
      <c r="I973" s="981"/>
      <c r="J973" s="981"/>
      <c r="K973" s="981"/>
      <c r="L973" s="981"/>
      <c r="M973" s="981"/>
      <c r="N973" s="981"/>
      <c r="O973" s="981"/>
      <c r="P973" s="981"/>
      <c r="Q973" s="981"/>
      <c r="R973" s="981"/>
      <c r="S973" s="981"/>
      <c r="T973" s="981"/>
      <c r="U973" s="981"/>
      <c r="W973" s="22"/>
      <c r="X973" s="22"/>
      <c r="Y973" s="22"/>
      <c r="Z973" s="22"/>
      <c r="AA973" s="22"/>
      <c r="AB973" s="22"/>
      <c r="AC973" s="22"/>
      <c r="AD973" s="22"/>
      <c r="AE973" s="22"/>
      <c r="AF973" s="22"/>
      <c r="AG973" s="237"/>
      <c r="AH973" s="237"/>
      <c r="AL973" s="237"/>
    </row>
    <row r="974" spans="2:38" s="37" customFormat="1" ht="14.25">
      <c r="B974" s="981"/>
      <c r="C974" s="981"/>
      <c r="D974" s="981"/>
      <c r="E974" s="981"/>
      <c r="F974" s="981"/>
      <c r="G974" s="981"/>
      <c r="H974" s="981"/>
      <c r="I974" s="981"/>
      <c r="J974" s="981"/>
      <c r="K974" s="981"/>
      <c r="L974" s="981"/>
      <c r="M974" s="981"/>
      <c r="N974" s="981"/>
      <c r="O974" s="981"/>
      <c r="P974" s="981"/>
      <c r="Q974" s="981"/>
      <c r="R974" s="981"/>
      <c r="S974" s="981"/>
      <c r="T974" s="981"/>
      <c r="U974" s="981"/>
      <c r="W974" s="22"/>
      <c r="X974" s="22"/>
      <c r="Y974" s="22"/>
      <c r="Z974" s="22"/>
      <c r="AA974" s="22"/>
      <c r="AB974" s="22"/>
      <c r="AC974" s="22"/>
      <c r="AD974" s="22"/>
      <c r="AE974" s="22"/>
      <c r="AF974" s="22"/>
      <c r="AG974" s="237"/>
      <c r="AH974" s="237"/>
      <c r="AL974" s="237"/>
    </row>
    <row r="975" spans="2:38" s="37" customFormat="1" ht="14.25">
      <c r="B975" s="981"/>
      <c r="C975" s="981"/>
      <c r="D975" s="981"/>
      <c r="E975" s="981"/>
      <c r="F975" s="981"/>
      <c r="G975" s="981"/>
      <c r="H975" s="981"/>
      <c r="I975" s="981"/>
      <c r="J975" s="981"/>
      <c r="K975" s="981"/>
      <c r="L975" s="981"/>
      <c r="M975" s="981"/>
      <c r="N975" s="981"/>
      <c r="O975" s="981"/>
      <c r="P975" s="981"/>
      <c r="Q975" s="981"/>
      <c r="R975" s="981"/>
      <c r="S975" s="981"/>
      <c r="T975" s="981"/>
      <c r="U975" s="981"/>
      <c r="W975" s="22"/>
      <c r="X975" s="22"/>
      <c r="Y975" s="22"/>
      <c r="Z975" s="22"/>
      <c r="AA975" s="22"/>
      <c r="AB975" s="22"/>
      <c r="AC975" s="22"/>
      <c r="AD975" s="22"/>
      <c r="AE975" s="22"/>
      <c r="AF975" s="22"/>
      <c r="AG975" s="237"/>
      <c r="AH975" s="237"/>
      <c r="AL975" s="237"/>
    </row>
    <row r="976" spans="2:38" s="37" customFormat="1" ht="14.25">
      <c r="B976" s="981"/>
      <c r="C976" s="981"/>
      <c r="D976" s="981"/>
      <c r="E976" s="981"/>
      <c r="F976" s="981"/>
      <c r="G976" s="981"/>
      <c r="H976" s="981"/>
      <c r="I976" s="981"/>
      <c r="J976" s="981"/>
      <c r="K976" s="981"/>
      <c r="L976" s="981"/>
      <c r="M976" s="981"/>
      <c r="N976" s="981"/>
      <c r="O976" s="981"/>
      <c r="P976" s="981"/>
      <c r="Q976" s="981"/>
      <c r="R976" s="981"/>
      <c r="S976" s="981"/>
      <c r="T976" s="981"/>
      <c r="U976" s="981"/>
      <c r="W976" s="22"/>
      <c r="X976" s="22"/>
      <c r="Y976" s="22"/>
      <c r="Z976" s="22"/>
      <c r="AA976" s="22"/>
      <c r="AB976" s="22"/>
      <c r="AC976" s="22"/>
      <c r="AD976" s="22"/>
      <c r="AE976" s="22"/>
      <c r="AF976" s="22"/>
      <c r="AG976" s="237"/>
      <c r="AH976" s="237"/>
      <c r="AL976" s="237"/>
    </row>
    <row r="977" spans="2:38" s="37" customFormat="1" ht="14.25">
      <c r="B977" s="981"/>
      <c r="C977" s="981"/>
      <c r="D977" s="981"/>
      <c r="E977" s="981"/>
      <c r="F977" s="981"/>
      <c r="G977" s="981"/>
      <c r="H977" s="981"/>
      <c r="I977" s="981"/>
      <c r="J977" s="981"/>
      <c r="K977" s="981"/>
      <c r="L977" s="981"/>
      <c r="M977" s="981"/>
      <c r="N977" s="981"/>
      <c r="O977" s="981"/>
      <c r="P977" s="981"/>
      <c r="Q977" s="981"/>
      <c r="R977" s="981"/>
      <c r="S977" s="981"/>
      <c r="T977" s="981"/>
      <c r="U977" s="981"/>
      <c r="W977" s="22"/>
      <c r="X977" s="22"/>
      <c r="Y977" s="22"/>
      <c r="Z977" s="22"/>
      <c r="AA977" s="22"/>
      <c r="AB977" s="22"/>
      <c r="AC977" s="22"/>
      <c r="AD977" s="22"/>
      <c r="AE977" s="22"/>
      <c r="AF977" s="22"/>
      <c r="AG977" s="237"/>
      <c r="AH977" s="237"/>
      <c r="AL977" s="237"/>
    </row>
    <row r="978" spans="2:38" s="37" customFormat="1" ht="14.25">
      <c r="B978" s="22"/>
      <c r="C978" s="22"/>
      <c r="D978" s="360"/>
      <c r="E978" s="22"/>
      <c r="F978" s="22"/>
      <c r="G978" s="22"/>
      <c r="H978" s="22"/>
      <c r="I978" s="22"/>
      <c r="J978" s="22"/>
      <c r="K978" s="22"/>
      <c r="L978" s="22"/>
      <c r="M978" s="22"/>
      <c r="N978" s="22"/>
      <c r="O978" s="22"/>
      <c r="P978" s="22"/>
      <c r="Q978" s="22"/>
      <c r="R978" s="22"/>
      <c r="S978" s="22"/>
      <c r="T978" s="22"/>
      <c r="U978" s="237"/>
      <c r="W978" s="22"/>
      <c r="X978" s="22"/>
      <c r="Y978" s="22"/>
      <c r="Z978" s="22"/>
      <c r="AA978" s="22"/>
      <c r="AB978" s="22"/>
      <c r="AC978" s="22"/>
      <c r="AD978" s="22"/>
      <c r="AE978" s="22"/>
      <c r="AF978" s="22"/>
      <c r="AG978" s="237"/>
      <c r="AH978" s="237"/>
      <c r="AL978" s="237"/>
    </row>
    <row r="979" spans="2:38" s="37" customFormat="1" ht="24.75" customHeight="1">
      <c r="B979" s="107"/>
      <c r="C979" s="105"/>
      <c r="D979" s="393"/>
      <c r="E979" s="105"/>
      <c r="F979" s="105"/>
      <c r="G979" s="105"/>
      <c r="H979" s="105"/>
      <c r="I979" s="105"/>
      <c r="J979" s="105"/>
      <c r="K979" s="105"/>
      <c r="L979" s="105"/>
      <c r="M979" s="105"/>
      <c r="N979" s="105"/>
      <c r="O979" s="105"/>
      <c r="P979" s="105"/>
      <c r="Q979" s="105"/>
      <c r="R979" s="105"/>
      <c r="S979" s="105"/>
      <c r="T979" s="105"/>
      <c r="U979" s="279"/>
      <c r="W979" s="22"/>
      <c r="X979" s="22"/>
      <c r="Y979" s="22"/>
      <c r="Z979" s="22"/>
      <c r="AA979" s="22"/>
      <c r="AB979" s="22"/>
      <c r="AC979" s="22"/>
      <c r="AD979" s="22"/>
      <c r="AE979" s="22"/>
      <c r="AF979" s="22"/>
      <c r="AG979" s="237"/>
      <c r="AH979" s="237"/>
      <c r="AL979" s="237"/>
    </row>
    <row r="980" spans="2:38" s="37" customFormat="1" ht="15.75" customHeight="1">
      <c r="B980" s="105"/>
      <c r="C980" s="105"/>
      <c r="D980" s="393"/>
      <c r="E980" s="105"/>
      <c r="F980" s="105"/>
      <c r="G980" s="105"/>
      <c r="H980" s="105"/>
      <c r="I980" s="105"/>
      <c r="J980" s="105"/>
      <c r="K980" s="105"/>
      <c r="L980" s="105"/>
      <c r="M980" s="105"/>
      <c r="N980" s="105"/>
      <c r="O980" s="105"/>
      <c r="P980" s="105"/>
      <c r="Q980" s="105"/>
      <c r="R980" s="105"/>
      <c r="S980" s="105"/>
      <c r="T980" s="105"/>
      <c r="U980" s="279"/>
      <c r="W980" s="22"/>
      <c r="X980" s="22"/>
      <c r="Y980" s="22"/>
      <c r="Z980" s="22"/>
      <c r="AA980" s="22"/>
      <c r="AB980" s="22"/>
      <c r="AC980" s="22"/>
      <c r="AD980" s="22"/>
      <c r="AE980" s="22"/>
      <c r="AF980" s="22"/>
      <c r="AG980" s="237"/>
      <c r="AH980" s="237"/>
      <c r="AL980" s="237"/>
    </row>
    <row r="981" spans="2:38" s="37" customFormat="1" ht="15.75" customHeight="1">
      <c r="B981" s="1008"/>
      <c r="C981" s="1008"/>
      <c r="D981" s="1008"/>
      <c r="E981" s="1008"/>
      <c r="F981" s="1008"/>
      <c r="G981" s="1008"/>
      <c r="H981" s="1008"/>
      <c r="I981" s="1008"/>
      <c r="J981" s="1008"/>
      <c r="K981" s="1008"/>
      <c r="L981" s="1008"/>
      <c r="M981" s="1008"/>
      <c r="N981" s="1008"/>
      <c r="O981" s="1008"/>
      <c r="P981" s="1008"/>
      <c r="Q981" s="1008"/>
      <c r="R981" s="1008"/>
      <c r="S981" s="1008"/>
      <c r="T981" s="1008"/>
      <c r="U981" s="1008"/>
      <c r="W981" s="22"/>
      <c r="X981" s="22"/>
      <c r="Y981" s="22"/>
      <c r="Z981" s="22"/>
      <c r="AA981" s="22"/>
      <c r="AB981" s="22"/>
      <c r="AC981" s="22"/>
      <c r="AD981" s="22"/>
      <c r="AE981" s="22"/>
      <c r="AF981" s="22"/>
      <c r="AG981" s="237"/>
      <c r="AH981" s="237"/>
      <c r="AL981" s="237"/>
    </row>
    <row r="982" spans="2:38" s="37" customFormat="1" ht="24.75" customHeight="1">
      <c r="B982" s="1008"/>
      <c r="C982" s="1008"/>
      <c r="D982" s="1008"/>
      <c r="E982" s="1008"/>
      <c r="F982" s="1008"/>
      <c r="G982" s="1008"/>
      <c r="H982" s="1008"/>
      <c r="I982" s="1008"/>
      <c r="J982" s="1008"/>
      <c r="K982" s="1008"/>
      <c r="L982" s="1008"/>
      <c r="M982" s="1008"/>
      <c r="N982" s="1008"/>
      <c r="O982" s="1008"/>
      <c r="P982" s="1008"/>
      <c r="Q982" s="1008"/>
      <c r="R982" s="1008"/>
      <c r="S982" s="1008"/>
      <c r="T982" s="1008"/>
      <c r="U982" s="1008"/>
      <c r="W982" s="22"/>
      <c r="X982" s="22"/>
      <c r="Y982" s="22"/>
      <c r="Z982" s="22"/>
      <c r="AA982" s="22"/>
      <c r="AB982" s="22"/>
      <c r="AC982" s="22"/>
      <c r="AD982" s="22"/>
      <c r="AE982" s="22"/>
      <c r="AF982" s="22"/>
      <c r="AG982" s="237"/>
      <c r="AH982" s="237"/>
      <c r="AL982" s="237"/>
    </row>
    <row r="983" spans="2:38" s="37" customFormat="1" ht="14.25">
      <c r="B983" s="22"/>
      <c r="C983" s="22"/>
      <c r="D983" s="360"/>
      <c r="E983" s="22"/>
      <c r="F983" s="22"/>
      <c r="G983" s="22"/>
      <c r="H983" s="22"/>
      <c r="I983" s="22"/>
      <c r="J983" s="22"/>
      <c r="K983" s="22"/>
      <c r="L983" s="22"/>
      <c r="M983" s="22"/>
      <c r="N983" s="22"/>
      <c r="O983" s="22"/>
      <c r="P983" s="22"/>
      <c r="Q983" s="22"/>
      <c r="R983" s="22"/>
      <c r="S983" s="22"/>
      <c r="T983" s="22"/>
      <c r="U983" s="237"/>
      <c r="W983" s="22"/>
      <c r="X983" s="22"/>
      <c r="Y983" s="22"/>
      <c r="Z983" s="22"/>
      <c r="AA983" s="22"/>
      <c r="AB983" s="22"/>
      <c r="AC983" s="22"/>
      <c r="AD983" s="22"/>
      <c r="AE983" s="22"/>
      <c r="AF983" s="22"/>
      <c r="AG983" s="237"/>
      <c r="AH983" s="237"/>
      <c r="AL983" s="237"/>
    </row>
    <row r="984" spans="2:38" s="37" customFormat="1">
      <c r="B984" s="35"/>
      <c r="C984" s="22"/>
      <c r="D984" s="360"/>
      <c r="E984" s="22"/>
      <c r="F984" s="22"/>
      <c r="G984" s="22"/>
      <c r="H984" s="22"/>
      <c r="I984" s="22"/>
      <c r="J984" s="22"/>
      <c r="K984" s="22"/>
      <c r="L984" s="22"/>
      <c r="M984" s="22"/>
      <c r="N984" s="22"/>
      <c r="O984" s="22"/>
      <c r="P984" s="22"/>
      <c r="Q984" s="22"/>
      <c r="R984" s="22"/>
      <c r="S984" s="22"/>
      <c r="T984" s="22"/>
      <c r="U984" s="237"/>
      <c r="W984" s="22"/>
      <c r="X984" s="22"/>
      <c r="Y984" s="22"/>
      <c r="Z984" s="22"/>
      <c r="AA984" s="22"/>
      <c r="AB984" s="22"/>
      <c r="AC984" s="22"/>
      <c r="AD984" s="22"/>
      <c r="AE984" s="22"/>
      <c r="AF984" s="22"/>
      <c r="AG984" s="237"/>
      <c r="AH984" s="237"/>
      <c r="AL984" s="237"/>
    </row>
    <row r="985" spans="2:38" s="37" customFormat="1" ht="15.75" customHeight="1">
      <c r="B985" s="22"/>
      <c r="C985" s="22"/>
      <c r="D985" s="360"/>
      <c r="E985" s="22"/>
      <c r="F985" s="22"/>
      <c r="G985" s="22"/>
      <c r="H985" s="22"/>
      <c r="I985" s="22"/>
      <c r="J985" s="22"/>
      <c r="K985" s="22"/>
      <c r="L985" s="22"/>
      <c r="M985" s="22"/>
      <c r="N985" s="22"/>
      <c r="O985" s="22"/>
      <c r="P985" s="22"/>
      <c r="Q985" s="22"/>
      <c r="R985" s="22"/>
      <c r="S985" s="22"/>
      <c r="T985" s="22"/>
      <c r="U985" s="237"/>
      <c r="W985" s="22"/>
      <c r="X985" s="22"/>
      <c r="Y985" s="22"/>
      <c r="Z985" s="22"/>
      <c r="AA985" s="22"/>
      <c r="AB985" s="22"/>
      <c r="AC985" s="22"/>
      <c r="AD985" s="22"/>
      <c r="AE985" s="22"/>
      <c r="AF985" s="22"/>
      <c r="AG985" s="237"/>
      <c r="AH985" s="237"/>
      <c r="AL985" s="237"/>
    </row>
    <row r="986" spans="2:38" s="37" customFormat="1" ht="14.25">
      <c r="B986" s="978"/>
      <c r="C986" s="978"/>
      <c r="D986" s="978"/>
      <c r="E986" s="978"/>
      <c r="F986" s="978"/>
      <c r="G986" s="978"/>
      <c r="H986" s="978"/>
      <c r="I986" s="978"/>
      <c r="J986" s="978"/>
      <c r="K986" s="978"/>
      <c r="L986" s="978"/>
      <c r="M986" s="978"/>
      <c r="N986" s="978"/>
      <c r="O986" s="978"/>
      <c r="P986" s="978"/>
      <c r="Q986" s="978"/>
      <c r="R986" s="978"/>
      <c r="S986" s="978"/>
      <c r="T986" s="978"/>
      <c r="U986" s="978"/>
      <c r="W986" s="22"/>
      <c r="X986" s="22"/>
      <c r="Y986" s="22"/>
      <c r="Z986" s="22"/>
      <c r="AA986" s="22"/>
      <c r="AB986" s="22"/>
      <c r="AC986" s="22"/>
      <c r="AD986" s="22"/>
      <c r="AE986" s="22"/>
      <c r="AF986" s="22"/>
      <c r="AG986" s="237"/>
      <c r="AH986" s="237"/>
      <c r="AL986" s="237"/>
    </row>
    <row r="987" spans="2:38" ht="14.25">
      <c r="B987" s="978"/>
      <c r="C987" s="978"/>
      <c r="D987" s="978"/>
      <c r="E987" s="978"/>
      <c r="F987" s="978"/>
      <c r="G987" s="978"/>
      <c r="H987" s="978"/>
      <c r="I987" s="978"/>
      <c r="J987" s="978"/>
      <c r="K987" s="978"/>
      <c r="L987" s="978"/>
      <c r="M987" s="978"/>
      <c r="N987" s="978"/>
      <c r="O987" s="978"/>
      <c r="P987" s="978"/>
      <c r="Q987" s="978"/>
      <c r="R987" s="978"/>
      <c r="S987" s="978"/>
      <c r="T987" s="978"/>
      <c r="U987" s="978"/>
    </row>
    <row r="988" spans="2:38" ht="14.25">
      <c r="B988" s="978"/>
      <c r="C988" s="978"/>
      <c r="D988" s="978"/>
      <c r="E988" s="978"/>
      <c r="F988" s="978"/>
      <c r="G988" s="978"/>
      <c r="H988" s="978"/>
      <c r="I988" s="978"/>
      <c r="J988" s="978"/>
      <c r="K988" s="978"/>
      <c r="L988" s="978"/>
      <c r="M988" s="978"/>
      <c r="N988" s="978"/>
      <c r="O988" s="978"/>
      <c r="P988" s="978"/>
      <c r="Q988" s="978"/>
      <c r="R988" s="978"/>
      <c r="S988" s="978"/>
      <c r="T988" s="978"/>
      <c r="U988" s="978"/>
    </row>
    <row r="989" spans="2:38" ht="16.5" customHeight="1">
      <c r="B989" s="978"/>
      <c r="C989" s="978"/>
      <c r="D989" s="978"/>
      <c r="E989" s="978"/>
      <c r="F989" s="978"/>
      <c r="G989" s="978"/>
      <c r="H989" s="978"/>
      <c r="I989" s="978"/>
      <c r="J989" s="978"/>
      <c r="K989" s="978"/>
      <c r="L989" s="978"/>
      <c r="M989" s="978"/>
      <c r="N989" s="978"/>
      <c r="O989" s="978"/>
      <c r="P989" s="978"/>
      <c r="Q989" s="978"/>
      <c r="R989" s="978"/>
      <c r="S989" s="978"/>
      <c r="T989" s="978"/>
      <c r="U989" s="978"/>
    </row>
    <row r="990" spans="2:38" ht="15.75" customHeight="1">
      <c r="B990" s="978"/>
      <c r="C990" s="978"/>
      <c r="D990" s="978"/>
      <c r="E990" s="978"/>
      <c r="F990" s="978"/>
      <c r="G990" s="978"/>
      <c r="H990" s="978"/>
      <c r="I990" s="978"/>
      <c r="J990" s="978"/>
      <c r="K990" s="978"/>
      <c r="L990" s="978"/>
      <c r="M990" s="978"/>
      <c r="N990" s="978"/>
      <c r="O990" s="978"/>
      <c r="P990" s="978"/>
      <c r="Q990" s="978"/>
      <c r="R990" s="978"/>
      <c r="S990" s="978"/>
      <c r="T990" s="978"/>
      <c r="U990" s="978"/>
    </row>
    <row r="991" spans="2:38" ht="15.75" customHeight="1">
      <c r="C991" s="22"/>
      <c r="D991" s="360"/>
      <c r="E991" s="22"/>
      <c r="F991" s="22"/>
      <c r="G991" s="22"/>
      <c r="H991" s="22"/>
      <c r="I991" s="22"/>
      <c r="J991" s="22"/>
      <c r="K991" s="22"/>
      <c r="L991" s="22"/>
      <c r="M991" s="22"/>
      <c r="N991" s="22"/>
      <c r="O991" s="22"/>
      <c r="P991" s="22"/>
      <c r="Q991" s="22"/>
      <c r="R991" s="22"/>
      <c r="S991" s="22"/>
      <c r="T991" s="22"/>
    </row>
    <row r="992" spans="2:38" ht="15.75" customHeight="1">
      <c r="B992" s="106"/>
      <c r="C992" s="22"/>
      <c r="D992" s="360"/>
      <c r="E992" s="22"/>
      <c r="F992" s="22"/>
      <c r="G992" s="22"/>
      <c r="H992" s="22"/>
      <c r="I992" s="22"/>
      <c r="J992" s="22"/>
      <c r="K992" s="22"/>
      <c r="L992" s="22"/>
      <c r="M992" s="22"/>
      <c r="N992" s="22"/>
      <c r="O992" s="22"/>
      <c r="P992" s="22"/>
      <c r="Q992" s="22"/>
      <c r="R992" s="22"/>
      <c r="S992" s="22"/>
      <c r="T992" s="22"/>
    </row>
    <row r="993" spans="2:30" ht="15.75" customHeight="1">
      <c r="C993" s="22"/>
      <c r="D993" s="360"/>
      <c r="E993" s="22"/>
      <c r="F993" s="22"/>
      <c r="G993" s="22"/>
      <c r="H993" s="22"/>
      <c r="I993" s="22"/>
      <c r="J993" s="22"/>
      <c r="K993" s="22"/>
      <c r="L993" s="22"/>
      <c r="M993" s="22"/>
      <c r="N993" s="22"/>
      <c r="O993" s="22"/>
      <c r="P993" s="22"/>
      <c r="Q993" s="22"/>
      <c r="R993" s="22"/>
      <c r="S993" s="22"/>
      <c r="T993" s="22"/>
    </row>
    <row r="994" spans="2:30" ht="14.25">
      <c r="B994" s="977"/>
      <c r="C994" s="977"/>
      <c r="D994" s="977"/>
      <c r="E994" s="977"/>
      <c r="F994" s="977"/>
      <c r="G994" s="977"/>
      <c r="H994" s="977"/>
      <c r="I994" s="977"/>
      <c r="J994" s="977"/>
      <c r="K994" s="977"/>
      <c r="L994" s="977"/>
      <c r="M994" s="977"/>
      <c r="N994" s="977"/>
      <c r="O994" s="977"/>
      <c r="P994" s="977"/>
      <c r="Q994" s="977"/>
      <c r="R994" s="977"/>
      <c r="S994" s="977"/>
      <c r="T994" s="977"/>
      <c r="U994" s="977"/>
    </row>
    <row r="995" spans="2:30" ht="14.25">
      <c r="B995" s="977"/>
      <c r="C995" s="977"/>
      <c r="D995" s="977"/>
      <c r="E995" s="977"/>
      <c r="F995" s="977"/>
      <c r="G995" s="977"/>
      <c r="H995" s="977"/>
      <c r="I995" s="977"/>
      <c r="J995" s="977"/>
      <c r="K995" s="977"/>
      <c r="L995" s="977"/>
      <c r="M995" s="977"/>
      <c r="N995" s="977"/>
      <c r="O995" s="977"/>
      <c r="P995" s="977"/>
      <c r="Q995" s="977"/>
      <c r="R995" s="977"/>
      <c r="S995" s="977"/>
      <c r="T995" s="977"/>
      <c r="U995" s="977"/>
    </row>
    <row r="996" spans="2:30" ht="14.25">
      <c r="B996" s="977"/>
      <c r="C996" s="977"/>
      <c r="D996" s="977"/>
      <c r="E996" s="977"/>
      <c r="F996" s="977"/>
      <c r="G996" s="977"/>
      <c r="H996" s="977"/>
      <c r="I996" s="977"/>
      <c r="J996" s="977"/>
      <c r="K996" s="977"/>
      <c r="L996" s="977"/>
      <c r="M996" s="977"/>
      <c r="N996" s="977"/>
      <c r="O996" s="977"/>
      <c r="P996" s="977"/>
      <c r="Q996" s="977"/>
      <c r="R996" s="977"/>
      <c r="S996" s="977"/>
      <c r="T996" s="977"/>
      <c r="U996" s="977"/>
    </row>
    <row r="997" spans="2:30" ht="14.25">
      <c r="B997" s="977"/>
      <c r="C997" s="977"/>
      <c r="D997" s="977"/>
      <c r="E997" s="977"/>
      <c r="F997" s="977"/>
      <c r="G997" s="977"/>
      <c r="H997" s="977"/>
      <c r="I997" s="977"/>
      <c r="J997" s="977"/>
      <c r="K997" s="977"/>
      <c r="L997" s="977"/>
      <c r="M997" s="977"/>
      <c r="N997" s="977"/>
      <c r="O997" s="977"/>
      <c r="P997" s="977"/>
      <c r="Q997" s="977"/>
      <c r="R997" s="977"/>
      <c r="S997" s="977"/>
      <c r="T997" s="977"/>
      <c r="U997" s="977"/>
    </row>
    <row r="998" spans="2:30" ht="14.25">
      <c r="B998" s="977"/>
      <c r="C998" s="977"/>
      <c r="D998" s="977"/>
      <c r="E998" s="977"/>
      <c r="F998" s="977"/>
      <c r="G998" s="977"/>
      <c r="H998" s="977"/>
      <c r="I998" s="977"/>
      <c r="J998" s="977"/>
      <c r="K998" s="977"/>
      <c r="L998" s="977"/>
      <c r="M998" s="977"/>
      <c r="N998" s="977"/>
      <c r="O998" s="977"/>
      <c r="P998" s="977"/>
      <c r="Q998" s="977"/>
      <c r="R998" s="977"/>
      <c r="S998" s="977"/>
      <c r="T998" s="977"/>
      <c r="U998" s="977"/>
      <c r="Y998" s="46"/>
      <c r="Z998" s="46"/>
      <c r="AA998" s="46"/>
      <c r="AB998" s="46"/>
      <c r="AC998" s="46"/>
      <c r="AD998" s="46"/>
    </row>
    <row r="999" spans="2:30" ht="18" customHeight="1">
      <c r="C999" s="22"/>
      <c r="D999" s="360"/>
      <c r="E999" s="22"/>
      <c r="F999" s="22"/>
      <c r="G999" s="22"/>
      <c r="H999" s="22"/>
      <c r="I999" s="22"/>
      <c r="J999" s="22"/>
      <c r="K999" s="22"/>
      <c r="L999" s="22"/>
      <c r="M999" s="22"/>
      <c r="N999" s="22"/>
      <c r="O999" s="22"/>
      <c r="P999" s="22"/>
      <c r="Q999" s="22"/>
      <c r="R999" s="22"/>
      <c r="S999" s="22"/>
      <c r="T999" s="22"/>
      <c r="Y999" s="14"/>
      <c r="Z999" s="14"/>
      <c r="AA999" s="14"/>
      <c r="AB999" s="14"/>
      <c r="AC999" s="38"/>
      <c r="AD999" s="39"/>
    </row>
    <row r="1000" spans="2:30" ht="21" customHeight="1">
      <c r="B1000" s="40"/>
      <c r="C1000" s="22"/>
      <c r="D1000" s="360"/>
      <c r="E1000" s="22"/>
      <c r="F1000" s="22"/>
      <c r="G1000" s="22"/>
      <c r="H1000" s="22"/>
      <c r="I1000" s="22"/>
      <c r="J1000" s="22"/>
      <c r="K1000" s="22"/>
      <c r="L1000" s="22"/>
      <c r="M1000" s="22"/>
      <c r="N1000" s="22"/>
      <c r="O1000" s="22"/>
      <c r="P1000" s="22"/>
      <c r="Q1000" s="22"/>
      <c r="R1000" s="22"/>
      <c r="S1000" s="22"/>
      <c r="T1000" s="22"/>
    </row>
    <row r="1001" spans="2:30" ht="15.75" customHeight="1">
      <c r="C1001" s="22"/>
      <c r="D1001" s="360"/>
      <c r="E1001" s="22"/>
      <c r="F1001" s="22"/>
      <c r="G1001" s="22"/>
      <c r="H1001" s="22"/>
      <c r="I1001" s="22"/>
      <c r="J1001" s="22"/>
      <c r="K1001" s="22"/>
      <c r="L1001" s="22"/>
      <c r="M1001" s="22"/>
      <c r="N1001" s="22"/>
      <c r="O1001" s="22"/>
      <c r="P1001" s="22"/>
      <c r="Q1001" s="22"/>
      <c r="R1001" s="22"/>
      <c r="S1001" s="22"/>
      <c r="T1001" s="22"/>
    </row>
    <row r="1002" spans="2:30">
      <c r="B1002" s="978"/>
      <c r="C1002" s="978"/>
      <c r="D1002" s="978"/>
      <c r="E1002" s="978"/>
      <c r="F1002" s="978"/>
      <c r="G1002" s="978"/>
      <c r="H1002" s="978"/>
      <c r="I1002" s="978"/>
      <c r="J1002" s="978"/>
      <c r="K1002" s="978"/>
      <c r="L1002" s="978"/>
      <c r="M1002" s="978"/>
      <c r="N1002" s="978"/>
      <c r="O1002" s="978"/>
      <c r="P1002" s="978"/>
      <c r="Q1002" s="978"/>
      <c r="R1002" s="978"/>
      <c r="S1002" s="978"/>
      <c r="T1002" s="978"/>
      <c r="U1002" s="978"/>
      <c r="Y1002" s="14"/>
      <c r="Z1002" s="14"/>
      <c r="AA1002" s="14"/>
      <c r="AB1002" s="14"/>
      <c r="AC1002" s="38"/>
      <c r="AD1002" s="39"/>
    </row>
    <row r="1003" spans="2:30" ht="15.75" customHeight="1">
      <c r="B1003" s="978"/>
      <c r="C1003" s="978"/>
      <c r="D1003" s="978"/>
      <c r="E1003" s="978"/>
      <c r="F1003" s="978"/>
      <c r="G1003" s="978"/>
      <c r="H1003" s="978"/>
      <c r="I1003" s="978"/>
      <c r="J1003" s="978"/>
      <c r="K1003" s="978"/>
      <c r="L1003" s="978"/>
      <c r="M1003" s="978"/>
      <c r="N1003" s="978"/>
      <c r="O1003" s="978"/>
      <c r="P1003" s="978"/>
      <c r="Q1003" s="978"/>
      <c r="R1003" s="978"/>
      <c r="S1003" s="978"/>
      <c r="T1003" s="978"/>
      <c r="U1003" s="978"/>
    </row>
    <row r="1004" spans="2:30" ht="15.75" customHeight="1">
      <c r="B1004" s="978"/>
      <c r="C1004" s="978"/>
      <c r="D1004" s="978"/>
      <c r="E1004" s="978"/>
      <c r="F1004" s="978"/>
      <c r="G1004" s="978"/>
      <c r="H1004" s="978"/>
      <c r="I1004" s="978"/>
      <c r="J1004" s="978"/>
      <c r="K1004" s="978"/>
      <c r="L1004" s="978"/>
      <c r="M1004" s="978"/>
      <c r="N1004" s="978"/>
      <c r="O1004" s="978"/>
      <c r="P1004" s="978"/>
      <c r="Q1004" s="978"/>
      <c r="R1004" s="978"/>
      <c r="S1004" s="978"/>
      <c r="T1004" s="978"/>
      <c r="U1004" s="978"/>
    </row>
    <row r="1005" spans="2:30" ht="15.75" customHeight="1"/>
    <row r="1006" spans="2:30" ht="15.75" customHeight="1">
      <c r="B1006" s="978"/>
      <c r="C1006" s="978"/>
      <c r="D1006" s="978"/>
      <c r="E1006" s="978"/>
      <c r="F1006" s="978"/>
      <c r="G1006" s="978"/>
      <c r="H1006" s="978"/>
      <c r="I1006" s="978"/>
      <c r="J1006" s="978"/>
      <c r="K1006" s="978"/>
      <c r="L1006" s="978"/>
      <c r="M1006" s="978"/>
      <c r="N1006" s="978"/>
      <c r="O1006" s="978"/>
      <c r="P1006" s="978"/>
      <c r="Q1006" s="978"/>
      <c r="R1006" s="978"/>
      <c r="S1006" s="978"/>
      <c r="T1006" s="978"/>
      <c r="U1006" s="978"/>
    </row>
    <row r="1007" spans="2:30" ht="15.75" customHeight="1">
      <c r="B1007" s="978"/>
      <c r="C1007" s="978"/>
      <c r="D1007" s="978"/>
      <c r="E1007" s="978"/>
      <c r="F1007" s="978"/>
      <c r="G1007" s="978"/>
      <c r="H1007" s="978"/>
      <c r="I1007" s="978"/>
      <c r="J1007" s="978"/>
      <c r="K1007" s="978"/>
      <c r="L1007" s="978"/>
      <c r="M1007" s="978"/>
      <c r="N1007" s="978"/>
      <c r="O1007" s="978"/>
      <c r="P1007" s="978"/>
      <c r="Q1007" s="978"/>
      <c r="R1007" s="978"/>
      <c r="S1007" s="978"/>
      <c r="T1007" s="978"/>
      <c r="U1007" s="978"/>
    </row>
    <row r="1008" spans="2:30" ht="15.75" customHeight="1">
      <c r="B1008" s="978"/>
      <c r="C1008" s="978"/>
      <c r="D1008" s="978"/>
      <c r="E1008" s="978"/>
      <c r="F1008" s="978"/>
      <c r="G1008" s="978"/>
      <c r="H1008" s="978"/>
      <c r="I1008" s="978"/>
      <c r="J1008" s="978"/>
      <c r="K1008" s="978"/>
      <c r="L1008" s="978"/>
      <c r="M1008" s="978"/>
      <c r="N1008" s="978"/>
      <c r="O1008" s="978"/>
      <c r="P1008" s="978"/>
      <c r="Q1008" s="978"/>
      <c r="R1008" s="978"/>
      <c r="S1008" s="978"/>
      <c r="T1008" s="978"/>
      <c r="U1008" s="978"/>
    </row>
    <row r="1009" spans="2:38" ht="21" customHeight="1">
      <c r="B1009" s="978"/>
      <c r="C1009" s="978"/>
      <c r="D1009" s="978"/>
      <c r="E1009" s="978"/>
      <c r="F1009" s="978"/>
      <c r="G1009" s="978"/>
      <c r="H1009" s="978"/>
      <c r="I1009" s="978"/>
      <c r="J1009" s="978"/>
      <c r="K1009" s="978"/>
      <c r="L1009" s="978"/>
      <c r="M1009" s="978"/>
      <c r="N1009" s="978"/>
      <c r="O1009" s="978"/>
      <c r="P1009" s="978"/>
      <c r="Q1009" s="978"/>
      <c r="R1009" s="978"/>
      <c r="S1009" s="978"/>
      <c r="T1009" s="978"/>
      <c r="U1009" s="978"/>
    </row>
    <row r="1010" spans="2:38" ht="15.75" customHeight="1">
      <c r="C1010" s="22"/>
      <c r="D1010" s="360"/>
      <c r="E1010" s="22"/>
      <c r="F1010" s="22"/>
      <c r="G1010" s="22"/>
      <c r="H1010" s="22"/>
      <c r="I1010" s="22"/>
      <c r="J1010" s="22"/>
      <c r="K1010" s="22"/>
      <c r="L1010" s="22"/>
      <c r="M1010" s="22"/>
      <c r="N1010" s="22"/>
      <c r="O1010" s="22"/>
      <c r="P1010" s="22"/>
      <c r="Q1010" s="22"/>
      <c r="R1010" s="22"/>
      <c r="S1010" s="22"/>
      <c r="T1010" s="22"/>
    </row>
    <row r="1011" spans="2:38" ht="15.75" customHeight="1">
      <c r="C1011" s="22"/>
      <c r="D1011" s="360"/>
      <c r="E1011" s="22"/>
      <c r="F1011" s="22"/>
      <c r="G1011" s="22"/>
      <c r="H1011" s="22"/>
      <c r="I1011" s="22"/>
      <c r="J1011" s="22"/>
      <c r="K1011" s="22"/>
      <c r="L1011" s="22"/>
      <c r="M1011" s="22"/>
      <c r="N1011" s="22"/>
      <c r="O1011" s="22"/>
      <c r="P1011" s="22"/>
      <c r="Q1011" s="22"/>
      <c r="R1011" s="22"/>
      <c r="S1011" s="22"/>
      <c r="T1011" s="22"/>
    </row>
    <row r="1012" spans="2:38" ht="15.75" customHeight="1">
      <c r="C1012" s="22"/>
      <c r="D1012" s="360"/>
      <c r="E1012" s="22"/>
      <c r="F1012" s="22"/>
      <c r="G1012" s="22"/>
      <c r="H1012" s="22"/>
      <c r="I1012" s="22"/>
      <c r="J1012" s="22"/>
      <c r="K1012" s="22"/>
      <c r="L1012" s="22"/>
      <c r="M1012" s="22"/>
      <c r="N1012" s="22"/>
      <c r="O1012" s="22"/>
      <c r="P1012" s="22"/>
      <c r="Q1012" s="22"/>
      <c r="R1012" s="22"/>
      <c r="S1012" s="22"/>
      <c r="T1012" s="22"/>
    </row>
    <row r="1013" spans="2:38" ht="15.75" customHeight="1">
      <c r="C1013" s="22"/>
      <c r="D1013" s="360"/>
      <c r="E1013" s="22"/>
      <c r="F1013" s="22"/>
      <c r="G1013" s="22"/>
      <c r="H1013" s="22"/>
      <c r="I1013" s="22"/>
      <c r="J1013" s="22"/>
      <c r="K1013" s="22"/>
      <c r="L1013" s="22"/>
      <c r="M1013" s="22"/>
      <c r="N1013" s="22"/>
      <c r="O1013" s="22"/>
      <c r="P1013" s="22"/>
      <c r="Q1013" s="22"/>
      <c r="R1013" s="22"/>
      <c r="S1013" s="22"/>
      <c r="T1013" s="22"/>
    </row>
    <row r="1015" spans="2:38" ht="15.75" customHeight="1">
      <c r="C1015" s="103"/>
      <c r="D1015" s="392"/>
      <c r="E1015" s="103"/>
      <c r="F1015" s="103"/>
      <c r="G1015" s="103"/>
      <c r="H1015" s="103"/>
      <c r="I1015" s="103"/>
      <c r="J1015" s="103"/>
      <c r="K1015" s="103"/>
      <c r="L1015" s="103"/>
      <c r="M1015" s="103"/>
      <c r="N1015" s="103"/>
      <c r="O1015" s="103"/>
      <c r="P1015" s="103"/>
      <c r="Q1015" s="103"/>
      <c r="R1015" s="103"/>
      <c r="S1015" s="103"/>
      <c r="T1015" s="103"/>
      <c r="U1015" s="278"/>
    </row>
    <row r="1016" spans="2:38" ht="15.75" customHeight="1">
      <c r="C1016" s="103"/>
      <c r="D1016" s="392"/>
      <c r="E1016" s="103"/>
      <c r="F1016" s="103"/>
      <c r="G1016" s="103"/>
      <c r="H1016" s="103"/>
      <c r="I1016" s="103"/>
      <c r="J1016" s="103"/>
      <c r="K1016" s="103"/>
      <c r="L1016" s="103"/>
      <c r="M1016" s="103"/>
      <c r="N1016" s="103"/>
      <c r="O1016" s="103"/>
      <c r="P1016" s="103"/>
      <c r="Q1016" s="103"/>
      <c r="R1016" s="103"/>
      <c r="S1016" s="103"/>
      <c r="T1016" s="103"/>
      <c r="U1016" s="278"/>
    </row>
    <row r="1017" spans="2:38" ht="15.75" customHeight="1">
      <c r="C1017" s="103"/>
      <c r="D1017" s="392"/>
      <c r="E1017" s="103"/>
      <c r="F1017" s="103"/>
      <c r="G1017" s="103"/>
      <c r="H1017" s="103"/>
      <c r="I1017" s="103"/>
      <c r="J1017" s="103"/>
      <c r="K1017" s="103"/>
      <c r="L1017" s="103"/>
      <c r="M1017" s="103"/>
      <c r="N1017" s="103"/>
      <c r="O1017" s="103"/>
      <c r="P1017" s="103"/>
      <c r="Q1017" s="103"/>
      <c r="R1017" s="103"/>
      <c r="S1017" s="103"/>
      <c r="T1017" s="103"/>
      <c r="U1017" s="278"/>
    </row>
    <row r="1018" spans="2:38" ht="15.75" customHeight="1">
      <c r="B1018" s="977"/>
      <c r="C1018" s="977"/>
      <c r="D1018" s="977"/>
      <c r="E1018" s="977"/>
      <c r="F1018" s="977"/>
      <c r="G1018" s="977"/>
      <c r="H1018" s="977"/>
      <c r="I1018" s="977"/>
      <c r="J1018" s="977"/>
      <c r="K1018" s="977"/>
      <c r="L1018" s="977"/>
      <c r="M1018" s="977"/>
      <c r="N1018" s="977"/>
      <c r="O1018" s="977"/>
      <c r="P1018" s="977"/>
      <c r="Q1018" s="977"/>
      <c r="R1018" s="977"/>
      <c r="S1018" s="977"/>
      <c r="T1018" s="977"/>
      <c r="U1018" s="977"/>
    </row>
    <row r="1019" spans="2:38" s="37" customFormat="1" ht="15.75" customHeight="1">
      <c r="B1019" s="977"/>
      <c r="C1019" s="977"/>
      <c r="D1019" s="977"/>
      <c r="E1019" s="977"/>
      <c r="F1019" s="977"/>
      <c r="G1019" s="977"/>
      <c r="H1019" s="977"/>
      <c r="I1019" s="977"/>
      <c r="J1019" s="977"/>
      <c r="K1019" s="977"/>
      <c r="L1019" s="977"/>
      <c r="M1019" s="977"/>
      <c r="N1019" s="977"/>
      <c r="O1019" s="977"/>
      <c r="P1019" s="977"/>
      <c r="Q1019" s="977"/>
      <c r="R1019" s="977"/>
      <c r="S1019" s="977"/>
      <c r="T1019" s="977"/>
      <c r="U1019" s="977"/>
      <c r="W1019" s="22"/>
      <c r="X1019" s="22"/>
      <c r="Y1019" s="22"/>
      <c r="Z1019" s="22"/>
      <c r="AA1019" s="22"/>
      <c r="AB1019" s="22"/>
      <c r="AC1019" s="22"/>
      <c r="AD1019" s="22"/>
      <c r="AE1019" s="22"/>
      <c r="AF1019" s="22"/>
      <c r="AG1019" s="237"/>
      <c r="AH1019" s="237"/>
      <c r="AL1019" s="237"/>
    </row>
    <row r="1020" spans="2:38" s="37" customFormat="1" ht="15.75" customHeight="1">
      <c r="B1020" s="977"/>
      <c r="C1020" s="977"/>
      <c r="D1020" s="977"/>
      <c r="E1020" s="977"/>
      <c r="F1020" s="977"/>
      <c r="G1020" s="977"/>
      <c r="H1020" s="977"/>
      <c r="I1020" s="977"/>
      <c r="J1020" s="977"/>
      <c r="K1020" s="977"/>
      <c r="L1020" s="977"/>
      <c r="M1020" s="977"/>
      <c r="N1020" s="977"/>
      <c r="O1020" s="977"/>
      <c r="P1020" s="977"/>
      <c r="Q1020" s="977"/>
      <c r="R1020" s="977"/>
      <c r="S1020" s="977"/>
      <c r="T1020" s="977"/>
      <c r="U1020" s="977"/>
      <c r="W1020" s="22"/>
      <c r="X1020" s="22"/>
      <c r="Y1020" s="22"/>
      <c r="Z1020" s="22"/>
      <c r="AA1020" s="22"/>
      <c r="AB1020" s="22"/>
      <c r="AC1020" s="22"/>
      <c r="AD1020" s="22"/>
      <c r="AE1020" s="22"/>
      <c r="AF1020" s="22"/>
      <c r="AG1020" s="237"/>
      <c r="AH1020" s="237"/>
      <c r="AL1020" s="237"/>
    </row>
    <row r="1021" spans="2:38" s="37" customFormat="1" ht="15.75" customHeight="1">
      <c r="B1021" s="22"/>
      <c r="C1021" s="103"/>
      <c r="D1021" s="392"/>
      <c r="E1021" s="103"/>
      <c r="F1021" s="103"/>
      <c r="G1021" s="103"/>
      <c r="H1021" s="103"/>
      <c r="I1021" s="103"/>
      <c r="J1021" s="103"/>
      <c r="K1021" s="103"/>
      <c r="L1021" s="103"/>
      <c r="M1021" s="103"/>
      <c r="N1021" s="103"/>
      <c r="O1021" s="103"/>
      <c r="P1021" s="103"/>
      <c r="Q1021" s="103"/>
      <c r="R1021" s="103"/>
      <c r="S1021" s="103"/>
      <c r="T1021" s="103"/>
      <c r="U1021" s="278"/>
      <c r="W1021" s="22"/>
      <c r="X1021" s="22"/>
      <c r="Y1021" s="22"/>
      <c r="Z1021" s="22"/>
      <c r="AA1021" s="22"/>
      <c r="AB1021" s="22"/>
      <c r="AC1021" s="22"/>
      <c r="AD1021" s="22"/>
      <c r="AE1021" s="22"/>
      <c r="AF1021" s="22"/>
      <c r="AG1021" s="237"/>
      <c r="AH1021" s="237"/>
      <c r="AL1021" s="237"/>
    </row>
    <row r="1022" spans="2:38" s="37" customFormat="1" ht="15.75" customHeight="1">
      <c r="B1022" s="977"/>
      <c r="C1022" s="977"/>
      <c r="D1022" s="977"/>
      <c r="E1022" s="977"/>
      <c r="F1022" s="977"/>
      <c r="G1022" s="977"/>
      <c r="H1022" s="977"/>
      <c r="I1022" s="977"/>
      <c r="J1022" s="977"/>
      <c r="K1022" s="977"/>
      <c r="L1022" s="977"/>
      <c r="M1022" s="977"/>
      <c r="N1022" s="977"/>
      <c r="O1022" s="977"/>
      <c r="P1022" s="977"/>
      <c r="Q1022" s="977"/>
      <c r="R1022" s="977"/>
      <c r="S1022" s="977"/>
      <c r="T1022" s="977"/>
      <c r="U1022" s="977"/>
      <c r="W1022" s="22"/>
      <c r="X1022" s="22"/>
      <c r="Y1022" s="22"/>
      <c r="Z1022" s="22"/>
      <c r="AA1022" s="22"/>
      <c r="AB1022" s="22"/>
      <c r="AC1022" s="22"/>
      <c r="AD1022" s="22"/>
      <c r="AE1022" s="22"/>
      <c r="AF1022" s="22"/>
      <c r="AG1022" s="237"/>
      <c r="AH1022" s="237"/>
      <c r="AL1022" s="237"/>
    </row>
    <row r="1023" spans="2:38" s="37" customFormat="1" ht="15.75" customHeight="1">
      <c r="B1023" s="977"/>
      <c r="C1023" s="977"/>
      <c r="D1023" s="977"/>
      <c r="E1023" s="977"/>
      <c r="F1023" s="977"/>
      <c r="G1023" s="977"/>
      <c r="H1023" s="977"/>
      <c r="I1023" s="977"/>
      <c r="J1023" s="977"/>
      <c r="K1023" s="977"/>
      <c r="L1023" s="977"/>
      <c r="M1023" s="977"/>
      <c r="N1023" s="977"/>
      <c r="O1023" s="977"/>
      <c r="P1023" s="977"/>
      <c r="Q1023" s="977"/>
      <c r="R1023" s="977"/>
      <c r="S1023" s="977"/>
      <c r="T1023" s="977"/>
      <c r="U1023" s="977"/>
      <c r="W1023" s="22"/>
      <c r="X1023" s="22"/>
      <c r="Y1023" s="22"/>
      <c r="Z1023" s="22"/>
      <c r="AA1023" s="22"/>
      <c r="AB1023" s="22"/>
      <c r="AC1023" s="22"/>
      <c r="AD1023" s="22"/>
      <c r="AE1023" s="22"/>
      <c r="AF1023" s="22"/>
      <c r="AG1023" s="237"/>
      <c r="AH1023" s="237"/>
      <c r="AL1023" s="237"/>
    </row>
    <row r="1024" spans="2:38" s="37" customFormat="1" ht="15.75" customHeight="1">
      <c r="B1024" s="977"/>
      <c r="C1024" s="977"/>
      <c r="D1024" s="977"/>
      <c r="E1024" s="977"/>
      <c r="F1024" s="977"/>
      <c r="G1024" s="977"/>
      <c r="H1024" s="977"/>
      <c r="I1024" s="977"/>
      <c r="J1024" s="977"/>
      <c r="K1024" s="977"/>
      <c r="L1024" s="977"/>
      <c r="M1024" s="977"/>
      <c r="N1024" s="977"/>
      <c r="O1024" s="977"/>
      <c r="P1024" s="977"/>
      <c r="Q1024" s="977"/>
      <c r="R1024" s="977"/>
      <c r="S1024" s="977"/>
      <c r="T1024" s="977"/>
      <c r="U1024" s="977"/>
      <c r="W1024" s="22"/>
      <c r="X1024" s="22"/>
      <c r="Y1024" s="22"/>
      <c r="Z1024" s="22"/>
      <c r="AA1024" s="22"/>
      <c r="AB1024" s="22"/>
      <c r="AC1024" s="22"/>
      <c r="AD1024" s="22"/>
      <c r="AE1024" s="22"/>
      <c r="AF1024" s="22"/>
      <c r="AG1024" s="237"/>
      <c r="AH1024" s="237"/>
      <c r="AL1024" s="237"/>
    </row>
    <row r="1025" spans="2:38" s="37" customFormat="1">
      <c r="B1025" s="22"/>
      <c r="C1025" s="38"/>
      <c r="D1025" s="349"/>
      <c r="E1025" s="38"/>
      <c r="F1025" s="38"/>
      <c r="G1025" s="38"/>
      <c r="H1025" s="38"/>
      <c r="I1025" s="38"/>
      <c r="J1025" s="38"/>
      <c r="K1025" s="38"/>
      <c r="L1025" s="38"/>
      <c r="M1025" s="38"/>
      <c r="N1025" s="38"/>
      <c r="O1025" s="38"/>
      <c r="P1025" s="38"/>
      <c r="Q1025" s="38"/>
      <c r="R1025" s="38"/>
      <c r="S1025" s="38"/>
      <c r="T1025" s="38"/>
      <c r="U1025" s="237"/>
      <c r="W1025" s="22"/>
      <c r="X1025" s="22"/>
      <c r="Y1025" s="22"/>
      <c r="Z1025" s="22"/>
      <c r="AA1025" s="22"/>
      <c r="AB1025" s="22"/>
      <c r="AC1025" s="22"/>
      <c r="AD1025" s="22"/>
      <c r="AE1025" s="22"/>
      <c r="AF1025" s="22"/>
      <c r="AG1025" s="237"/>
      <c r="AH1025" s="237"/>
      <c r="AL1025" s="237"/>
    </row>
    <row r="1026" spans="2:38" s="37" customFormat="1">
      <c r="B1026" s="22"/>
      <c r="C1026" s="38"/>
      <c r="D1026" s="349"/>
      <c r="E1026" s="38"/>
      <c r="F1026" s="38"/>
      <c r="G1026" s="38"/>
      <c r="H1026" s="38"/>
      <c r="I1026" s="38"/>
      <c r="J1026" s="38"/>
      <c r="K1026" s="38"/>
      <c r="L1026" s="38"/>
      <c r="M1026" s="38"/>
      <c r="N1026" s="38"/>
      <c r="O1026" s="38"/>
      <c r="P1026" s="38"/>
      <c r="Q1026" s="38"/>
      <c r="R1026" s="38"/>
      <c r="S1026" s="38"/>
      <c r="T1026" s="38"/>
      <c r="U1026" s="237"/>
      <c r="W1026" s="22"/>
      <c r="X1026" s="22"/>
      <c r="Y1026" s="22"/>
      <c r="Z1026" s="22"/>
      <c r="AA1026" s="22"/>
      <c r="AB1026" s="22"/>
      <c r="AC1026" s="22"/>
      <c r="AD1026" s="22"/>
      <c r="AE1026" s="22"/>
      <c r="AF1026" s="22"/>
      <c r="AG1026" s="237"/>
      <c r="AH1026" s="237"/>
      <c r="AL1026" s="237"/>
    </row>
    <row r="1027" spans="2:38" s="37" customFormat="1">
      <c r="B1027" s="22"/>
      <c r="C1027" s="38"/>
      <c r="D1027" s="349"/>
      <c r="E1027" s="38"/>
      <c r="F1027" s="38"/>
      <c r="G1027" s="38"/>
      <c r="H1027" s="38"/>
      <c r="I1027" s="38"/>
      <c r="J1027" s="38"/>
      <c r="K1027" s="38"/>
      <c r="L1027" s="38"/>
      <c r="M1027" s="38"/>
      <c r="N1027" s="38"/>
      <c r="O1027" s="38"/>
      <c r="P1027" s="38"/>
      <c r="Q1027" s="38"/>
      <c r="R1027" s="38"/>
      <c r="S1027" s="38"/>
      <c r="T1027" s="38"/>
      <c r="U1027" s="237"/>
      <c r="W1027" s="22"/>
      <c r="X1027" s="22"/>
      <c r="Y1027" s="22"/>
      <c r="Z1027" s="22"/>
      <c r="AA1027" s="22"/>
      <c r="AB1027" s="22"/>
      <c r="AC1027" s="22"/>
      <c r="AD1027" s="22"/>
      <c r="AE1027" s="22"/>
      <c r="AF1027" s="22"/>
      <c r="AG1027" s="237"/>
      <c r="AH1027" s="237"/>
      <c r="AL1027" s="237"/>
    </row>
    <row r="1028" spans="2:38" s="37" customFormat="1" ht="21" customHeight="1" thickBot="1">
      <c r="B1028" s="100"/>
      <c r="C1028" s="101"/>
      <c r="D1028" s="390"/>
      <c r="E1028" s="101"/>
      <c r="F1028" s="101"/>
      <c r="G1028" s="101"/>
      <c r="H1028" s="101"/>
      <c r="I1028" s="101"/>
      <c r="J1028" s="101"/>
      <c r="K1028" s="101"/>
      <c r="L1028" s="101"/>
      <c r="M1028" s="101"/>
      <c r="N1028" s="101"/>
      <c r="O1028" s="101"/>
      <c r="P1028" s="101"/>
      <c r="Q1028" s="101"/>
      <c r="R1028" s="101"/>
      <c r="S1028" s="101"/>
      <c r="T1028" s="101"/>
      <c r="U1028" s="276"/>
      <c r="W1028" s="22"/>
      <c r="X1028" s="22"/>
      <c r="Y1028" s="22"/>
      <c r="Z1028" s="22"/>
      <c r="AA1028" s="22"/>
      <c r="AB1028" s="22"/>
      <c r="AC1028" s="22"/>
      <c r="AD1028" s="22"/>
      <c r="AE1028" s="22"/>
      <c r="AF1028" s="22"/>
      <c r="AG1028" s="237"/>
      <c r="AH1028" s="237"/>
      <c r="AL1028" s="237"/>
    </row>
    <row r="1029" spans="2:38" s="37" customFormat="1">
      <c r="B1029" s="22"/>
      <c r="C1029" s="38"/>
      <c r="D1029" s="349"/>
      <c r="E1029" s="38"/>
      <c r="F1029" s="38"/>
      <c r="G1029" s="38"/>
      <c r="H1029" s="38"/>
      <c r="I1029" s="38"/>
      <c r="J1029" s="38"/>
      <c r="K1029" s="38"/>
      <c r="L1029" s="38"/>
      <c r="M1029" s="38"/>
      <c r="N1029" s="38"/>
      <c r="O1029" s="38"/>
      <c r="P1029" s="38"/>
      <c r="Q1029" s="38"/>
      <c r="R1029" s="38"/>
      <c r="S1029" s="38"/>
      <c r="T1029" s="38"/>
      <c r="U1029" s="237"/>
      <c r="W1029" s="22"/>
      <c r="X1029" s="22"/>
      <c r="Y1029" s="22"/>
      <c r="Z1029" s="22"/>
      <c r="AA1029" s="22"/>
      <c r="AB1029" s="22"/>
      <c r="AC1029" s="22"/>
      <c r="AD1029" s="22"/>
      <c r="AE1029" s="22"/>
      <c r="AF1029" s="22"/>
      <c r="AG1029" s="237"/>
      <c r="AH1029" s="237"/>
      <c r="AL1029" s="237"/>
    </row>
    <row r="1030" spans="2:38" s="37" customFormat="1">
      <c r="B1030" s="102"/>
      <c r="C1030" s="38"/>
      <c r="D1030" s="349"/>
      <c r="E1030" s="38"/>
      <c r="F1030" s="38"/>
      <c r="G1030" s="38"/>
      <c r="H1030" s="38"/>
      <c r="I1030" s="38"/>
      <c r="J1030" s="38"/>
      <c r="K1030" s="38"/>
      <c r="L1030" s="38"/>
      <c r="M1030" s="38"/>
      <c r="N1030" s="38"/>
      <c r="O1030" s="38"/>
      <c r="P1030" s="38"/>
      <c r="Q1030" s="38"/>
      <c r="R1030" s="38"/>
      <c r="S1030" s="38"/>
      <c r="T1030" s="38"/>
      <c r="U1030" s="237"/>
      <c r="W1030" s="22"/>
      <c r="X1030" s="22"/>
      <c r="Y1030" s="22"/>
      <c r="Z1030" s="22"/>
      <c r="AA1030" s="22"/>
      <c r="AB1030" s="22"/>
      <c r="AC1030" s="22"/>
      <c r="AD1030" s="22"/>
      <c r="AE1030" s="22"/>
      <c r="AF1030" s="22"/>
      <c r="AG1030" s="237"/>
      <c r="AH1030" s="237"/>
      <c r="AL1030" s="237"/>
    </row>
    <row r="1031" spans="2:38" s="37" customFormat="1">
      <c r="B1031" s="22"/>
      <c r="C1031" s="38"/>
      <c r="D1031" s="349"/>
      <c r="E1031" s="38"/>
      <c r="F1031" s="38"/>
      <c r="G1031" s="38"/>
      <c r="H1031" s="38"/>
      <c r="I1031" s="38"/>
      <c r="J1031" s="38"/>
      <c r="K1031" s="38"/>
      <c r="L1031" s="38"/>
      <c r="M1031" s="38"/>
      <c r="N1031" s="38"/>
      <c r="O1031" s="38"/>
      <c r="P1031" s="38"/>
      <c r="Q1031" s="38"/>
      <c r="R1031" s="38"/>
      <c r="S1031" s="38"/>
      <c r="T1031" s="38"/>
      <c r="U1031" s="237"/>
      <c r="W1031" s="22"/>
      <c r="X1031" s="22"/>
      <c r="Y1031" s="22"/>
      <c r="Z1031" s="22"/>
      <c r="AA1031" s="22"/>
      <c r="AB1031" s="22"/>
      <c r="AC1031" s="22"/>
      <c r="AD1031" s="22"/>
      <c r="AE1031" s="22"/>
      <c r="AF1031" s="22"/>
      <c r="AG1031" s="237"/>
      <c r="AH1031" s="237"/>
      <c r="AL1031" s="237"/>
    </row>
    <row r="1032" spans="2:38" s="37" customFormat="1" ht="14.25">
      <c r="B1032" s="977"/>
      <c r="C1032" s="977"/>
      <c r="D1032" s="977"/>
      <c r="E1032" s="977"/>
      <c r="F1032" s="977"/>
      <c r="G1032" s="977"/>
      <c r="H1032" s="977"/>
      <c r="I1032" s="977"/>
      <c r="J1032" s="977"/>
      <c r="K1032" s="977"/>
      <c r="L1032" s="977"/>
      <c r="M1032" s="977"/>
      <c r="N1032" s="977"/>
      <c r="O1032" s="977"/>
      <c r="P1032" s="977"/>
      <c r="Q1032" s="977"/>
      <c r="R1032" s="977"/>
      <c r="S1032" s="977"/>
      <c r="T1032" s="977"/>
      <c r="U1032" s="977"/>
      <c r="W1032" s="22"/>
      <c r="X1032" s="22"/>
      <c r="Y1032" s="22"/>
      <c r="Z1032" s="22"/>
      <c r="AA1032" s="22"/>
      <c r="AB1032" s="22"/>
      <c r="AC1032" s="22"/>
      <c r="AD1032" s="22"/>
      <c r="AE1032" s="22"/>
      <c r="AF1032" s="22"/>
      <c r="AG1032" s="237"/>
      <c r="AH1032" s="237"/>
      <c r="AL1032" s="237"/>
    </row>
    <row r="1033" spans="2:38" s="37" customFormat="1" ht="15.75" customHeight="1">
      <c r="B1033" s="977"/>
      <c r="C1033" s="977"/>
      <c r="D1033" s="977"/>
      <c r="E1033" s="977"/>
      <c r="F1033" s="977"/>
      <c r="G1033" s="977"/>
      <c r="H1033" s="977"/>
      <c r="I1033" s="977"/>
      <c r="J1033" s="977"/>
      <c r="K1033" s="977"/>
      <c r="L1033" s="977"/>
      <c r="M1033" s="977"/>
      <c r="N1033" s="977"/>
      <c r="O1033" s="977"/>
      <c r="P1033" s="977"/>
      <c r="Q1033" s="977"/>
      <c r="R1033" s="977"/>
      <c r="S1033" s="977"/>
      <c r="T1033" s="977"/>
      <c r="U1033" s="977"/>
      <c r="W1033" s="22"/>
      <c r="X1033" s="22"/>
      <c r="Y1033" s="22"/>
      <c r="Z1033" s="22"/>
      <c r="AA1033" s="22"/>
      <c r="AB1033" s="22"/>
      <c r="AC1033" s="22"/>
      <c r="AD1033" s="22"/>
      <c r="AE1033" s="22"/>
      <c r="AF1033" s="22"/>
      <c r="AG1033" s="237"/>
      <c r="AH1033" s="237"/>
      <c r="AL1033" s="237"/>
    </row>
    <row r="1034" spans="2:38" s="37" customFormat="1" ht="15.75" customHeight="1">
      <c r="B1034" s="977"/>
      <c r="C1034" s="977"/>
      <c r="D1034" s="977"/>
      <c r="E1034" s="977"/>
      <c r="F1034" s="977"/>
      <c r="G1034" s="977"/>
      <c r="H1034" s="977"/>
      <c r="I1034" s="977"/>
      <c r="J1034" s="977"/>
      <c r="K1034" s="977"/>
      <c r="L1034" s="977"/>
      <c r="M1034" s="977"/>
      <c r="N1034" s="977"/>
      <c r="O1034" s="977"/>
      <c r="P1034" s="977"/>
      <c r="Q1034" s="977"/>
      <c r="R1034" s="977"/>
      <c r="S1034" s="977"/>
      <c r="T1034" s="977"/>
      <c r="U1034" s="977"/>
      <c r="W1034" s="22"/>
      <c r="X1034" s="22"/>
      <c r="Y1034" s="22"/>
      <c r="Z1034" s="22"/>
      <c r="AA1034" s="22"/>
      <c r="AB1034" s="22"/>
      <c r="AC1034" s="22"/>
      <c r="AD1034" s="22"/>
      <c r="AE1034" s="22"/>
      <c r="AF1034" s="22"/>
      <c r="AG1034" s="237"/>
      <c r="AH1034" s="237"/>
      <c r="AL1034" s="237"/>
    </row>
    <row r="1035" spans="2:38" s="37" customFormat="1" ht="21" customHeight="1">
      <c r="B1035" s="977"/>
      <c r="C1035" s="977"/>
      <c r="D1035" s="977"/>
      <c r="E1035" s="977"/>
      <c r="F1035" s="977"/>
      <c r="G1035" s="977"/>
      <c r="H1035" s="977"/>
      <c r="I1035" s="977"/>
      <c r="J1035" s="977"/>
      <c r="K1035" s="977"/>
      <c r="L1035" s="977"/>
      <c r="M1035" s="977"/>
      <c r="N1035" s="977"/>
      <c r="O1035" s="977"/>
      <c r="P1035" s="977"/>
      <c r="Q1035" s="977"/>
      <c r="R1035" s="977"/>
      <c r="S1035" s="977"/>
      <c r="T1035" s="977"/>
      <c r="U1035" s="977"/>
      <c r="W1035" s="22"/>
      <c r="X1035" s="22"/>
      <c r="Y1035" s="22"/>
      <c r="Z1035" s="22"/>
      <c r="AA1035" s="22"/>
      <c r="AB1035" s="22"/>
      <c r="AC1035" s="22"/>
      <c r="AD1035" s="22"/>
      <c r="AE1035" s="22"/>
      <c r="AF1035" s="22"/>
      <c r="AG1035" s="237"/>
      <c r="AH1035" s="237"/>
      <c r="AL1035" s="237"/>
    </row>
    <row r="1036" spans="2:38" s="37" customFormat="1" ht="15.75" customHeight="1">
      <c r="B1036" s="977"/>
      <c r="C1036" s="977"/>
      <c r="D1036" s="977"/>
      <c r="E1036" s="977"/>
      <c r="F1036" s="977"/>
      <c r="G1036" s="977"/>
      <c r="H1036" s="977"/>
      <c r="I1036" s="977"/>
      <c r="J1036" s="977"/>
      <c r="K1036" s="977"/>
      <c r="L1036" s="977"/>
      <c r="M1036" s="977"/>
      <c r="N1036" s="977"/>
      <c r="O1036" s="977"/>
      <c r="P1036" s="977"/>
      <c r="Q1036" s="977"/>
      <c r="R1036" s="977"/>
      <c r="S1036" s="977"/>
      <c r="T1036" s="977"/>
      <c r="U1036" s="977"/>
      <c r="W1036" s="22"/>
      <c r="X1036" s="22"/>
      <c r="Y1036" s="22"/>
      <c r="Z1036" s="22"/>
      <c r="AA1036" s="22"/>
      <c r="AB1036" s="22"/>
      <c r="AC1036" s="22"/>
      <c r="AD1036" s="22"/>
      <c r="AE1036" s="22"/>
      <c r="AF1036" s="22"/>
      <c r="AG1036" s="237"/>
      <c r="AH1036" s="237"/>
      <c r="AL1036" s="237"/>
    </row>
    <row r="1037" spans="2:38" s="37" customFormat="1" ht="15.75" customHeight="1">
      <c r="B1037" s="977"/>
      <c r="C1037" s="977"/>
      <c r="D1037" s="977"/>
      <c r="E1037" s="977"/>
      <c r="F1037" s="977"/>
      <c r="G1037" s="977"/>
      <c r="H1037" s="977"/>
      <c r="I1037" s="977"/>
      <c r="J1037" s="977"/>
      <c r="K1037" s="977"/>
      <c r="L1037" s="977"/>
      <c r="M1037" s="977"/>
      <c r="N1037" s="977"/>
      <c r="O1037" s="977"/>
      <c r="P1037" s="977"/>
      <c r="Q1037" s="977"/>
      <c r="R1037" s="977"/>
      <c r="S1037" s="977"/>
      <c r="T1037" s="977"/>
      <c r="U1037" s="977"/>
      <c r="W1037" s="22"/>
      <c r="X1037" s="22"/>
      <c r="Y1037" s="22"/>
      <c r="Z1037" s="22"/>
      <c r="AA1037" s="22"/>
      <c r="AB1037" s="22"/>
      <c r="AC1037" s="22"/>
      <c r="AD1037" s="22"/>
      <c r="AE1037" s="22"/>
      <c r="AF1037" s="22"/>
      <c r="AG1037" s="237"/>
      <c r="AH1037" s="237"/>
      <c r="AL1037" s="237"/>
    </row>
    <row r="1038" spans="2:38" s="37" customFormat="1" ht="15.75" customHeight="1">
      <c r="B1038" s="977"/>
      <c r="C1038" s="977"/>
      <c r="D1038" s="977"/>
      <c r="E1038" s="977"/>
      <c r="F1038" s="977"/>
      <c r="G1038" s="977"/>
      <c r="H1038" s="977"/>
      <c r="I1038" s="977"/>
      <c r="J1038" s="977"/>
      <c r="K1038" s="977"/>
      <c r="L1038" s="977"/>
      <c r="M1038" s="977"/>
      <c r="N1038" s="977"/>
      <c r="O1038" s="977"/>
      <c r="P1038" s="977"/>
      <c r="Q1038" s="977"/>
      <c r="R1038" s="977"/>
      <c r="S1038" s="977"/>
      <c r="T1038" s="977"/>
      <c r="U1038" s="977"/>
      <c r="W1038" s="22"/>
      <c r="X1038" s="22"/>
      <c r="Y1038" s="22"/>
      <c r="Z1038" s="22"/>
      <c r="AA1038" s="22"/>
      <c r="AB1038" s="22"/>
      <c r="AC1038" s="22"/>
      <c r="AD1038" s="22"/>
      <c r="AE1038" s="22"/>
      <c r="AF1038" s="22"/>
      <c r="AG1038" s="237"/>
      <c r="AH1038" s="237"/>
      <c r="AL1038" s="237"/>
    </row>
    <row r="1039" spans="2:38" s="37" customFormat="1" ht="14.25">
      <c r="B1039" s="977"/>
      <c r="C1039" s="977"/>
      <c r="D1039" s="977"/>
      <c r="E1039" s="977"/>
      <c r="F1039" s="977"/>
      <c r="G1039" s="977"/>
      <c r="H1039" s="977"/>
      <c r="I1039" s="977"/>
      <c r="J1039" s="977"/>
      <c r="K1039" s="977"/>
      <c r="L1039" s="977"/>
      <c r="M1039" s="977"/>
      <c r="N1039" s="977"/>
      <c r="O1039" s="977"/>
      <c r="P1039" s="977"/>
      <c r="Q1039" s="977"/>
      <c r="R1039" s="977"/>
      <c r="S1039" s="977"/>
      <c r="T1039" s="977"/>
      <c r="U1039" s="977"/>
      <c r="W1039" s="22"/>
      <c r="X1039" s="22"/>
      <c r="Y1039" s="22"/>
      <c r="Z1039" s="22"/>
      <c r="AA1039" s="22"/>
      <c r="AB1039" s="22"/>
      <c r="AC1039" s="22"/>
      <c r="AD1039" s="22"/>
      <c r="AE1039" s="22"/>
      <c r="AF1039" s="22"/>
      <c r="AG1039" s="237"/>
      <c r="AH1039" s="237"/>
      <c r="AL1039" s="237"/>
    </row>
    <row r="1040" spans="2:38" s="37" customFormat="1" ht="14.25">
      <c r="B1040" s="22"/>
      <c r="C1040" s="22"/>
      <c r="D1040" s="360"/>
      <c r="E1040" s="22"/>
      <c r="F1040" s="22"/>
      <c r="G1040" s="22"/>
      <c r="H1040" s="22"/>
      <c r="I1040" s="22"/>
      <c r="J1040" s="22"/>
      <c r="K1040" s="22"/>
      <c r="L1040" s="22"/>
      <c r="M1040" s="22"/>
      <c r="N1040" s="22"/>
      <c r="O1040" s="22"/>
      <c r="P1040" s="22"/>
      <c r="Q1040" s="22"/>
      <c r="R1040" s="22"/>
      <c r="S1040" s="22"/>
      <c r="T1040" s="22"/>
      <c r="U1040" s="237"/>
      <c r="W1040" s="22"/>
      <c r="X1040" s="22"/>
      <c r="Y1040" s="22"/>
      <c r="Z1040" s="22"/>
      <c r="AA1040" s="22"/>
      <c r="AB1040" s="22"/>
      <c r="AC1040" s="22"/>
      <c r="AD1040" s="22"/>
      <c r="AE1040" s="22"/>
      <c r="AF1040" s="22"/>
      <c r="AG1040" s="237"/>
      <c r="AH1040" s="237"/>
      <c r="AL1040" s="237"/>
    </row>
    <row r="1041" spans="2:38" s="37" customFormat="1" ht="14.25">
      <c r="B1041" s="1009"/>
      <c r="C1041" s="1009"/>
      <c r="D1041" s="1009"/>
      <c r="E1041" s="1009"/>
      <c r="F1041" s="1009"/>
      <c r="G1041" s="1009"/>
      <c r="H1041" s="1009"/>
      <c r="I1041" s="1009"/>
      <c r="J1041" s="1009"/>
      <c r="K1041" s="1009"/>
      <c r="L1041" s="1009"/>
      <c r="M1041" s="1009"/>
      <c r="N1041" s="1009"/>
      <c r="O1041" s="1009"/>
      <c r="P1041" s="1009"/>
      <c r="Q1041" s="1009"/>
      <c r="R1041" s="1009"/>
      <c r="S1041" s="1009"/>
      <c r="T1041" s="1009"/>
      <c r="U1041" s="1009"/>
      <c r="W1041" s="22"/>
      <c r="X1041" s="22"/>
      <c r="Y1041" s="22"/>
      <c r="Z1041" s="22"/>
      <c r="AA1041" s="22"/>
      <c r="AB1041" s="22"/>
      <c r="AC1041" s="22"/>
      <c r="AD1041" s="22"/>
      <c r="AE1041" s="22"/>
      <c r="AF1041" s="22"/>
      <c r="AG1041" s="237"/>
      <c r="AH1041" s="237"/>
      <c r="AL1041" s="237"/>
    </row>
    <row r="1042" spans="2:38" s="37" customFormat="1" ht="15.75" customHeight="1">
      <c r="B1042" s="1009"/>
      <c r="C1042" s="1009"/>
      <c r="D1042" s="1009"/>
      <c r="E1042" s="1009"/>
      <c r="F1042" s="1009"/>
      <c r="G1042" s="1009"/>
      <c r="H1042" s="1009"/>
      <c r="I1042" s="1009"/>
      <c r="J1042" s="1009"/>
      <c r="K1042" s="1009"/>
      <c r="L1042" s="1009"/>
      <c r="M1042" s="1009"/>
      <c r="N1042" s="1009"/>
      <c r="O1042" s="1009"/>
      <c r="P1042" s="1009"/>
      <c r="Q1042" s="1009"/>
      <c r="R1042" s="1009"/>
      <c r="S1042" s="1009"/>
      <c r="T1042" s="1009"/>
      <c r="U1042" s="1009"/>
      <c r="W1042" s="22"/>
      <c r="X1042" s="22"/>
      <c r="Y1042" s="22"/>
      <c r="Z1042" s="22"/>
      <c r="AA1042" s="22"/>
      <c r="AB1042" s="22"/>
      <c r="AC1042" s="22"/>
      <c r="AD1042" s="22"/>
      <c r="AE1042" s="22"/>
      <c r="AF1042" s="22"/>
      <c r="AG1042" s="237"/>
      <c r="AH1042" s="237"/>
      <c r="AL1042" s="237"/>
    </row>
    <row r="1043" spans="2:38" s="37" customFormat="1" ht="15.75" customHeight="1">
      <c r="B1043" s="1009"/>
      <c r="C1043" s="1009"/>
      <c r="D1043" s="1009"/>
      <c r="E1043" s="1009"/>
      <c r="F1043" s="1009"/>
      <c r="G1043" s="1009"/>
      <c r="H1043" s="1009"/>
      <c r="I1043" s="1009"/>
      <c r="J1043" s="1009"/>
      <c r="K1043" s="1009"/>
      <c r="L1043" s="1009"/>
      <c r="M1043" s="1009"/>
      <c r="N1043" s="1009"/>
      <c r="O1043" s="1009"/>
      <c r="P1043" s="1009"/>
      <c r="Q1043" s="1009"/>
      <c r="R1043" s="1009"/>
      <c r="S1043" s="1009"/>
      <c r="T1043" s="1009"/>
      <c r="U1043" s="1009"/>
      <c r="W1043" s="22"/>
      <c r="X1043" s="22"/>
      <c r="Y1043" s="22"/>
      <c r="Z1043" s="22"/>
      <c r="AA1043" s="22"/>
      <c r="AB1043" s="22"/>
      <c r="AC1043" s="22"/>
      <c r="AD1043" s="22"/>
      <c r="AE1043" s="22"/>
      <c r="AF1043" s="22"/>
      <c r="AG1043" s="237"/>
      <c r="AH1043" s="237"/>
      <c r="AL1043" s="237"/>
    </row>
    <row r="1044" spans="2:38" s="37" customFormat="1" ht="15.75" customHeight="1">
      <c r="B1044" s="1009"/>
      <c r="C1044" s="1009"/>
      <c r="D1044" s="1009"/>
      <c r="E1044" s="1009"/>
      <c r="F1044" s="1009"/>
      <c r="G1044" s="1009"/>
      <c r="H1044" s="1009"/>
      <c r="I1044" s="1009"/>
      <c r="J1044" s="1009"/>
      <c r="K1044" s="1009"/>
      <c r="L1044" s="1009"/>
      <c r="M1044" s="1009"/>
      <c r="N1044" s="1009"/>
      <c r="O1044" s="1009"/>
      <c r="P1044" s="1009"/>
      <c r="Q1044" s="1009"/>
      <c r="R1044" s="1009"/>
      <c r="S1044" s="1009"/>
      <c r="T1044" s="1009"/>
      <c r="U1044" s="1009"/>
      <c r="W1044" s="22"/>
      <c r="X1044" s="22"/>
      <c r="Y1044" s="22"/>
      <c r="Z1044" s="22"/>
      <c r="AA1044" s="22"/>
      <c r="AB1044" s="22"/>
      <c r="AC1044" s="22"/>
      <c r="AD1044" s="22"/>
      <c r="AE1044" s="22"/>
      <c r="AF1044" s="22"/>
      <c r="AG1044" s="237"/>
      <c r="AH1044" s="237"/>
      <c r="AL1044" s="237"/>
    </row>
    <row r="1045" spans="2:38" s="37" customFormat="1" ht="15.75" customHeight="1">
      <c r="B1045" s="1009"/>
      <c r="C1045" s="1009"/>
      <c r="D1045" s="1009"/>
      <c r="E1045" s="1009"/>
      <c r="F1045" s="1009"/>
      <c r="G1045" s="1009"/>
      <c r="H1045" s="1009"/>
      <c r="I1045" s="1009"/>
      <c r="J1045" s="1009"/>
      <c r="K1045" s="1009"/>
      <c r="L1045" s="1009"/>
      <c r="M1045" s="1009"/>
      <c r="N1045" s="1009"/>
      <c r="O1045" s="1009"/>
      <c r="P1045" s="1009"/>
      <c r="Q1045" s="1009"/>
      <c r="R1045" s="1009"/>
      <c r="S1045" s="1009"/>
      <c r="T1045" s="1009"/>
      <c r="U1045" s="1009"/>
      <c r="W1045" s="22"/>
      <c r="X1045" s="22"/>
      <c r="Y1045" s="22"/>
      <c r="Z1045" s="22"/>
      <c r="AA1045" s="22"/>
      <c r="AB1045" s="22"/>
      <c r="AC1045" s="22"/>
      <c r="AD1045" s="22"/>
      <c r="AE1045" s="22"/>
      <c r="AF1045" s="22"/>
      <c r="AG1045" s="237"/>
      <c r="AH1045" s="237"/>
      <c r="AL1045" s="237"/>
    </row>
    <row r="1046" spans="2:38" s="37" customFormat="1" ht="15.75" customHeight="1">
      <c r="B1046" s="1009"/>
      <c r="C1046" s="1009"/>
      <c r="D1046" s="1009"/>
      <c r="E1046" s="1009"/>
      <c r="F1046" s="1009"/>
      <c r="G1046" s="1009"/>
      <c r="H1046" s="1009"/>
      <c r="I1046" s="1009"/>
      <c r="J1046" s="1009"/>
      <c r="K1046" s="1009"/>
      <c r="L1046" s="1009"/>
      <c r="M1046" s="1009"/>
      <c r="N1046" s="1009"/>
      <c r="O1046" s="1009"/>
      <c r="P1046" s="1009"/>
      <c r="Q1046" s="1009"/>
      <c r="R1046" s="1009"/>
      <c r="S1046" s="1009"/>
      <c r="T1046" s="1009"/>
      <c r="U1046" s="1009"/>
      <c r="W1046" s="22"/>
      <c r="X1046" s="22"/>
      <c r="Y1046" s="22"/>
      <c r="Z1046" s="22"/>
      <c r="AA1046" s="22"/>
      <c r="AB1046" s="22"/>
      <c r="AC1046" s="22"/>
      <c r="AD1046" s="22"/>
      <c r="AE1046" s="22"/>
      <c r="AF1046" s="22"/>
      <c r="AG1046" s="237"/>
      <c r="AH1046" s="237"/>
      <c r="AL1046" s="237"/>
    </row>
    <row r="1047" spans="2:38" s="37" customFormat="1" ht="18.75" customHeight="1">
      <c r="B1047" s="1009"/>
      <c r="C1047" s="1009"/>
      <c r="D1047" s="1009"/>
      <c r="E1047" s="1009"/>
      <c r="F1047" s="1009"/>
      <c r="G1047" s="1009"/>
      <c r="H1047" s="1009"/>
      <c r="I1047" s="1009"/>
      <c r="J1047" s="1009"/>
      <c r="K1047" s="1009"/>
      <c r="L1047" s="1009"/>
      <c r="M1047" s="1009"/>
      <c r="N1047" s="1009"/>
      <c r="O1047" s="1009"/>
      <c r="P1047" s="1009"/>
      <c r="Q1047" s="1009"/>
      <c r="R1047" s="1009"/>
      <c r="S1047" s="1009"/>
      <c r="T1047" s="1009"/>
      <c r="U1047" s="1009"/>
      <c r="W1047" s="22"/>
      <c r="X1047" s="22"/>
      <c r="Y1047" s="22"/>
      <c r="Z1047" s="22"/>
      <c r="AA1047" s="22"/>
      <c r="AB1047" s="22"/>
      <c r="AC1047" s="22"/>
      <c r="AD1047" s="22"/>
      <c r="AE1047" s="22"/>
      <c r="AF1047" s="22"/>
      <c r="AG1047" s="237"/>
      <c r="AH1047" s="237"/>
      <c r="AL1047" s="237"/>
    </row>
    <row r="1048" spans="2:38" s="37" customFormat="1" ht="14.25">
      <c r="B1048" s="22"/>
      <c r="C1048" s="22"/>
      <c r="D1048" s="360"/>
      <c r="E1048" s="22"/>
      <c r="F1048" s="22"/>
      <c r="G1048" s="22"/>
      <c r="H1048" s="22"/>
      <c r="I1048" s="22"/>
      <c r="J1048" s="22"/>
      <c r="K1048" s="22"/>
      <c r="L1048" s="22"/>
      <c r="M1048" s="22"/>
      <c r="N1048" s="22"/>
      <c r="O1048" s="22"/>
      <c r="P1048" s="22"/>
      <c r="Q1048" s="22"/>
      <c r="R1048" s="22"/>
      <c r="S1048" s="22"/>
      <c r="T1048" s="22"/>
      <c r="U1048" s="237"/>
      <c r="W1048" s="22"/>
      <c r="X1048" s="22"/>
      <c r="Y1048" s="22"/>
      <c r="Z1048" s="22"/>
      <c r="AA1048" s="22"/>
      <c r="AB1048" s="22"/>
      <c r="AC1048" s="22"/>
      <c r="AD1048" s="22"/>
      <c r="AE1048" s="22"/>
      <c r="AF1048" s="22"/>
      <c r="AG1048" s="237"/>
      <c r="AH1048" s="237"/>
      <c r="AL1048" s="237"/>
    </row>
    <row r="1049" spans="2:38" s="37" customFormat="1" ht="24.75" customHeight="1">
      <c r="B1049" s="984"/>
      <c r="C1049" s="984"/>
      <c r="D1049" s="984"/>
      <c r="E1049" s="984"/>
      <c r="F1049" s="984"/>
      <c r="G1049" s="984"/>
      <c r="H1049" s="984"/>
      <c r="I1049" s="984"/>
      <c r="J1049" s="984"/>
      <c r="K1049" s="984"/>
      <c r="L1049" s="984"/>
      <c r="M1049" s="984"/>
      <c r="N1049" s="984"/>
      <c r="O1049" s="984"/>
      <c r="P1049" s="984"/>
      <c r="Q1049" s="984"/>
      <c r="R1049" s="984"/>
      <c r="S1049" s="984"/>
      <c r="T1049" s="984"/>
      <c r="U1049" s="984"/>
      <c r="W1049" s="22"/>
      <c r="X1049" s="22"/>
      <c r="Y1049" s="22"/>
      <c r="Z1049" s="22"/>
      <c r="AA1049" s="22"/>
      <c r="AB1049" s="22"/>
      <c r="AC1049" s="22"/>
      <c r="AD1049" s="22"/>
      <c r="AE1049" s="22"/>
      <c r="AF1049" s="22"/>
      <c r="AG1049" s="237"/>
      <c r="AH1049" s="237"/>
      <c r="AL1049" s="237"/>
    </row>
    <row r="1050" spans="2:38" s="37" customFormat="1" ht="14.25">
      <c r="B1050" s="984"/>
      <c r="C1050" s="984"/>
      <c r="D1050" s="984"/>
      <c r="E1050" s="984"/>
      <c r="F1050" s="984"/>
      <c r="G1050" s="984"/>
      <c r="H1050" s="984"/>
      <c r="I1050" s="984"/>
      <c r="J1050" s="984"/>
      <c r="K1050" s="984"/>
      <c r="L1050" s="984"/>
      <c r="M1050" s="984"/>
      <c r="N1050" s="984"/>
      <c r="O1050" s="984"/>
      <c r="P1050" s="984"/>
      <c r="Q1050" s="984"/>
      <c r="R1050" s="984"/>
      <c r="S1050" s="984"/>
      <c r="T1050" s="984"/>
      <c r="U1050" s="984"/>
      <c r="W1050" s="22"/>
      <c r="X1050" s="22"/>
      <c r="Y1050" s="22"/>
      <c r="Z1050" s="22"/>
      <c r="AA1050" s="22"/>
      <c r="AB1050" s="22"/>
      <c r="AC1050" s="22"/>
      <c r="AD1050" s="22"/>
      <c r="AE1050" s="22"/>
      <c r="AF1050" s="22"/>
      <c r="AG1050" s="237"/>
      <c r="AH1050" s="237"/>
      <c r="AL1050" s="237"/>
    </row>
    <row r="1051" spans="2:38" s="37" customFormat="1" ht="15.75" customHeight="1">
      <c r="B1051" s="22"/>
      <c r="C1051" s="38"/>
      <c r="D1051" s="349"/>
      <c r="E1051" s="38"/>
      <c r="F1051" s="38"/>
      <c r="G1051" s="38"/>
      <c r="H1051" s="38"/>
      <c r="I1051" s="38"/>
      <c r="J1051" s="38"/>
      <c r="K1051" s="38"/>
      <c r="L1051" s="38"/>
      <c r="M1051" s="38"/>
      <c r="N1051" s="38"/>
      <c r="O1051" s="38"/>
      <c r="P1051" s="38"/>
      <c r="Q1051" s="38"/>
      <c r="R1051" s="38"/>
      <c r="S1051" s="38"/>
      <c r="T1051" s="38"/>
      <c r="U1051" s="237"/>
      <c r="W1051" s="22"/>
      <c r="X1051" s="22"/>
      <c r="Y1051" s="22"/>
      <c r="Z1051" s="22"/>
      <c r="AA1051" s="22"/>
      <c r="AB1051" s="22"/>
      <c r="AC1051" s="22"/>
      <c r="AD1051" s="22"/>
      <c r="AE1051" s="22"/>
      <c r="AF1051" s="22"/>
      <c r="AG1051" s="237"/>
      <c r="AH1051" s="237"/>
      <c r="AL1051" s="237"/>
    </row>
    <row r="1052" spans="2:38" s="37" customFormat="1" ht="15.75" customHeight="1">
      <c r="B1052" s="981"/>
      <c r="C1052" s="981"/>
      <c r="D1052" s="981"/>
      <c r="E1052" s="981"/>
      <c r="F1052" s="981"/>
      <c r="G1052" s="981"/>
      <c r="H1052" s="981"/>
      <c r="I1052" s="981"/>
      <c r="J1052" s="981"/>
      <c r="K1052" s="981"/>
      <c r="L1052" s="981"/>
      <c r="M1052" s="981"/>
      <c r="N1052" s="981"/>
      <c r="O1052" s="981"/>
      <c r="P1052" s="981"/>
      <c r="Q1052" s="981"/>
      <c r="R1052" s="981"/>
      <c r="S1052" s="981"/>
      <c r="T1052" s="981"/>
      <c r="U1052" s="981"/>
      <c r="W1052" s="22"/>
      <c r="X1052" s="22"/>
      <c r="Y1052" s="22"/>
      <c r="Z1052" s="22"/>
      <c r="AA1052" s="22"/>
      <c r="AB1052" s="22"/>
      <c r="AC1052" s="22"/>
      <c r="AD1052" s="22"/>
      <c r="AE1052" s="22"/>
      <c r="AF1052" s="22"/>
      <c r="AG1052" s="237"/>
      <c r="AH1052" s="237"/>
      <c r="AL1052" s="237"/>
    </row>
    <row r="1053" spans="2:38" s="37" customFormat="1" ht="15.75" customHeight="1">
      <c r="B1053" s="981"/>
      <c r="C1053" s="981"/>
      <c r="D1053" s="981"/>
      <c r="E1053" s="981"/>
      <c r="F1053" s="981"/>
      <c r="G1053" s="981"/>
      <c r="H1053" s="981"/>
      <c r="I1053" s="981"/>
      <c r="J1053" s="981"/>
      <c r="K1053" s="981"/>
      <c r="L1053" s="981"/>
      <c r="M1053" s="981"/>
      <c r="N1053" s="981"/>
      <c r="O1053" s="981"/>
      <c r="P1053" s="981"/>
      <c r="Q1053" s="981"/>
      <c r="R1053" s="981"/>
      <c r="S1053" s="981"/>
      <c r="T1053" s="981"/>
      <c r="U1053" s="981"/>
      <c r="W1053" s="22"/>
      <c r="X1053" s="22"/>
      <c r="Y1053" s="22"/>
      <c r="Z1053" s="22"/>
      <c r="AA1053" s="22"/>
      <c r="AB1053" s="22"/>
      <c r="AC1053" s="22"/>
      <c r="AD1053" s="22"/>
      <c r="AE1053" s="22"/>
      <c r="AF1053" s="22"/>
      <c r="AG1053" s="237"/>
      <c r="AH1053" s="237"/>
      <c r="AL1053" s="237"/>
    </row>
    <row r="1054" spans="2:38" s="37" customFormat="1" ht="15.75" customHeight="1">
      <c r="B1054" s="981"/>
      <c r="C1054" s="981"/>
      <c r="D1054" s="981"/>
      <c r="E1054" s="981"/>
      <c r="F1054" s="981"/>
      <c r="G1054" s="981"/>
      <c r="H1054" s="981"/>
      <c r="I1054" s="981"/>
      <c r="J1054" s="981"/>
      <c r="K1054" s="981"/>
      <c r="L1054" s="981"/>
      <c r="M1054" s="981"/>
      <c r="N1054" s="981"/>
      <c r="O1054" s="981"/>
      <c r="P1054" s="981"/>
      <c r="Q1054" s="981"/>
      <c r="R1054" s="981"/>
      <c r="S1054" s="981"/>
      <c r="T1054" s="981"/>
      <c r="U1054" s="981"/>
      <c r="W1054" s="22"/>
      <c r="X1054" s="22"/>
      <c r="Y1054" s="22"/>
      <c r="Z1054" s="22"/>
      <c r="AA1054" s="22"/>
      <c r="AB1054" s="22"/>
      <c r="AC1054" s="22"/>
      <c r="AD1054" s="22"/>
      <c r="AE1054" s="22"/>
      <c r="AF1054" s="22"/>
      <c r="AG1054" s="237"/>
      <c r="AH1054" s="237"/>
      <c r="AL1054" s="237"/>
    </row>
    <row r="1055" spans="2:38" s="37" customFormat="1" ht="21.75" customHeight="1">
      <c r="B1055" s="981"/>
      <c r="C1055" s="981"/>
      <c r="D1055" s="981"/>
      <c r="E1055" s="981"/>
      <c r="F1055" s="981"/>
      <c r="G1055" s="981"/>
      <c r="H1055" s="981"/>
      <c r="I1055" s="981"/>
      <c r="J1055" s="981"/>
      <c r="K1055" s="981"/>
      <c r="L1055" s="981"/>
      <c r="M1055" s="981"/>
      <c r="N1055" s="981"/>
      <c r="O1055" s="981"/>
      <c r="P1055" s="981"/>
      <c r="Q1055" s="981"/>
      <c r="R1055" s="981"/>
      <c r="S1055" s="981"/>
      <c r="T1055" s="981"/>
      <c r="U1055" s="981"/>
      <c r="W1055" s="22"/>
      <c r="X1055" s="22"/>
      <c r="Y1055" s="22"/>
      <c r="Z1055" s="22"/>
      <c r="AA1055" s="22"/>
      <c r="AB1055" s="22"/>
      <c r="AC1055" s="22"/>
      <c r="AD1055" s="22"/>
      <c r="AE1055" s="22"/>
      <c r="AF1055" s="22"/>
      <c r="AG1055" s="237"/>
      <c r="AH1055" s="237"/>
      <c r="AL1055" s="237"/>
    </row>
    <row r="1056" spans="2:38" s="37" customFormat="1" ht="15.75" customHeight="1">
      <c r="B1056" s="981"/>
      <c r="C1056" s="981"/>
      <c r="D1056" s="981"/>
      <c r="E1056" s="981"/>
      <c r="F1056" s="981"/>
      <c r="G1056" s="981"/>
      <c r="H1056" s="981"/>
      <c r="I1056" s="981"/>
      <c r="J1056" s="981"/>
      <c r="K1056" s="981"/>
      <c r="L1056" s="981"/>
      <c r="M1056" s="981"/>
      <c r="N1056" s="981"/>
      <c r="O1056" s="981"/>
      <c r="P1056" s="981"/>
      <c r="Q1056" s="981"/>
      <c r="R1056" s="981"/>
      <c r="S1056" s="981"/>
      <c r="T1056" s="981"/>
      <c r="U1056" s="981"/>
      <c r="W1056" s="22"/>
      <c r="X1056" s="22"/>
      <c r="Y1056" s="22"/>
      <c r="Z1056" s="22"/>
      <c r="AA1056" s="22"/>
      <c r="AB1056" s="22"/>
      <c r="AC1056" s="22"/>
      <c r="AD1056" s="22"/>
      <c r="AE1056" s="22"/>
      <c r="AF1056" s="22"/>
      <c r="AG1056" s="237"/>
      <c r="AH1056" s="237"/>
      <c r="AL1056" s="237"/>
    </row>
    <row r="1057" spans="2:38" s="37" customFormat="1" ht="15.75" customHeight="1">
      <c r="B1057" s="981"/>
      <c r="C1057" s="981"/>
      <c r="D1057" s="981"/>
      <c r="E1057" s="981"/>
      <c r="F1057" s="981"/>
      <c r="G1057" s="981"/>
      <c r="H1057" s="981"/>
      <c r="I1057" s="981"/>
      <c r="J1057" s="981"/>
      <c r="K1057" s="981"/>
      <c r="L1057" s="981"/>
      <c r="M1057" s="981"/>
      <c r="N1057" s="981"/>
      <c r="O1057" s="981"/>
      <c r="P1057" s="981"/>
      <c r="Q1057" s="981"/>
      <c r="R1057" s="981"/>
      <c r="S1057" s="981"/>
      <c r="T1057" s="981"/>
      <c r="U1057" s="981"/>
      <c r="W1057" s="22"/>
      <c r="X1057" s="22"/>
      <c r="Y1057" s="22"/>
      <c r="Z1057" s="22"/>
      <c r="AA1057" s="22"/>
      <c r="AB1057" s="22"/>
      <c r="AC1057" s="22"/>
      <c r="AD1057" s="22"/>
      <c r="AE1057" s="22"/>
      <c r="AF1057" s="22"/>
      <c r="AG1057" s="237"/>
      <c r="AH1057" s="237"/>
      <c r="AL1057" s="237"/>
    </row>
    <row r="1058" spans="2:38" s="37" customFormat="1" ht="15.75" customHeight="1">
      <c r="B1058" s="981"/>
      <c r="C1058" s="981"/>
      <c r="D1058" s="981"/>
      <c r="E1058" s="981"/>
      <c r="F1058" s="981"/>
      <c r="G1058" s="981"/>
      <c r="H1058" s="981"/>
      <c r="I1058" s="981"/>
      <c r="J1058" s="981"/>
      <c r="K1058" s="981"/>
      <c r="L1058" s="981"/>
      <c r="M1058" s="981"/>
      <c r="N1058" s="981"/>
      <c r="O1058" s="981"/>
      <c r="P1058" s="981"/>
      <c r="Q1058" s="981"/>
      <c r="R1058" s="981"/>
      <c r="S1058" s="981"/>
      <c r="T1058" s="981"/>
      <c r="U1058" s="981"/>
      <c r="W1058" s="22"/>
      <c r="X1058" s="22"/>
      <c r="Y1058" s="22"/>
      <c r="Z1058" s="22"/>
      <c r="AA1058" s="22"/>
      <c r="AB1058" s="22"/>
      <c r="AC1058" s="22"/>
      <c r="AD1058" s="22"/>
      <c r="AE1058" s="22"/>
      <c r="AF1058" s="22"/>
      <c r="AG1058" s="237"/>
      <c r="AH1058" s="237"/>
      <c r="AL1058" s="237"/>
    </row>
    <row r="1059" spans="2:38" s="37" customFormat="1" ht="15.75" customHeight="1">
      <c r="B1059" s="981"/>
      <c r="C1059" s="981"/>
      <c r="D1059" s="981"/>
      <c r="E1059" s="981"/>
      <c r="F1059" s="981"/>
      <c r="G1059" s="981"/>
      <c r="H1059" s="981"/>
      <c r="I1059" s="981"/>
      <c r="J1059" s="981"/>
      <c r="K1059" s="981"/>
      <c r="L1059" s="981"/>
      <c r="M1059" s="981"/>
      <c r="N1059" s="981"/>
      <c r="O1059" s="981"/>
      <c r="P1059" s="981"/>
      <c r="Q1059" s="981"/>
      <c r="R1059" s="981"/>
      <c r="S1059" s="981"/>
      <c r="T1059" s="981"/>
      <c r="U1059" s="981"/>
      <c r="W1059" s="22"/>
      <c r="X1059" s="22"/>
      <c r="Y1059" s="22"/>
      <c r="Z1059" s="22"/>
      <c r="AA1059" s="22"/>
      <c r="AB1059" s="22"/>
      <c r="AC1059" s="22"/>
      <c r="AD1059" s="22"/>
      <c r="AE1059" s="22"/>
      <c r="AF1059" s="22"/>
      <c r="AG1059" s="237"/>
      <c r="AH1059" s="237"/>
      <c r="AL1059" s="237"/>
    </row>
    <row r="1060" spans="2:38" s="37" customFormat="1" ht="15.75" customHeight="1">
      <c r="B1060" s="981"/>
      <c r="C1060" s="981"/>
      <c r="D1060" s="981"/>
      <c r="E1060" s="981"/>
      <c r="F1060" s="981"/>
      <c r="G1060" s="981"/>
      <c r="H1060" s="981"/>
      <c r="I1060" s="981"/>
      <c r="J1060" s="981"/>
      <c r="K1060" s="981"/>
      <c r="L1060" s="981"/>
      <c r="M1060" s="981"/>
      <c r="N1060" s="981"/>
      <c r="O1060" s="981"/>
      <c r="P1060" s="981"/>
      <c r="Q1060" s="981"/>
      <c r="R1060" s="981"/>
      <c r="S1060" s="981"/>
      <c r="T1060" s="981"/>
      <c r="U1060" s="981"/>
      <c r="W1060" s="22"/>
      <c r="X1060" s="22"/>
      <c r="Y1060" s="22"/>
      <c r="Z1060" s="22"/>
      <c r="AA1060" s="22"/>
      <c r="AB1060" s="22"/>
      <c r="AC1060" s="22"/>
      <c r="AD1060" s="22"/>
      <c r="AE1060" s="22"/>
      <c r="AF1060" s="22"/>
      <c r="AG1060" s="237"/>
      <c r="AH1060" s="237"/>
      <c r="AL1060" s="237"/>
    </row>
    <row r="1061" spans="2:38" s="37" customFormat="1" ht="15.75" customHeight="1">
      <c r="B1061" s="33"/>
      <c r="C1061" s="33"/>
      <c r="D1061" s="358"/>
      <c r="E1061" s="33"/>
      <c r="F1061" s="33"/>
      <c r="G1061" s="33"/>
      <c r="H1061" s="33"/>
      <c r="I1061" s="33"/>
      <c r="J1061" s="33"/>
      <c r="K1061" s="33"/>
      <c r="L1061" s="33"/>
      <c r="M1061" s="33"/>
      <c r="N1061" s="33"/>
      <c r="O1061" s="33"/>
      <c r="P1061" s="33"/>
      <c r="Q1061" s="33"/>
      <c r="R1061" s="33"/>
      <c r="S1061" s="33"/>
      <c r="T1061" s="33"/>
      <c r="U1061" s="254"/>
      <c r="W1061" s="22"/>
      <c r="X1061" s="22"/>
      <c r="Y1061" s="22"/>
      <c r="Z1061" s="22"/>
      <c r="AA1061" s="22"/>
      <c r="AB1061" s="22"/>
      <c r="AC1061" s="22"/>
      <c r="AD1061" s="22"/>
      <c r="AE1061" s="22"/>
      <c r="AF1061" s="22"/>
      <c r="AG1061" s="237"/>
      <c r="AH1061" s="237"/>
      <c r="AL1061" s="237"/>
    </row>
    <row r="1062" spans="2:38" s="37" customFormat="1" ht="18.75" customHeight="1">
      <c r="B1062" s="999"/>
      <c r="C1062" s="999"/>
      <c r="D1062" s="999"/>
      <c r="E1062" s="999"/>
      <c r="F1062" s="999"/>
      <c r="G1062" s="999"/>
      <c r="H1062" s="999"/>
      <c r="I1062" s="999"/>
      <c r="J1062" s="999"/>
      <c r="K1062" s="999"/>
      <c r="L1062" s="999"/>
      <c r="M1062" s="999"/>
      <c r="N1062" s="999"/>
      <c r="O1062" s="999"/>
      <c r="P1062" s="999"/>
      <c r="Q1062" s="999"/>
      <c r="R1062" s="999"/>
      <c r="S1062" s="999"/>
      <c r="T1062" s="999"/>
      <c r="U1062" s="999"/>
      <c r="W1062" s="22"/>
      <c r="X1062" s="22"/>
      <c r="Y1062" s="22"/>
      <c r="Z1062" s="22"/>
      <c r="AA1062" s="22"/>
      <c r="AB1062" s="22"/>
      <c r="AC1062" s="22"/>
      <c r="AD1062" s="22"/>
      <c r="AE1062" s="22"/>
      <c r="AF1062" s="22"/>
      <c r="AG1062" s="237"/>
      <c r="AH1062" s="237"/>
      <c r="AL1062" s="237"/>
    </row>
    <row r="1063" spans="2:38" s="37" customFormat="1" ht="19.5" customHeight="1">
      <c r="B1063" s="999"/>
      <c r="C1063" s="999"/>
      <c r="D1063" s="999"/>
      <c r="E1063" s="999"/>
      <c r="F1063" s="999"/>
      <c r="G1063" s="999"/>
      <c r="H1063" s="999"/>
      <c r="I1063" s="999"/>
      <c r="J1063" s="999"/>
      <c r="K1063" s="999"/>
      <c r="L1063" s="999"/>
      <c r="M1063" s="999"/>
      <c r="N1063" s="999"/>
      <c r="O1063" s="999"/>
      <c r="P1063" s="999"/>
      <c r="Q1063" s="999"/>
      <c r="R1063" s="999"/>
      <c r="S1063" s="999"/>
      <c r="T1063" s="999"/>
      <c r="U1063" s="999"/>
      <c r="W1063" s="22"/>
      <c r="X1063" s="22"/>
      <c r="Y1063" s="22"/>
      <c r="Z1063" s="22"/>
      <c r="AA1063" s="22"/>
      <c r="AB1063" s="22"/>
      <c r="AC1063" s="22"/>
      <c r="AD1063" s="22"/>
      <c r="AE1063" s="22"/>
      <c r="AF1063" s="22"/>
      <c r="AG1063" s="237"/>
      <c r="AH1063" s="237"/>
      <c r="AL1063" s="237"/>
    </row>
    <row r="1064" spans="2:38" s="37" customFormat="1" ht="19.5" customHeight="1">
      <c r="B1064" s="999"/>
      <c r="C1064" s="999"/>
      <c r="D1064" s="999"/>
      <c r="E1064" s="999"/>
      <c r="F1064" s="999"/>
      <c r="G1064" s="999"/>
      <c r="H1064" s="999"/>
      <c r="I1064" s="999"/>
      <c r="J1064" s="999"/>
      <c r="K1064" s="999"/>
      <c r="L1064" s="999"/>
      <c r="M1064" s="999"/>
      <c r="N1064" s="999"/>
      <c r="O1064" s="999"/>
      <c r="P1064" s="999"/>
      <c r="Q1064" s="999"/>
      <c r="R1064" s="999"/>
      <c r="S1064" s="999"/>
      <c r="T1064" s="999"/>
      <c r="U1064" s="999"/>
      <c r="W1064" s="22"/>
      <c r="X1064" s="22"/>
      <c r="Y1064" s="22"/>
      <c r="Z1064" s="22"/>
      <c r="AA1064" s="22"/>
      <c r="AB1064" s="22"/>
      <c r="AC1064" s="22"/>
      <c r="AD1064" s="22"/>
      <c r="AE1064" s="22"/>
      <c r="AF1064" s="22"/>
      <c r="AG1064" s="237"/>
      <c r="AH1064" s="237"/>
      <c r="AL1064" s="237"/>
    </row>
    <row r="1065" spans="2:38" s="37" customFormat="1" ht="15.75" customHeight="1">
      <c r="B1065" s="999"/>
      <c r="C1065" s="999"/>
      <c r="D1065" s="999"/>
      <c r="E1065" s="999"/>
      <c r="F1065" s="999"/>
      <c r="G1065" s="999"/>
      <c r="H1065" s="999"/>
      <c r="I1065" s="999"/>
      <c r="J1065" s="999"/>
      <c r="K1065" s="999"/>
      <c r="L1065" s="999"/>
      <c r="M1065" s="999"/>
      <c r="N1065" s="999"/>
      <c r="O1065" s="999"/>
      <c r="P1065" s="999"/>
      <c r="Q1065" s="999"/>
      <c r="R1065" s="999"/>
      <c r="S1065" s="999"/>
      <c r="T1065" s="999"/>
      <c r="U1065" s="999"/>
      <c r="W1065" s="22"/>
      <c r="X1065" s="22"/>
      <c r="Y1065" s="22"/>
      <c r="Z1065" s="22"/>
      <c r="AA1065" s="22"/>
      <c r="AB1065" s="22"/>
      <c r="AC1065" s="22"/>
      <c r="AD1065" s="22"/>
      <c r="AE1065" s="22"/>
      <c r="AF1065" s="22"/>
      <c r="AG1065" s="237"/>
      <c r="AH1065" s="237"/>
      <c r="AL1065" s="237"/>
    </row>
    <row r="1066" spans="2:38" s="37" customFormat="1" ht="15.75" customHeight="1">
      <c r="B1066" s="999"/>
      <c r="C1066" s="999"/>
      <c r="D1066" s="999"/>
      <c r="E1066" s="999"/>
      <c r="F1066" s="999"/>
      <c r="G1066" s="999"/>
      <c r="H1066" s="999"/>
      <c r="I1066" s="999"/>
      <c r="J1066" s="999"/>
      <c r="K1066" s="999"/>
      <c r="L1066" s="999"/>
      <c r="M1066" s="999"/>
      <c r="N1066" s="999"/>
      <c r="O1066" s="999"/>
      <c r="P1066" s="999"/>
      <c r="Q1066" s="999"/>
      <c r="R1066" s="999"/>
      <c r="S1066" s="999"/>
      <c r="T1066" s="999"/>
      <c r="U1066" s="999"/>
      <c r="W1066" s="22"/>
      <c r="X1066" s="22"/>
      <c r="Y1066" s="22"/>
      <c r="Z1066" s="22"/>
      <c r="AA1066" s="22"/>
      <c r="AB1066" s="22"/>
      <c r="AC1066" s="22"/>
      <c r="AD1066" s="22"/>
      <c r="AE1066" s="22"/>
      <c r="AF1066" s="22"/>
      <c r="AG1066" s="237"/>
      <c r="AH1066" s="237"/>
      <c r="AL1066" s="237"/>
    </row>
    <row r="1067" spans="2:38" ht="15.75" customHeight="1">
      <c r="B1067" s="999"/>
      <c r="C1067" s="999"/>
      <c r="D1067" s="999"/>
      <c r="E1067" s="999"/>
      <c r="F1067" s="999"/>
      <c r="G1067" s="999"/>
      <c r="H1067" s="999"/>
      <c r="I1067" s="999"/>
      <c r="J1067" s="999"/>
      <c r="K1067" s="999"/>
      <c r="L1067" s="999"/>
      <c r="M1067" s="999"/>
      <c r="N1067" s="999"/>
      <c r="O1067" s="999"/>
      <c r="P1067" s="999"/>
      <c r="Q1067" s="999"/>
      <c r="R1067" s="999"/>
      <c r="S1067" s="999"/>
      <c r="T1067" s="999"/>
      <c r="U1067" s="999"/>
    </row>
    <row r="1068" spans="2:38" ht="18.75" customHeight="1">
      <c r="B1068" s="999"/>
      <c r="C1068" s="999"/>
      <c r="D1068" s="999"/>
      <c r="E1068" s="999"/>
      <c r="F1068" s="999"/>
      <c r="G1068" s="999"/>
      <c r="H1068" s="999"/>
      <c r="I1068" s="999"/>
      <c r="J1068" s="999"/>
      <c r="K1068" s="999"/>
      <c r="L1068" s="999"/>
      <c r="M1068" s="999"/>
      <c r="N1068" s="999"/>
      <c r="O1068" s="999"/>
      <c r="P1068" s="999"/>
      <c r="Q1068" s="999"/>
      <c r="R1068" s="999"/>
      <c r="S1068" s="999"/>
      <c r="T1068" s="999"/>
      <c r="U1068" s="999"/>
    </row>
    <row r="1069" spans="2:38" ht="18.75" customHeight="1">
      <c r="B1069" s="999"/>
      <c r="C1069" s="999"/>
      <c r="D1069" s="999"/>
      <c r="E1069" s="999"/>
      <c r="F1069" s="999"/>
      <c r="G1069" s="999"/>
      <c r="H1069" s="999"/>
      <c r="I1069" s="999"/>
      <c r="J1069" s="999"/>
      <c r="K1069" s="999"/>
      <c r="L1069" s="999"/>
      <c r="M1069" s="999"/>
      <c r="N1069" s="999"/>
      <c r="O1069" s="999"/>
      <c r="P1069" s="999"/>
      <c r="Q1069" s="999"/>
      <c r="R1069" s="999"/>
      <c r="S1069" s="999"/>
      <c r="T1069" s="999"/>
      <c r="U1069" s="999"/>
    </row>
    <row r="1070" spans="2:38" ht="15.75" customHeight="1">
      <c r="B1070" s="999"/>
      <c r="C1070" s="999"/>
      <c r="D1070" s="999"/>
      <c r="E1070" s="999"/>
      <c r="F1070" s="999"/>
      <c r="G1070" s="999"/>
      <c r="H1070" s="999"/>
      <c r="I1070" s="999"/>
      <c r="J1070" s="999"/>
      <c r="K1070" s="999"/>
      <c r="L1070" s="999"/>
      <c r="M1070" s="999"/>
      <c r="N1070" s="999"/>
      <c r="O1070" s="999"/>
      <c r="P1070" s="999"/>
      <c r="Q1070" s="999"/>
      <c r="R1070" s="999"/>
      <c r="S1070" s="999"/>
      <c r="T1070" s="999"/>
      <c r="U1070" s="999"/>
    </row>
    <row r="1071" spans="2:38" ht="15.75" customHeight="1">
      <c r="B1071" s="999"/>
      <c r="C1071" s="999"/>
      <c r="D1071" s="999"/>
      <c r="E1071" s="999"/>
      <c r="F1071" s="999"/>
      <c r="G1071" s="999"/>
      <c r="H1071" s="999"/>
      <c r="I1071" s="999"/>
      <c r="J1071" s="999"/>
      <c r="K1071" s="999"/>
      <c r="L1071" s="999"/>
      <c r="M1071" s="999"/>
      <c r="N1071" s="999"/>
      <c r="O1071" s="999"/>
      <c r="P1071" s="999"/>
      <c r="Q1071" s="999"/>
      <c r="R1071" s="999"/>
      <c r="S1071" s="999"/>
      <c r="T1071" s="999"/>
      <c r="U1071" s="999"/>
    </row>
    <row r="1072" spans="2:38" ht="15.75" customHeight="1">
      <c r="B1072" s="999"/>
      <c r="C1072" s="999"/>
      <c r="D1072" s="999"/>
      <c r="E1072" s="999"/>
      <c r="F1072" s="999"/>
      <c r="G1072" s="999"/>
      <c r="H1072" s="999"/>
      <c r="I1072" s="999"/>
      <c r="J1072" s="999"/>
      <c r="K1072" s="999"/>
      <c r="L1072" s="999"/>
      <c r="M1072" s="999"/>
      <c r="N1072" s="999"/>
      <c r="O1072" s="999"/>
      <c r="P1072" s="999"/>
      <c r="Q1072" s="999"/>
      <c r="R1072" s="999"/>
      <c r="S1072" s="999"/>
      <c r="T1072" s="999"/>
      <c r="U1072" s="999"/>
    </row>
    <row r="1073" spans="2:38" ht="15.75" customHeight="1">
      <c r="B1073" s="999"/>
      <c r="C1073" s="999"/>
      <c r="D1073" s="999"/>
      <c r="E1073" s="999"/>
      <c r="F1073" s="999"/>
      <c r="G1073" s="999"/>
      <c r="H1073" s="999"/>
      <c r="I1073" s="999"/>
      <c r="J1073" s="999"/>
      <c r="K1073" s="999"/>
      <c r="L1073" s="999"/>
      <c r="M1073" s="999"/>
      <c r="N1073" s="999"/>
      <c r="O1073" s="999"/>
      <c r="P1073" s="999"/>
      <c r="Q1073" s="999"/>
      <c r="R1073" s="999"/>
      <c r="S1073" s="999"/>
      <c r="T1073" s="999"/>
      <c r="U1073" s="999"/>
    </row>
    <row r="1074" spans="2:38" ht="15.75" customHeight="1">
      <c r="B1074" s="1008"/>
      <c r="C1074" s="1008"/>
      <c r="D1074" s="1008"/>
      <c r="E1074" s="1008"/>
      <c r="F1074" s="1008"/>
      <c r="G1074" s="1008"/>
      <c r="H1074" s="1008"/>
      <c r="I1074" s="1008"/>
      <c r="J1074" s="1008"/>
      <c r="K1074" s="1008"/>
      <c r="L1074" s="1008"/>
      <c r="M1074" s="1008"/>
      <c r="N1074" s="1008"/>
      <c r="O1074" s="1008"/>
      <c r="P1074" s="1008"/>
      <c r="Q1074" s="1008"/>
      <c r="R1074" s="1008"/>
      <c r="S1074" s="1008"/>
      <c r="T1074" s="1008"/>
      <c r="U1074" s="1008"/>
      <c r="W1074" s="1008"/>
      <c r="X1074" s="1008"/>
      <c r="Y1074" s="1008"/>
      <c r="Z1074" s="1008"/>
      <c r="AA1074" s="1008"/>
      <c r="AB1074" s="1008"/>
      <c r="AC1074" s="1008"/>
      <c r="AD1074" s="1008"/>
      <c r="AE1074" s="1008"/>
      <c r="AF1074" s="1008"/>
    </row>
    <row r="1075" spans="2:38" ht="15.75" customHeight="1">
      <c r="B1075" s="1008"/>
      <c r="C1075" s="1008"/>
      <c r="D1075" s="1008"/>
      <c r="E1075" s="1008"/>
      <c r="F1075" s="1008"/>
      <c r="G1075" s="1008"/>
      <c r="H1075" s="1008"/>
      <c r="I1075" s="1008"/>
      <c r="J1075" s="1008"/>
      <c r="K1075" s="1008"/>
      <c r="L1075" s="1008"/>
      <c r="M1075" s="1008"/>
      <c r="N1075" s="1008"/>
      <c r="O1075" s="1008"/>
      <c r="P1075" s="1008"/>
      <c r="Q1075" s="1008"/>
      <c r="R1075" s="1008"/>
      <c r="S1075" s="1008"/>
      <c r="T1075" s="1008"/>
      <c r="U1075" s="1008"/>
      <c r="W1075" s="1008"/>
      <c r="X1075" s="1008"/>
      <c r="Y1075" s="1008"/>
      <c r="Z1075" s="1008"/>
      <c r="AA1075" s="1008"/>
      <c r="AB1075" s="1008"/>
      <c r="AC1075" s="1008"/>
      <c r="AD1075" s="1008"/>
      <c r="AE1075" s="1008"/>
      <c r="AF1075" s="1008"/>
    </row>
    <row r="1076" spans="2:38" ht="15.75" customHeight="1">
      <c r="B1076" s="1008"/>
      <c r="C1076" s="1008"/>
      <c r="D1076" s="1008"/>
      <c r="E1076" s="1008"/>
      <c r="F1076" s="1008"/>
      <c r="G1076" s="1008"/>
      <c r="H1076" s="1008"/>
      <c r="I1076" s="1008"/>
      <c r="J1076" s="1008"/>
      <c r="K1076" s="1008"/>
      <c r="L1076" s="1008"/>
      <c r="M1076" s="1008"/>
      <c r="N1076" s="1008"/>
      <c r="O1076" s="1008"/>
      <c r="P1076" s="1008"/>
      <c r="Q1076" s="1008"/>
      <c r="R1076" s="1008"/>
      <c r="S1076" s="1008"/>
      <c r="T1076" s="1008"/>
      <c r="U1076" s="1008"/>
      <c r="W1076" s="1008"/>
      <c r="X1076" s="1008"/>
      <c r="Y1076" s="1008"/>
      <c r="Z1076" s="1008"/>
      <c r="AA1076" s="1008"/>
      <c r="AB1076" s="1008"/>
      <c r="AC1076" s="1008"/>
      <c r="AD1076" s="1008"/>
      <c r="AE1076" s="1008"/>
      <c r="AF1076" s="1008"/>
    </row>
    <row r="1077" spans="2:38" ht="18" customHeight="1">
      <c r="B1077" s="1008"/>
      <c r="C1077" s="1008"/>
      <c r="D1077" s="1008"/>
      <c r="E1077" s="1008"/>
      <c r="F1077" s="1008"/>
      <c r="G1077" s="1008"/>
      <c r="H1077" s="1008"/>
      <c r="I1077" s="1008"/>
      <c r="J1077" s="1008"/>
      <c r="K1077" s="1008"/>
      <c r="L1077" s="1008"/>
      <c r="M1077" s="1008"/>
      <c r="N1077" s="1008"/>
      <c r="O1077" s="1008"/>
      <c r="P1077" s="1008"/>
      <c r="Q1077" s="1008"/>
      <c r="R1077" s="1008"/>
      <c r="S1077" s="1008"/>
      <c r="T1077" s="1008"/>
      <c r="U1077" s="1008"/>
      <c r="W1077" s="1008"/>
      <c r="X1077" s="1008"/>
      <c r="Y1077" s="1008"/>
      <c r="Z1077" s="1008"/>
      <c r="AA1077" s="1008"/>
      <c r="AB1077" s="1008"/>
      <c r="AC1077" s="1008"/>
      <c r="AD1077" s="1008"/>
      <c r="AE1077" s="1008"/>
      <c r="AF1077" s="1008"/>
    </row>
    <row r="1078" spans="2:38" ht="15.75" customHeight="1">
      <c r="B1078" s="67"/>
      <c r="C1078" s="67"/>
      <c r="D1078" s="365"/>
      <c r="E1078" s="67"/>
      <c r="F1078" s="67"/>
      <c r="G1078" s="67"/>
      <c r="H1078" s="67"/>
      <c r="I1078" s="67"/>
      <c r="J1078" s="67"/>
      <c r="K1078" s="67"/>
      <c r="L1078" s="67"/>
      <c r="M1078" s="67"/>
      <c r="N1078" s="67"/>
      <c r="O1078" s="67"/>
      <c r="P1078" s="67"/>
      <c r="Q1078" s="67"/>
      <c r="R1078" s="67"/>
      <c r="S1078" s="67"/>
      <c r="T1078" s="67"/>
      <c r="U1078" s="259"/>
    </row>
    <row r="1079" spans="2:38" ht="15" customHeight="1">
      <c r="B1079" s="978"/>
      <c r="C1079" s="978"/>
      <c r="D1079" s="978"/>
      <c r="E1079" s="978"/>
      <c r="F1079" s="978"/>
      <c r="G1079" s="978"/>
      <c r="H1079" s="978"/>
      <c r="I1079" s="978"/>
      <c r="J1079" s="978"/>
      <c r="K1079" s="978"/>
      <c r="L1079" s="978"/>
      <c r="M1079" s="978"/>
      <c r="N1079" s="978"/>
      <c r="O1079" s="978"/>
      <c r="P1079" s="978"/>
      <c r="Q1079" s="978"/>
      <c r="R1079" s="978"/>
      <c r="S1079" s="978"/>
      <c r="T1079" s="978"/>
      <c r="U1079" s="978"/>
    </row>
    <row r="1080" spans="2:38" ht="15.75" customHeight="1">
      <c r="B1080" s="978"/>
      <c r="C1080" s="978"/>
      <c r="D1080" s="978"/>
      <c r="E1080" s="978"/>
      <c r="F1080" s="978"/>
      <c r="G1080" s="978"/>
      <c r="H1080" s="978"/>
      <c r="I1080" s="978"/>
      <c r="J1080" s="978"/>
      <c r="K1080" s="978"/>
      <c r="L1080" s="978"/>
      <c r="M1080" s="978"/>
      <c r="N1080" s="978"/>
      <c r="O1080" s="978"/>
      <c r="P1080" s="978"/>
      <c r="Q1080" s="978"/>
      <c r="R1080" s="978"/>
      <c r="S1080" s="978"/>
      <c r="T1080" s="978"/>
      <c r="U1080" s="978"/>
    </row>
    <row r="1081" spans="2:38" ht="15.75" customHeight="1">
      <c r="B1081" s="978"/>
      <c r="C1081" s="978"/>
      <c r="D1081" s="978"/>
      <c r="E1081" s="978"/>
      <c r="F1081" s="978"/>
      <c r="G1081" s="978"/>
      <c r="H1081" s="978"/>
      <c r="I1081" s="978"/>
      <c r="J1081" s="978"/>
      <c r="K1081" s="978"/>
      <c r="L1081" s="978"/>
      <c r="M1081" s="978"/>
      <c r="N1081" s="978"/>
      <c r="O1081" s="978"/>
      <c r="P1081" s="978"/>
      <c r="Q1081" s="978"/>
      <c r="R1081" s="978"/>
      <c r="S1081" s="978"/>
      <c r="T1081" s="978"/>
      <c r="U1081" s="978"/>
    </row>
    <row r="1082" spans="2:38" ht="18.75" customHeight="1">
      <c r="B1082" s="978"/>
      <c r="C1082" s="978"/>
      <c r="D1082" s="978"/>
      <c r="E1082" s="978"/>
      <c r="F1082" s="978"/>
      <c r="G1082" s="978"/>
      <c r="H1082" s="978"/>
      <c r="I1082" s="978"/>
      <c r="J1082" s="978"/>
      <c r="K1082" s="978"/>
      <c r="L1082" s="978"/>
      <c r="M1082" s="978"/>
      <c r="N1082" s="978"/>
      <c r="O1082" s="978"/>
      <c r="P1082" s="978"/>
      <c r="Q1082" s="978"/>
      <c r="R1082" s="978"/>
      <c r="S1082" s="978"/>
      <c r="T1082" s="978"/>
      <c r="U1082" s="978"/>
    </row>
    <row r="1083" spans="2:38" s="37" customFormat="1" ht="15.75" customHeight="1">
      <c r="B1083" s="67"/>
      <c r="C1083" s="67"/>
      <c r="D1083" s="365"/>
      <c r="E1083" s="67"/>
      <c r="F1083" s="67"/>
      <c r="G1083" s="67"/>
      <c r="H1083" s="67"/>
      <c r="I1083" s="67"/>
      <c r="J1083" s="67"/>
      <c r="K1083" s="67"/>
      <c r="L1083" s="67"/>
      <c r="M1083" s="67"/>
      <c r="N1083" s="67"/>
      <c r="O1083" s="67"/>
      <c r="P1083" s="67"/>
      <c r="Q1083" s="67"/>
      <c r="R1083" s="67"/>
      <c r="S1083" s="67"/>
      <c r="T1083" s="67"/>
      <c r="U1083" s="259"/>
      <c r="W1083" s="22"/>
      <c r="X1083" s="22"/>
      <c r="Y1083" s="22"/>
      <c r="Z1083" s="22"/>
      <c r="AA1083" s="22"/>
      <c r="AB1083" s="22"/>
      <c r="AC1083" s="22"/>
      <c r="AD1083" s="22"/>
      <c r="AE1083" s="22"/>
      <c r="AF1083" s="22"/>
      <c r="AG1083" s="237"/>
      <c r="AH1083" s="237"/>
      <c r="AL1083" s="237"/>
    </row>
    <row r="1084" spans="2:38" s="37" customFormat="1" ht="15.75" customHeight="1">
      <c r="B1084" s="107"/>
      <c r="C1084" s="38"/>
      <c r="D1084" s="349"/>
      <c r="E1084" s="38"/>
      <c r="F1084" s="38"/>
      <c r="G1084" s="38"/>
      <c r="H1084" s="38"/>
      <c r="I1084" s="38"/>
      <c r="J1084" s="38"/>
      <c r="K1084" s="38"/>
      <c r="L1084" s="38"/>
      <c r="M1084" s="38"/>
      <c r="N1084" s="38"/>
      <c r="O1084" s="38"/>
      <c r="P1084" s="38"/>
      <c r="Q1084" s="38"/>
      <c r="R1084" s="38"/>
      <c r="S1084" s="38"/>
      <c r="T1084" s="38"/>
      <c r="U1084" s="237"/>
      <c r="W1084" s="22"/>
      <c r="X1084" s="22"/>
      <c r="Y1084" s="22"/>
      <c r="Z1084" s="22"/>
      <c r="AA1084" s="22"/>
      <c r="AB1084" s="22"/>
      <c r="AC1084" s="22"/>
      <c r="AD1084" s="22"/>
      <c r="AE1084" s="22"/>
      <c r="AF1084" s="22"/>
      <c r="AG1084" s="237"/>
      <c r="AH1084" s="237"/>
      <c r="AL1084" s="237"/>
    </row>
    <row r="1085" spans="2:38" s="37" customFormat="1" ht="15.75" customHeight="1">
      <c r="B1085" s="22"/>
      <c r="C1085" s="38"/>
      <c r="D1085" s="349"/>
      <c r="E1085" s="38"/>
      <c r="F1085" s="38"/>
      <c r="G1085" s="38"/>
      <c r="H1085" s="38"/>
      <c r="I1085" s="38"/>
      <c r="J1085" s="38"/>
      <c r="K1085" s="38"/>
      <c r="L1085" s="38"/>
      <c r="M1085" s="38"/>
      <c r="N1085" s="38"/>
      <c r="O1085" s="38"/>
      <c r="P1085" s="38"/>
      <c r="Q1085" s="38"/>
      <c r="R1085" s="38"/>
      <c r="S1085" s="38"/>
      <c r="T1085" s="38"/>
      <c r="U1085" s="237"/>
      <c r="W1085" s="22"/>
      <c r="X1085" s="22"/>
      <c r="Y1085" s="22"/>
      <c r="Z1085" s="22"/>
      <c r="AA1085" s="22"/>
      <c r="AB1085" s="22"/>
      <c r="AC1085" s="22"/>
      <c r="AD1085" s="22"/>
      <c r="AE1085" s="22"/>
      <c r="AF1085" s="22"/>
      <c r="AG1085" s="237"/>
      <c r="AH1085" s="237"/>
      <c r="AL1085" s="237"/>
    </row>
    <row r="1086" spans="2:38" s="37" customFormat="1" ht="15.75" customHeight="1">
      <c r="B1086" s="1008"/>
      <c r="C1086" s="1008"/>
      <c r="D1086" s="1008"/>
      <c r="E1086" s="1008"/>
      <c r="F1086" s="1008"/>
      <c r="G1086" s="1008"/>
      <c r="H1086" s="1008"/>
      <c r="I1086" s="1008"/>
      <c r="J1086" s="1008"/>
      <c r="K1086" s="1008"/>
      <c r="L1086" s="1008"/>
      <c r="M1086" s="1008"/>
      <c r="N1086" s="1008"/>
      <c r="O1086" s="1008"/>
      <c r="P1086" s="1008"/>
      <c r="Q1086" s="1008"/>
      <c r="R1086" s="1008"/>
      <c r="S1086" s="1008"/>
      <c r="T1086" s="1008"/>
      <c r="U1086" s="1008"/>
      <c r="W1086" s="22"/>
      <c r="X1086" s="22"/>
      <c r="Y1086" s="22"/>
      <c r="Z1086" s="22"/>
      <c r="AA1086" s="22"/>
      <c r="AB1086" s="22"/>
      <c r="AC1086" s="22"/>
      <c r="AD1086" s="22"/>
      <c r="AE1086" s="22"/>
      <c r="AF1086" s="22"/>
      <c r="AG1086" s="237"/>
      <c r="AH1086" s="237"/>
      <c r="AL1086" s="237"/>
    </row>
    <row r="1087" spans="2:38" s="37" customFormat="1" ht="15.75" customHeight="1">
      <c r="B1087" s="1008"/>
      <c r="C1087" s="1008"/>
      <c r="D1087" s="1008"/>
      <c r="E1087" s="1008"/>
      <c r="F1087" s="1008"/>
      <c r="G1087" s="1008"/>
      <c r="H1087" s="1008"/>
      <c r="I1087" s="1008"/>
      <c r="J1087" s="1008"/>
      <c r="K1087" s="1008"/>
      <c r="L1087" s="1008"/>
      <c r="M1087" s="1008"/>
      <c r="N1087" s="1008"/>
      <c r="O1087" s="1008"/>
      <c r="P1087" s="1008"/>
      <c r="Q1087" s="1008"/>
      <c r="R1087" s="1008"/>
      <c r="S1087" s="1008"/>
      <c r="T1087" s="1008"/>
      <c r="U1087" s="1008"/>
      <c r="W1087" s="22"/>
      <c r="X1087" s="22"/>
      <c r="Y1087" s="22"/>
      <c r="Z1087" s="22"/>
      <c r="AA1087" s="22"/>
      <c r="AB1087" s="22"/>
      <c r="AC1087" s="22"/>
      <c r="AD1087" s="22"/>
      <c r="AE1087" s="22"/>
      <c r="AF1087" s="22"/>
      <c r="AG1087" s="237"/>
      <c r="AH1087" s="237"/>
      <c r="AL1087" s="237"/>
    </row>
    <row r="1088" spans="2:38" s="37" customFormat="1" ht="15.75" customHeight="1">
      <c r="B1088" s="1008"/>
      <c r="C1088" s="1008"/>
      <c r="D1088" s="1008"/>
      <c r="E1088" s="1008"/>
      <c r="F1088" s="1008"/>
      <c r="G1088" s="1008"/>
      <c r="H1088" s="1008"/>
      <c r="I1088" s="1008"/>
      <c r="J1088" s="1008"/>
      <c r="K1088" s="1008"/>
      <c r="L1088" s="1008"/>
      <c r="M1088" s="1008"/>
      <c r="N1088" s="1008"/>
      <c r="O1088" s="1008"/>
      <c r="P1088" s="1008"/>
      <c r="Q1088" s="1008"/>
      <c r="R1088" s="1008"/>
      <c r="S1088" s="1008"/>
      <c r="T1088" s="1008"/>
      <c r="U1088" s="1008"/>
      <c r="W1088" s="22"/>
      <c r="X1088" s="22"/>
      <c r="Y1088" s="22"/>
      <c r="Z1088" s="22"/>
      <c r="AA1088" s="22"/>
      <c r="AB1088" s="22"/>
      <c r="AC1088" s="22"/>
      <c r="AD1088" s="22"/>
      <c r="AE1088" s="22"/>
      <c r="AF1088" s="22"/>
      <c r="AG1088" s="237"/>
      <c r="AH1088" s="237"/>
      <c r="AL1088" s="237"/>
    </row>
    <row r="1089" spans="2:38" s="37" customFormat="1" ht="15.75" customHeight="1">
      <c r="B1089" s="22"/>
      <c r="C1089" s="108"/>
      <c r="D1089" s="394"/>
      <c r="E1089" s="108"/>
      <c r="F1089" s="108"/>
      <c r="G1089" s="108"/>
      <c r="H1089" s="108"/>
      <c r="I1089" s="108"/>
      <c r="J1089" s="108"/>
      <c r="K1089" s="108"/>
      <c r="L1089" s="108"/>
      <c r="M1089" s="108"/>
      <c r="N1089" s="108"/>
      <c r="O1089" s="108"/>
      <c r="P1089" s="108"/>
      <c r="Q1089" s="108"/>
      <c r="R1089" s="108"/>
      <c r="S1089" s="108"/>
      <c r="T1089" s="108"/>
      <c r="U1089" s="280"/>
      <c r="W1089" s="22"/>
      <c r="X1089" s="22"/>
      <c r="Y1089" s="22"/>
      <c r="Z1089" s="22"/>
      <c r="AA1089" s="22"/>
      <c r="AB1089" s="22"/>
      <c r="AC1089" s="22"/>
      <c r="AD1089" s="22"/>
      <c r="AE1089" s="22"/>
      <c r="AF1089" s="22"/>
      <c r="AG1089" s="237"/>
      <c r="AH1089" s="237"/>
      <c r="AL1089" s="237"/>
    </row>
    <row r="1090" spans="2:38" s="37" customFormat="1" ht="15.75" customHeight="1">
      <c r="B1090" s="1008"/>
      <c r="C1090" s="1008"/>
      <c r="D1090" s="1008"/>
      <c r="E1090" s="1008"/>
      <c r="F1090" s="1008"/>
      <c r="G1090" s="1008"/>
      <c r="H1090" s="1008"/>
      <c r="I1090" s="1008"/>
      <c r="J1090" s="1008"/>
      <c r="K1090" s="1008"/>
      <c r="L1090" s="1008"/>
      <c r="M1090" s="1008"/>
      <c r="N1090" s="1008"/>
      <c r="O1090" s="1008"/>
      <c r="P1090" s="1008"/>
      <c r="Q1090" s="1008"/>
      <c r="R1090" s="1008"/>
      <c r="S1090" s="1008"/>
      <c r="T1090" s="1008"/>
      <c r="U1090" s="1008"/>
      <c r="W1090" s="22"/>
      <c r="X1090" s="22"/>
      <c r="Y1090" s="22"/>
      <c r="Z1090" s="22"/>
      <c r="AA1090" s="22"/>
      <c r="AB1090" s="22"/>
      <c r="AC1090" s="22"/>
      <c r="AD1090" s="22"/>
      <c r="AE1090" s="22"/>
      <c r="AF1090" s="22"/>
      <c r="AG1090" s="237"/>
      <c r="AH1090" s="237"/>
      <c r="AL1090" s="237"/>
    </row>
    <row r="1091" spans="2:38" s="37" customFormat="1" ht="15.75" customHeight="1">
      <c r="B1091" s="1008"/>
      <c r="C1091" s="1008"/>
      <c r="D1091" s="1008"/>
      <c r="E1091" s="1008"/>
      <c r="F1091" s="1008"/>
      <c r="G1091" s="1008"/>
      <c r="H1091" s="1008"/>
      <c r="I1091" s="1008"/>
      <c r="J1091" s="1008"/>
      <c r="K1091" s="1008"/>
      <c r="L1091" s="1008"/>
      <c r="M1091" s="1008"/>
      <c r="N1091" s="1008"/>
      <c r="O1091" s="1008"/>
      <c r="P1091" s="1008"/>
      <c r="Q1091" s="1008"/>
      <c r="R1091" s="1008"/>
      <c r="S1091" s="1008"/>
      <c r="T1091" s="1008"/>
      <c r="U1091" s="1008"/>
      <c r="W1091" s="22"/>
      <c r="X1091" s="22"/>
      <c r="Y1091" s="22"/>
      <c r="Z1091" s="22"/>
      <c r="AA1091" s="22"/>
      <c r="AB1091" s="22"/>
      <c r="AC1091" s="22"/>
      <c r="AD1091" s="22"/>
      <c r="AE1091" s="22"/>
      <c r="AF1091" s="22"/>
      <c r="AG1091" s="237"/>
      <c r="AH1091" s="237"/>
      <c r="AL1091" s="237"/>
    </row>
    <row r="1092" spans="2:38" s="37" customFormat="1" ht="15.75" customHeight="1">
      <c r="B1092" s="1008"/>
      <c r="C1092" s="1008"/>
      <c r="D1092" s="1008"/>
      <c r="E1092" s="1008"/>
      <c r="F1092" s="1008"/>
      <c r="G1092" s="1008"/>
      <c r="H1092" s="1008"/>
      <c r="I1092" s="1008"/>
      <c r="J1092" s="1008"/>
      <c r="K1092" s="1008"/>
      <c r="L1092" s="1008"/>
      <c r="M1092" s="1008"/>
      <c r="N1092" s="1008"/>
      <c r="O1092" s="1008"/>
      <c r="P1092" s="1008"/>
      <c r="Q1092" s="1008"/>
      <c r="R1092" s="1008"/>
      <c r="S1092" s="1008"/>
      <c r="T1092" s="1008"/>
      <c r="U1092" s="1008"/>
      <c r="W1092" s="22"/>
      <c r="X1092" s="22"/>
      <c r="Y1092" s="22"/>
      <c r="Z1092" s="22"/>
      <c r="AA1092" s="22"/>
      <c r="AB1092" s="22"/>
      <c r="AC1092" s="22"/>
      <c r="AD1092" s="22"/>
      <c r="AE1092" s="22"/>
      <c r="AF1092" s="22"/>
      <c r="AG1092" s="237"/>
      <c r="AH1092" s="237"/>
      <c r="AL1092" s="237"/>
    </row>
    <row r="1093" spans="2:38" s="37" customFormat="1" ht="15.75" customHeight="1">
      <c r="B1093" s="1008"/>
      <c r="C1093" s="1008"/>
      <c r="D1093" s="1008"/>
      <c r="E1093" s="1008"/>
      <c r="F1093" s="1008"/>
      <c r="G1093" s="1008"/>
      <c r="H1093" s="1008"/>
      <c r="I1093" s="1008"/>
      <c r="J1093" s="1008"/>
      <c r="K1093" s="1008"/>
      <c r="L1093" s="1008"/>
      <c r="M1093" s="1008"/>
      <c r="N1093" s="1008"/>
      <c r="O1093" s="1008"/>
      <c r="P1093" s="1008"/>
      <c r="Q1093" s="1008"/>
      <c r="R1093" s="1008"/>
      <c r="S1093" s="1008"/>
      <c r="T1093" s="1008"/>
      <c r="U1093" s="1008"/>
      <c r="W1093" s="22"/>
      <c r="X1093" s="22"/>
      <c r="Y1093" s="22"/>
      <c r="Z1093" s="22"/>
      <c r="AA1093" s="22"/>
      <c r="AB1093" s="22"/>
      <c r="AC1093" s="22"/>
      <c r="AD1093" s="22"/>
      <c r="AE1093" s="22"/>
      <c r="AF1093" s="22"/>
      <c r="AG1093" s="237"/>
      <c r="AH1093" s="237"/>
      <c r="AL1093" s="237"/>
    </row>
    <row r="1094" spans="2:38" s="37" customFormat="1" ht="15.75" customHeight="1">
      <c r="B1094" s="1008"/>
      <c r="C1094" s="1008"/>
      <c r="D1094" s="1008"/>
      <c r="E1094" s="1008"/>
      <c r="F1094" s="1008"/>
      <c r="G1094" s="1008"/>
      <c r="H1094" s="1008"/>
      <c r="I1094" s="1008"/>
      <c r="J1094" s="1008"/>
      <c r="K1094" s="1008"/>
      <c r="L1094" s="1008"/>
      <c r="M1094" s="1008"/>
      <c r="N1094" s="1008"/>
      <c r="O1094" s="1008"/>
      <c r="P1094" s="1008"/>
      <c r="Q1094" s="1008"/>
      <c r="R1094" s="1008"/>
      <c r="S1094" s="1008"/>
      <c r="T1094" s="1008"/>
      <c r="U1094" s="1008"/>
      <c r="W1094" s="22"/>
      <c r="X1094" s="22"/>
      <c r="Y1094" s="22"/>
      <c r="Z1094" s="22"/>
      <c r="AA1094" s="22"/>
      <c r="AB1094" s="22"/>
      <c r="AC1094" s="22"/>
      <c r="AD1094" s="22"/>
      <c r="AE1094" s="22"/>
      <c r="AF1094" s="22"/>
      <c r="AG1094" s="237"/>
      <c r="AH1094" s="237"/>
      <c r="AL1094" s="237"/>
    </row>
    <row r="1095" spans="2:38" s="37" customFormat="1" ht="15.75" customHeight="1">
      <c r="B1095" s="1008"/>
      <c r="C1095" s="1008"/>
      <c r="D1095" s="1008"/>
      <c r="E1095" s="1008"/>
      <c r="F1095" s="1008"/>
      <c r="G1095" s="1008"/>
      <c r="H1095" s="1008"/>
      <c r="I1095" s="1008"/>
      <c r="J1095" s="1008"/>
      <c r="K1095" s="1008"/>
      <c r="L1095" s="1008"/>
      <c r="M1095" s="1008"/>
      <c r="N1095" s="1008"/>
      <c r="O1095" s="1008"/>
      <c r="P1095" s="1008"/>
      <c r="Q1095" s="1008"/>
      <c r="R1095" s="1008"/>
      <c r="S1095" s="1008"/>
      <c r="T1095" s="1008"/>
      <c r="U1095" s="1008"/>
      <c r="W1095" s="22"/>
      <c r="X1095" s="22"/>
      <c r="Y1095" s="22"/>
      <c r="Z1095" s="22"/>
      <c r="AA1095" s="22"/>
      <c r="AB1095" s="22"/>
      <c r="AC1095" s="22"/>
      <c r="AD1095" s="22"/>
      <c r="AE1095" s="22"/>
      <c r="AF1095" s="22"/>
      <c r="AG1095" s="237"/>
      <c r="AH1095" s="237"/>
      <c r="AL1095" s="237"/>
    </row>
    <row r="1096" spans="2:38" s="37" customFormat="1" ht="15.75" customHeight="1">
      <c r="B1096" s="1008"/>
      <c r="C1096" s="1008"/>
      <c r="D1096" s="1008"/>
      <c r="E1096" s="1008"/>
      <c r="F1096" s="1008"/>
      <c r="G1096" s="1008"/>
      <c r="H1096" s="1008"/>
      <c r="I1096" s="1008"/>
      <c r="J1096" s="1008"/>
      <c r="K1096" s="1008"/>
      <c r="L1096" s="1008"/>
      <c r="M1096" s="1008"/>
      <c r="N1096" s="1008"/>
      <c r="O1096" s="1008"/>
      <c r="P1096" s="1008"/>
      <c r="Q1096" s="1008"/>
      <c r="R1096" s="1008"/>
      <c r="S1096" s="1008"/>
      <c r="T1096" s="1008"/>
      <c r="U1096" s="1008"/>
      <c r="W1096" s="22"/>
      <c r="X1096" s="22"/>
      <c r="Y1096" s="22"/>
      <c r="Z1096" s="22"/>
      <c r="AA1096" s="22"/>
      <c r="AB1096" s="22"/>
      <c r="AC1096" s="22"/>
      <c r="AD1096" s="22"/>
      <c r="AE1096" s="22"/>
      <c r="AF1096" s="22"/>
      <c r="AG1096" s="237"/>
      <c r="AH1096" s="237"/>
      <c r="AL1096" s="237"/>
    </row>
    <row r="1097" spans="2:38" s="37" customFormat="1" ht="15.75" customHeight="1">
      <c r="B1097" s="1008"/>
      <c r="C1097" s="1008"/>
      <c r="D1097" s="1008"/>
      <c r="E1097" s="1008"/>
      <c r="F1097" s="1008"/>
      <c r="G1097" s="1008"/>
      <c r="H1097" s="1008"/>
      <c r="I1097" s="1008"/>
      <c r="J1097" s="1008"/>
      <c r="K1097" s="1008"/>
      <c r="L1097" s="1008"/>
      <c r="M1097" s="1008"/>
      <c r="N1097" s="1008"/>
      <c r="O1097" s="1008"/>
      <c r="P1097" s="1008"/>
      <c r="Q1097" s="1008"/>
      <c r="R1097" s="1008"/>
      <c r="S1097" s="1008"/>
      <c r="T1097" s="1008"/>
      <c r="U1097" s="1008"/>
      <c r="W1097" s="22"/>
      <c r="X1097" s="22"/>
      <c r="Y1097" s="22"/>
      <c r="Z1097" s="22"/>
      <c r="AA1097" s="22"/>
      <c r="AB1097" s="22"/>
      <c r="AC1097" s="22"/>
      <c r="AD1097" s="22"/>
      <c r="AE1097" s="22"/>
      <c r="AF1097" s="22"/>
      <c r="AG1097" s="237"/>
      <c r="AH1097" s="237"/>
      <c r="AL1097" s="237"/>
    </row>
    <row r="1098" spans="2:38" s="37" customFormat="1" ht="15.75" customHeight="1">
      <c r="B1098" s="1008"/>
      <c r="C1098" s="1008"/>
      <c r="D1098" s="1008"/>
      <c r="E1098" s="1008"/>
      <c r="F1098" s="1008"/>
      <c r="G1098" s="1008"/>
      <c r="H1098" s="1008"/>
      <c r="I1098" s="1008"/>
      <c r="J1098" s="1008"/>
      <c r="K1098" s="1008"/>
      <c r="L1098" s="1008"/>
      <c r="M1098" s="1008"/>
      <c r="N1098" s="1008"/>
      <c r="O1098" s="1008"/>
      <c r="P1098" s="1008"/>
      <c r="Q1098" s="1008"/>
      <c r="R1098" s="1008"/>
      <c r="S1098" s="1008"/>
      <c r="T1098" s="1008"/>
      <c r="U1098" s="1008"/>
      <c r="W1098" s="22"/>
      <c r="X1098" s="22"/>
      <c r="Y1098" s="22"/>
      <c r="Z1098" s="22"/>
      <c r="AA1098" s="22"/>
      <c r="AB1098" s="22"/>
      <c r="AC1098" s="22"/>
      <c r="AD1098" s="22"/>
      <c r="AE1098" s="22"/>
      <c r="AF1098" s="22"/>
      <c r="AG1098" s="237"/>
      <c r="AH1098" s="237"/>
      <c r="AL1098" s="237"/>
    </row>
    <row r="1099" spans="2:38" ht="15.75" customHeight="1">
      <c r="B1099" s="1008"/>
      <c r="C1099" s="1008"/>
      <c r="D1099" s="1008"/>
      <c r="E1099" s="1008"/>
      <c r="F1099" s="1008"/>
      <c r="G1099" s="1008"/>
      <c r="H1099" s="1008"/>
      <c r="I1099" s="1008"/>
      <c r="J1099" s="1008"/>
      <c r="K1099" s="1008"/>
      <c r="L1099" s="1008"/>
      <c r="M1099" s="1008"/>
      <c r="N1099" s="1008"/>
      <c r="O1099" s="1008"/>
      <c r="P1099" s="1008"/>
      <c r="Q1099" s="1008"/>
      <c r="R1099" s="1008"/>
      <c r="S1099" s="1008"/>
      <c r="T1099" s="1008"/>
      <c r="U1099" s="1008"/>
    </row>
    <row r="1100" spans="2:38" ht="15.75" customHeight="1">
      <c r="B1100" s="108"/>
      <c r="C1100" s="108"/>
      <c r="D1100" s="394"/>
      <c r="E1100" s="108"/>
      <c r="F1100" s="108"/>
      <c r="G1100" s="108"/>
      <c r="H1100" s="108"/>
      <c r="I1100" s="108"/>
      <c r="J1100" s="108"/>
      <c r="K1100" s="108"/>
      <c r="L1100" s="108"/>
      <c r="M1100" s="108"/>
      <c r="N1100" s="108"/>
      <c r="O1100" s="108"/>
      <c r="P1100" s="108"/>
      <c r="Q1100" s="108"/>
      <c r="R1100" s="108"/>
      <c r="S1100" s="108"/>
      <c r="T1100" s="108"/>
      <c r="U1100" s="280"/>
    </row>
    <row r="1101" spans="2:38" ht="15.75" customHeight="1"/>
    <row r="1103" spans="2:38" ht="18.75" customHeight="1" thickBot="1">
      <c r="B1103" s="100"/>
      <c r="C1103" s="101"/>
      <c r="D1103" s="390"/>
      <c r="E1103" s="101"/>
      <c r="F1103" s="101"/>
      <c r="G1103" s="101"/>
      <c r="H1103" s="101"/>
      <c r="I1103" s="101"/>
      <c r="J1103" s="101"/>
      <c r="K1103" s="101"/>
      <c r="L1103" s="101"/>
      <c r="M1103" s="101"/>
      <c r="N1103" s="101"/>
      <c r="O1103" s="101"/>
      <c r="P1103" s="101"/>
      <c r="Q1103" s="101"/>
      <c r="R1103" s="101"/>
      <c r="S1103" s="101"/>
      <c r="T1103" s="101"/>
      <c r="U1103" s="276"/>
      <c r="V1103" s="22"/>
    </row>
    <row r="1104" spans="2:38" ht="12.6" customHeight="1">
      <c r="B1104" s="35"/>
      <c r="C1104" s="36"/>
      <c r="D1104" s="395"/>
      <c r="E1104" s="36"/>
      <c r="F1104" s="36"/>
      <c r="G1104" s="36"/>
      <c r="H1104" s="36"/>
      <c r="I1104" s="36"/>
      <c r="J1104" s="36"/>
      <c r="K1104" s="36"/>
      <c r="L1104" s="36"/>
      <c r="M1104" s="36"/>
      <c r="N1104" s="36"/>
      <c r="O1104" s="36"/>
      <c r="P1104" s="36"/>
      <c r="Q1104" s="36"/>
      <c r="R1104" s="36"/>
      <c r="S1104" s="36"/>
      <c r="T1104" s="36"/>
      <c r="U1104" s="281"/>
      <c r="V1104" s="22"/>
    </row>
    <row r="1105" spans="2:22">
      <c r="B1105" s="102"/>
      <c r="V1105" s="22"/>
    </row>
    <row r="1106" spans="2:22" ht="12" customHeight="1">
      <c r="B1106" s="102"/>
      <c r="V1106" s="22"/>
    </row>
    <row r="1107" spans="2:22">
      <c r="B1107" s="106"/>
      <c r="C1107" s="34"/>
      <c r="D1107" s="396"/>
      <c r="E1107" s="34"/>
      <c r="F1107" s="34"/>
      <c r="G1107" s="34"/>
      <c r="H1107" s="34"/>
      <c r="I1107" s="34"/>
      <c r="J1107" s="34"/>
      <c r="K1107" s="34"/>
      <c r="L1107" s="34"/>
      <c r="M1107" s="34"/>
      <c r="N1107" s="34"/>
      <c r="O1107" s="34"/>
      <c r="P1107" s="34"/>
      <c r="Q1107" s="34"/>
      <c r="R1107" s="34"/>
      <c r="S1107" s="34"/>
      <c r="T1107" s="34"/>
      <c r="U1107" s="249"/>
      <c r="V1107" s="22"/>
    </row>
    <row r="1108" spans="2:22" ht="14.25">
      <c r="B1108" s="34"/>
      <c r="C1108" s="34"/>
      <c r="D1108" s="396"/>
      <c r="E1108" s="34"/>
      <c r="F1108" s="34"/>
      <c r="G1108" s="34"/>
      <c r="H1108" s="34"/>
      <c r="I1108" s="34"/>
      <c r="J1108" s="34"/>
      <c r="K1108" s="34"/>
      <c r="L1108" s="34"/>
      <c r="M1108" s="34"/>
      <c r="N1108" s="34"/>
      <c r="O1108" s="34"/>
      <c r="P1108" s="34"/>
      <c r="Q1108" s="34"/>
      <c r="R1108" s="34"/>
      <c r="S1108" s="34"/>
      <c r="T1108" s="34"/>
      <c r="U1108" s="249"/>
      <c r="V1108" s="22"/>
    </row>
    <row r="1109" spans="2:22" ht="15.75" customHeight="1">
      <c r="B1109" s="1008"/>
      <c r="C1109" s="1008"/>
      <c r="D1109" s="1008"/>
      <c r="E1109" s="1008"/>
      <c r="F1109" s="1008"/>
      <c r="G1109" s="1008"/>
      <c r="H1109" s="1008"/>
      <c r="I1109" s="1008"/>
      <c r="J1109" s="1008"/>
      <c r="K1109" s="1008"/>
      <c r="L1109" s="1008"/>
      <c r="M1109" s="1008"/>
      <c r="N1109" s="1008"/>
      <c r="O1109" s="1008"/>
      <c r="P1109" s="1008"/>
      <c r="Q1109" s="1008"/>
      <c r="R1109" s="1008"/>
      <c r="S1109" s="1008"/>
      <c r="T1109" s="1008"/>
      <c r="U1109" s="1008"/>
      <c r="V1109" s="22"/>
    </row>
    <row r="1110" spans="2:22" ht="15.75" customHeight="1">
      <c r="B1110" s="1008"/>
      <c r="C1110" s="1008"/>
      <c r="D1110" s="1008"/>
      <c r="E1110" s="1008"/>
      <c r="F1110" s="1008"/>
      <c r="G1110" s="1008"/>
      <c r="H1110" s="1008"/>
      <c r="I1110" s="1008"/>
      <c r="J1110" s="1008"/>
      <c r="K1110" s="1008"/>
      <c r="L1110" s="1008"/>
      <c r="M1110" s="1008"/>
      <c r="N1110" s="1008"/>
      <c r="O1110" s="1008"/>
      <c r="P1110" s="1008"/>
      <c r="Q1110" s="1008"/>
      <c r="R1110" s="1008"/>
      <c r="S1110" s="1008"/>
      <c r="T1110" s="1008"/>
      <c r="U1110" s="1008"/>
      <c r="V1110" s="22"/>
    </row>
    <row r="1111" spans="2:22" ht="15.75" customHeight="1">
      <c r="B1111" s="1008"/>
      <c r="C1111" s="1008"/>
      <c r="D1111" s="1008"/>
      <c r="E1111" s="1008"/>
      <c r="F1111" s="1008"/>
      <c r="G1111" s="1008"/>
      <c r="H1111" s="1008"/>
      <c r="I1111" s="1008"/>
      <c r="J1111" s="1008"/>
      <c r="K1111" s="1008"/>
      <c r="L1111" s="1008"/>
      <c r="M1111" s="1008"/>
      <c r="N1111" s="1008"/>
      <c r="O1111" s="1008"/>
      <c r="P1111" s="1008"/>
      <c r="Q1111" s="1008"/>
      <c r="R1111" s="1008"/>
      <c r="S1111" s="1008"/>
      <c r="T1111" s="1008"/>
      <c r="U1111" s="1008"/>
      <c r="V1111" s="22"/>
    </row>
    <row r="1112" spans="2:22" ht="14.25">
      <c r="B1112" s="1008"/>
      <c r="C1112" s="1008"/>
      <c r="D1112" s="1008"/>
      <c r="E1112" s="1008"/>
      <c r="F1112" s="1008"/>
      <c r="G1112" s="1008"/>
      <c r="H1112" s="1008"/>
      <c r="I1112" s="1008"/>
      <c r="J1112" s="1008"/>
      <c r="K1112" s="1008"/>
      <c r="L1112" s="1008"/>
      <c r="M1112" s="1008"/>
      <c r="N1112" s="1008"/>
      <c r="O1112" s="1008"/>
      <c r="P1112" s="1008"/>
      <c r="Q1112" s="1008"/>
      <c r="R1112" s="1008"/>
      <c r="S1112" s="1008"/>
      <c r="T1112" s="1008"/>
      <c r="U1112" s="1008"/>
      <c r="V1112" s="22"/>
    </row>
    <row r="1113" spans="2:22" ht="15.75" customHeight="1">
      <c r="B1113" s="1008"/>
      <c r="C1113" s="1008"/>
      <c r="D1113" s="1008"/>
      <c r="E1113" s="1008"/>
      <c r="F1113" s="1008"/>
      <c r="G1113" s="1008"/>
      <c r="H1113" s="1008"/>
      <c r="I1113" s="1008"/>
      <c r="J1113" s="1008"/>
      <c r="K1113" s="1008"/>
      <c r="L1113" s="1008"/>
      <c r="M1113" s="1008"/>
      <c r="N1113" s="1008"/>
      <c r="O1113" s="1008"/>
      <c r="P1113" s="1008"/>
      <c r="Q1113" s="1008"/>
      <c r="R1113" s="1008"/>
      <c r="S1113" s="1008"/>
      <c r="T1113" s="1008"/>
      <c r="U1113" s="1008"/>
      <c r="V1113" s="22"/>
    </row>
    <row r="1114" spans="2:22" ht="24" customHeight="1">
      <c r="B1114" s="1008"/>
      <c r="C1114" s="1008"/>
      <c r="D1114" s="1008"/>
      <c r="E1114" s="1008"/>
      <c r="F1114" s="1008"/>
      <c r="G1114" s="1008"/>
      <c r="H1114" s="1008"/>
      <c r="I1114" s="1008"/>
      <c r="J1114" s="1008"/>
      <c r="K1114" s="1008"/>
      <c r="L1114" s="1008"/>
      <c r="M1114" s="1008"/>
      <c r="N1114" s="1008"/>
      <c r="O1114" s="1008"/>
      <c r="P1114" s="1008"/>
      <c r="Q1114" s="1008"/>
      <c r="R1114" s="1008"/>
      <c r="S1114" s="1008"/>
      <c r="T1114" s="1008"/>
      <c r="U1114" s="1008"/>
    </row>
    <row r="1115" spans="2:22" ht="15.75" customHeight="1">
      <c r="B1115" s="1008"/>
      <c r="C1115" s="1008"/>
      <c r="D1115" s="1008"/>
      <c r="E1115" s="1008"/>
      <c r="F1115" s="1008"/>
      <c r="G1115" s="1008"/>
      <c r="H1115" s="1008"/>
      <c r="I1115" s="1008"/>
      <c r="J1115" s="1008"/>
      <c r="K1115" s="1008"/>
      <c r="L1115" s="1008"/>
      <c r="M1115" s="1008"/>
      <c r="N1115" s="1008"/>
      <c r="O1115" s="1008"/>
      <c r="P1115" s="1008"/>
      <c r="Q1115" s="1008"/>
      <c r="R1115" s="1008"/>
      <c r="S1115" s="1008"/>
      <c r="T1115" s="1008"/>
      <c r="U1115" s="1008"/>
      <c r="V1115" s="22"/>
    </row>
    <row r="1116" spans="2:22" ht="15.75" customHeight="1">
      <c r="B1116" s="1008"/>
      <c r="C1116" s="1008"/>
      <c r="D1116" s="1008"/>
      <c r="E1116" s="1008"/>
      <c r="F1116" s="1008"/>
      <c r="G1116" s="1008"/>
      <c r="H1116" s="1008"/>
      <c r="I1116" s="1008"/>
      <c r="J1116" s="1008"/>
      <c r="K1116" s="1008"/>
      <c r="L1116" s="1008"/>
      <c r="M1116" s="1008"/>
      <c r="N1116" s="1008"/>
      <c r="O1116" s="1008"/>
      <c r="P1116" s="1008"/>
      <c r="Q1116" s="1008"/>
      <c r="R1116" s="1008"/>
      <c r="S1116" s="1008"/>
      <c r="T1116" s="1008"/>
      <c r="U1116" s="1008"/>
      <c r="V1116" s="22"/>
    </row>
    <row r="1117" spans="2:22" ht="15.75" customHeight="1">
      <c r="B1117" s="1008"/>
      <c r="C1117" s="1008"/>
      <c r="D1117" s="1008"/>
      <c r="E1117" s="1008"/>
      <c r="F1117" s="1008"/>
      <c r="G1117" s="1008"/>
      <c r="H1117" s="1008"/>
      <c r="I1117" s="1008"/>
      <c r="J1117" s="1008"/>
      <c r="K1117" s="1008"/>
      <c r="L1117" s="1008"/>
      <c r="M1117" s="1008"/>
      <c r="N1117" s="1008"/>
      <c r="O1117" s="1008"/>
      <c r="P1117" s="1008"/>
      <c r="Q1117" s="1008"/>
      <c r="R1117" s="1008"/>
      <c r="S1117" s="1008"/>
      <c r="T1117" s="1008"/>
      <c r="U1117" s="1008"/>
      <c r="V1117" s="22"/>
    </row>
    <row r="1118" spans="2:22" ht="15.75" customHeight="1">
      <c r="B1118" s="1008"/>
      <c r="C1118" s="1008"/>
      <c r="D1118" s="1008"/>
      <c r="E1118" s="1008"/>
      <c r="F1118" s="1008"/>
      <c r="G1118" s="1008"/>
      <c r="H1118" s="1008"/>
      <c r="I1118" s="1008"/>
      <c r="J1118" s="1008"/>
      <c r="K1118" s="1008"/>
      <c r="L1118" s="1008"/>
      <c r="M1118" s="1008"/>
      <c r="N1118" s="1008"/>
      <c r="O1118" s="1008"/>
      <c r="P1118" s="1008"/>
      <c r="Q1118" s="1008"/>
      <c r="R1118" s="1008"/>
      <c r="S1118" s="1008"/>
      <c r="T1118" s="1008"/>
      <c r="U1118" s="1008"/>
      <c r="V1118" s="22"/>
    </row>
    <row r="1119" spans="2:22" ht="15.75" customHeight="1">
      <c r="B1119" s="1008"/>
      <c r="C1119" s="1008"/>
      <c r="D1119" s="1008"/>
      <c r="E1119" s="1008"/>
      <c r="F1119" s="1008"/>
      <c r="G1119" s="1008"/>
      <c r="H1119" s="1008"/>
      <c r="I1119" s="1008"/>
      <c r="J1119" s="1008"/>
      <c r="K1119" s="1008"/>
      <c r="L1119" s="1008"/>
      <c r="M1119" s="1008"/>
      <c r="N1119" s="1008"/>
      <c r="O1119" s="1008"/>
      <c r="P1119" s="1008"/>
      <c r="Q1119" s="1008"/>
      <c r="R1119" s="1008"/>
      <c r="S1119" s="1008"/>
      <c r="T1119" s="1008"/>
      <c r="U1119" s="1008"/>
      <c r="V1119" s="22"/>
    </row>
    <row r="1120" spans="2:22" ht="15.75" customHeight="1">
      <c r="C1120" s="22"/>
      <c r="D1120" s="360"/>
      <c r="E1120" s="22"/>
      <c r="F1120" s="22"/>
      <c r="G1120" s="22"/>
      <c r="H1120" s="22"/>
      <c r="I1120" s="22"/>
      <c r="J1120" s="22"/>
      <c r="K1120" s="22"/>
      <c r="L1120" s="22"/>
      <c r="M1120" s="22"/>
      <c r="N1120" s="22"/>
      <c r="O1120" s="22"/>
      <c r="P1120" s="22"/>
      <c r="Q1120" s="22"/>
      <c r="R1120" s="22"/>
      <c r="S1120" s="22"/>
      <c r="T1120" s="22"/>
      <c r="V1120" s="22"/>
    </row>
    <row r="1121" spans="2:22">
      <c r="B1121" s="109"/>
      <c r="C1121" s="110"/>
      <c r="D1121" s="397"/>
      <c r="E1121" s="110"/>
      <c r="F1121" s="110"/>
      <c r="G1121" s="110"/>
      <c r="H1121" s="110"/>
      <c r="I1121" s="110"/>
      <c r="J1121" s="110"/>
      <c r="K1121" s="110"/>
      <c r="L1121" s="110"/>
      <c r="M1121" s="110"/>
      <c r="N1121" s="110"/>
      <c r="O1121" s="110"/>
      <c r="P1121" s="110"/>
      <c r="Q1121" s="110"/>
      <c r="R1121" s="110"/>
      <c r="S1121" s="110"/>
      <c r="T1121" s="110"/>
      <c r="U1121" s="282"/>
      <c r="V1121" s="22"/>
    </row>
    <row r="1122" spans="2:22" ht="15.75" customHeight="1">
      <c r="B1122" s="110"/>
      <c r="C1122" s="110"/>
      <c r="D1122" s="397"/>
      <c r="E1122" s="110"/>
      <c r="F1122" s="110"/>
      <c r="G1122" s="110"/>
      <c r="H1122" s="110"/>
      <c r="I1122" s="110"/>
      <c r="J1122" s="110"/>
      <c r="K1122" s="110"/>
      <c r="L1122" s="110"/>
      <c r="M1122" s="110"/>
      <c r="N1122" s="110"/>
      <c r="O1122" s="110"/>
      <c r="P1122" s="110"/>
      <c r="Q1122" s="110"/>
      <c r="R1122" s="110"/>
      <c r="S1122" s="110"/>
      <c r="T1122" s="110"/>
      <c r="U1122" s="282"/>
    </row>
    <row r="1123" spans="2:22" ht="15.75" customHeight="1">
      <c r="B1123" s="977"/>
      <c r="C1123" s="977"/>
      <c r="D1123" s="977"/>
      <c r="E1123" s="977"/>
      <c r="F1123" s="977"/>
      <c r="G1123" s="977"/>
      <c r="H1123" s="977"/>
      <c r="I1123" s="977"/>
      <c r="J1123" s="977"/>
      <c r="K1123" s="977"/>
      <c r="L1123" s="977"/>
      <c r="M1123" s="977"/>
      <c r="N1123" s="977"/>
      <c r="O1123" s="977"/>
      <c r="P1123" s="977"/>
      <c r="Q1123" s="977"/>
      <c r="R1123" s="977"/>
      <c r="S1123" s="977"/>
      <c r="T1123" s="977"/>
      <c r="U1123" s="977"/>
      <c r="V1123" s="22"/>
    </row>
    <row r="1124" spans="2:22" ht="22.5" customHeight="1">
      <c r="B1124" s="977"/>
      <c r="C1124" s="977"/>
      <c r="D1124" s="977"/>
      <c r="E1124" s="977"/>
      <c r="F1124" s="977"/>
      <c r="G1124" s="977"/>
      <c r="H1124" s="977"/>
      <c r="I1124" s="977"/>
      <c r="J1124" s="977"/>
      <c r="K1124" s="977"/>
      <c r="L1124" s="977"/>
      <c r="M1124" s="977"/>
      <c r="N1124" s="977"/>
      <c r="O1124" s="977"/>
      <c r="P1124" s="977"/>
      <c r="Q1124" s="977"/>
      <c r="R1124" s="977"/>
      <c r="S1124" s="977"/>
      <c r="T1124" s="977"/>
      <c r="U1124" s="977"/>
      <c r="V1124" s="22"/>
    </row>
    <row r="1125" spans="2:22" ht="18.75" customHeight="1">
      <c r="B1125" s="977"/>
      <c r="C1125" s="977"/>
      <c r="D1125" s="977"/>
      <c r="E1125" s="977"/>
      <c r="F1125" s="977"/>
      <c r="G1125" s="977"/>
      <c r="H1125" s="977"/>
      <c r="I1125" s="977"/>
      <c r="J1125" s="977"/>
      <c r="K1125" s="977"/>
      <c r="L1125" s="977"/>
      <c r="M1125" s="977"/>
      <c r="N1125" s="977"/>
      <c r="O1125" s="977"/>
      <c r="P1125" s="977"/>
      <c r="Q1125" s="977"/>
      <c r="R1125" s="977"/>
      <c r="S1125" s="977"/>
      <c r="T1125" s="977"/>
      <c r="U1125" s="977"/>
      <c r="V1125" s="22"/>
    </row>
    <row r="1126" spans="2:22" ht="4.5" customHeight="1">
      <c r="B1126" s="977"/>
      <c r="C1126" s="977"/>
      <c r="D1126" s="977"/>
      <c r="E1126" s="977"/>
      <c r="F1126" s="977"/>
      <c r="G1126" s="977"/>
      <c r="H1126" s="977"/>
      <c r="I1126" s="977"/>
      <c r="J1126" s="977"/>
      <c r="K1126" s="977"/>
      <c r="L1126" s="977"/>
      <c r="M1126" s="977"/>
      <c r="N1126" s="977"/>
      <c r="O1126" s="977"/>
      <c r="P1126" s="977"/>
      <c r="Q1126" s="977"/>
      <c r="R1126" s="977"/>
      <c r="S1126" s="977"/>
      <c r="T1126" s="977"/>
      <c r="U1126" s="977"/>
    </row>
    <row r="1127" spans="2:22" ht="15.75" customHeight="1">
      <c r="C1127" s="22"/>
      <c r="D1127" s="360"/>
      <c r="E1127" s="22"/>
      <c r="F1127" s="22"/>
      <c r="G1127" s="22"/>
      <c r="H1127" s="22"/>
      <c r="I1127" s="22"/>
      <c r="J1127" s="22"/>
      <c r="K1127" s="22"/>
      <c r="L1127" s="22"/>
      <c r="M1127" s="22"/>
      <c r="N1127" s="22"/>
      <c r="O1127" s="22"/>
      <c r="P1127" s="22"/>
      <c r="Q1127" s="22"/>
      <c r="R1127" s="22"/>
      <c r="S1127" s="22"/>
      <c r="T1127" s="22"/>
      <c r="V1127" s="22"/>
    </row>
    <row r="1128" spans="2:22" ht="15.75" customHeight="1">
      <c r="B1128" s="111"/>
      <c r="D1128" s="352"/>
      <c r="U1128" s="246"/>
      <c r="V1128" s="22"/>
    </row>
    <row r="1129" spans="2:22" ht="15.75" customHeight="1">
      <c r="B1129" s="978"/>
      <c r="C1129" s="978"/>
      <c r="D1129" s="978"/>
      <c r="E1129" s="978"/>
      <c r="F1129" s="978"/>
      <c r="G1129" s="978"/>
      <c r="H1129" s="978"/>
      <c r="I1129" s="978"/>
      <c r="J1129" s="978"/>
      <c r="K1129" s="978"/>
      <c r="L1129" s="978"/>
      <c r="M1129" s="978"/>
      <c r="N1129" s="978"/>
      <c r="O1129" s="978"/>
      <c r="P1129" s="978"/>
      <c r="Q1129" s="978"/>
      <c r="R1129" s="978"/>
      <c r="S1129" s="978"/>
      <c r="T1129" s="978"/>
      <c r="U1129" s="978"/>
      <c r="V1129" s="22"/>
    </row>
    <row r="1130" spans="2:22" ht="15.75" customHeight="1">
      <c r="B1130" s="978"/>
      <c r="C1130" s="978"/>
      <c r="D1130" s="978"/>
      <c r="E1130" s="978"/>
      <c r="F1130" s="978"/>
      <c r="G1130" s="978"/>
      <c r="H1130" s="978"/>
      <c r="I1130" s="978"/>
      <c r="J1130" s="978"/>
      <c r="K1130" s="978"/>
      <c r="L1130" s="978"/>
      <c r="M1130" s="978"/>
      <c r="N1130" s="978"/>
      <c r="O1130" s="978"/>
      <c r="P1130" s="978"/>
      <c r="Q1130" s="978"/>
      <c r="R1130" s="978"/>
      <c r="S1130" s="978"/>
      <c r="T1130" s="978"/>
      <c r="U1130" s="978"/>
      <c r="V1130" s="22"/>
    </row>
    <row r="1131" spans="2:22" ht="15.75" customHeight="1">
      <c r="B1131" s="978"/>
      <c r="C1131" s="978"/>
      <c r="D1131" s="978"/>
      <c r="E1131" s="978"/>
      <c r="F1131" s="978"/>
      <c r="G1131" s="978"/>
      <c r="H1131" s="978"/>
      <c r="I1131" s="978"/>
      <c r="J1131" s="978"/>
      <c r="K1131" s="978"/>
      <c r="L1131" s="978"/>
      <c r="M1131" s="978"/>
      <c r="N1131" s="978"/>
      <c r="O1131" s="978"/>
      <c r="P1131" s="978"/>
      <c r="Q1131" s="978"/>
      <c r="R1131" s="978"/>
      <c r="S1131" s="978"/>
      <c r="T1131" s="978"/>
      <c r="U1131" s="978"/>
      <c r="V1131" s="22"/>
    </row>
    <row r="1132" spans="2:22" ht="15.75" customHeight="1">
      <c r="B1132" s="978"/>
      <c r="C1132" s="978"/>
      <c r="D1132" s="978"/>
      <c r="E1132" s="978"/>
      <c r="F1132" s="978"/>
      <c r="G1132" s="978"/>
      <c r="H1132" s="978"/>
      <c r="I1132" s="978"/>
      <c r="J1132" s="978"/>
      <c r="K1132" s="978"/>
      <c r="L1132" s="978"/>
      <c r="M1132" s="978"/>
      <c r="N1132" s="978"/>
      <c r="O1132" s="978"/>
      <c r="P1132" s="978"/>
      <c r="Q1132" s="978"/>
      <c r="R1132" s="978"/>
      <c r="S1132" s="978"/>
      <c r="T1132" s="978"/>
      <c r="U1132" s="978"/>
      <c r="V1132" s="22"/>
    </row>
    <row r="1133" spans="2:22" ht="15.75" customHeight="1">
      <c r="B1133" s="978"/>
      <c r="C1133" s="978"/>
      <c r="D1133" s="978"/>
      <c r="E1133" s="978"/>
      <c r="F1133" s="978"/>
      <c r="G1133" s="978"/>
      <c r="H1133" s="978"/>
      <c r="I1133" s="978"/>
      <c r="J1133" s="978"/>
      <c r="K1133" s="978"/>
      <c r="L1133" s="978"/>
      <c r="M1133" s="978"/>
      <c r="N1133" s="978"/>
      <c r="O1133" s="978"/>
      <c r="P1133" s="978"/>
      <c r="Q1133" s="978"/>
      <c r="R1133" s="978"/>
      <c r="S1133" s="978"/>
      <c r="T1133" s="978"/>
      <c r="U1133" s="978"/>
    </row>
    <row r="1134" spans="2:22" ht="15.75" customHeight="1">
      <c r="B1134" s="978"/>
      <c r="C1134" s="978"/>
      <c r="D1134" s="978"/>
      <c r="E1134" s="978"/>
      <c r="F1134" s="978"/>
      <c r="G1134" s="978"/>
      <c r="H1134" s="978"/>
      <c r="I1134" s="978"/>
      <c r="J1134" s="978"/>
      <c r="K1134" s="978"/>
      <c r="L1134" s="978"/>
      <c r="M1134" s="978"/>
      <c r="N1134" s="978"/>
      <c r="O1134" s="978"/>
      <c r="P1134" s="978"/>
      <c r="Q1134" s="978"/>
      <c r="R1134" s="978"/>
      <c r="S1134" s="978"/>
      <c r="T1134" s="978"/>
      <c r="U1134" s="978"/>
      <c r="V1134" s="22"/>
    </row>
    <row r="1135" spans="2:22" ht="15.75" customHeight="1">
      <c r="B1135" s="978"/>
      <c r="C1135" s="978"/>
      <c r="D1135" s="978"/>
      <c r="E1135" s="978"/>
      <c r="F1135" s="978"/>
      <c r="G1135" s="978"/>
      <c r="H1135" s="978"/>
      <c r="I1135" s="978"/>
      <c r="J1135" s="978"/>
      <c r="K1135" s="978"/>
      <c r="L1135" s="978"/>
      <c r="M1135" s="978"/>
      <c r="N1135" s="978"/>
      <c r="O1135" s="978"/>
      <c r="P1135" s="978"/>
      <c r="Q1135" s="978"/>
      <c r="R1135" s="978"/>
      <c r="S1135" s="978"/>
      <c r="T1135" s="978"/>
      <c r="U1135" s="978"/>
    </row>
    <row r="1136" spans="2:22" ht="15.75" customHeight="1">
      <c r="C1136" s="22"/>
      <c r="D1136" s="360"/>
      <c r="E1136" s="22"/>
      <c r="F1136" s="22"/>
      <c r="G1136" s="22"/>
      <c r="H1136" s="22"/>
      <c r="I1136" s="22"/>
      <c r="J1136" s="22"/>
      <c r="K1136" s="22"/>
      <c r="L1136" s="22"/>
      <c r="M1136" s="22"/>
      <c r="N1136" s="22"/>
      <c r="O1136" s="22"/>
      <c r="P1136" s="22"/>
      <c r="Q1136" s="22"/>
      <c r="R1136" s="22"/>
      <c r="S1136" s="22"/>
      <c r="T1136" s="22"/>
    </row>
    <row r="1137" spans="2:22">
      <c r="B1137" s="112"/>
      <c r="C1137" s="110"/>
      <c r="D1137" s="397"/>
      <c r="E1137" s="110"/>
      <c r="F1137" s="110"/>
      <c r="G1137" s="110"/>
      <c r="H1137" s="110"/>
      <c r="I1137" s="110"/>
      <c r="J1137" s="110"/>
      <c r="K1137" s="110"/>
      <c r="L1137" s="110"/>
      <c r="M1137" s="110"/>
      <c r="N1137" s="110"/>
      <c r="O1137" s="110"/>
      <c r="P1137" s="110"/>
      <c r="Q1137" s="110"/>
      <c r="R1137" s="110"/>
      <c r="S1137" s="110"/>
      <c r="T1137" s="110"/>
      <c r="U1137" s="282"/>
      <c r="V1137" s="22"/>
    </row>
    <row r="1138" spans="2:22" ht="15.75" customHeight="1">
      <c r="B1138" s="977"/>
      <c r="C1138" s="977"/>
      <c r="D1138" s="977"/>
      <c r="E1138" s="977"/>
      <c r="F1138" s="977"/>
      <c r="G1138" s="977"/>
      <c r="H1138" s="977"/>
      <c r="I1138" s="977"/>
      <c r="J1138" s="977"/>
      <c r="K1138" s="977"/>
      <c r="L1138" s="977"/>
      <c r="M1138" s="977"/>
      <c r="N1138" s="977"/>
      <c r="O1138" s="977"/>
      <c r="P1138" s="977"/>
      <c r="Q1138" s="977"/>
      <c r="R1138" s="977"/>
      <c r="S1138" s="977"/>
      <c r="T1138" s="977"/>
      <c r="U1138" s="977"/>
      <c r="V1138" s="22"/>
    </row>
    <row r="1139" spans="2:22" ht="15.75" customHeight="1">
      <c r="B1139" s="977"/>
      <c r="C1139" s="977"/>
      <c r="D1139" s="977"/>
      <c r="E1139" s="977"/>
      <c r="F1139" s="977"/>
      <c r="G1139" s="977"/>
      <c r="H1139" s="977"/>
      <c r="I1139" s="977"/>
      <c r="J1139" s="977"/>
      <c r="K1139" s="977"/>
      <c r="L1139" s="977"/>
      <c r="M1139" s="977"/>
      <c r="N1139" s="977"/>
      <c r="O1139" s="977"/>
      <c r="P1139" s="977"/>
      <c r="Q1139" s="977"/>
      <c r="R1139" s="977"/>
      <c r="S1139" s="977"/>
      <c r="T1139" s="977"/>
      <c r="U1139" s="977"/>
    </row>
    <row r="1140" spans="2:22" ht="14.25">
      <c r="B1140" s="977"/>
      <c r="C1140" s="977"/>
      <c r="D1140" s="977"/>
      <c r="E1140" s="977"/>
      <c r="F1140" s="977"/>
      <c r="G1140" s="977"/>
      <c r="H1140" s="977"/>
      <c r="I1140" s="977"/>
      <c r="J1140" s="977"/>
      <c r="K1140" s="977"/>
      <c r="L1140" s="977"/>
      <c r="M1140" s="977"/>
      <c r="N1140" s="977"/>
      <c r="O1140" s="977"/>
      <c r="P1140" s="977"/>
      <c r="Q1140" s="977"/>
      <c r="R1140" s="977"/>
      <c r="S1140" s="977"/>
      <c r="T1140" s="977"/>
      <c r="U1140" s="977"/>
    </row>
    <row r="1141" spans="2:22" ht="15.75" customHeight="1">
      <c r="C1141" s="22"/>
      <c r="D1141" s="360"/>
      <c r="E1141" s="22"/>
      <c r="F1141" s="22"/>
      <c r="G1141" s="22"/>
      <c r="H1141" s="22"/>
      <c r="I1141" s="22"/>
      <c r="J1141" s="22"/>
      <c r="K1141" s="22"/>
      <c r="L1141" s="22"/>
      <c r="M1141" s="22"/>
      <c r="N1141" s="22"/>
      <c r="O1141" s="22"/>
      <c r="P1141" s="22"/>
      <c r="Q1141" s="22"/>
      <c r="R1141" s="22"/>
      <c r="S1141" s="22"/>
      <c r="T1141" s="22"/>
    </row>
    <row r="1142" spans="2:22">
      <c r="B1142" s="112"/>
      <c r="C1142" s="110"/>
      <c r="D1142" s="397"/>
      <c r="E1142" s="110"/>
      <c r="F1142" s="110"/>
      <c r="G1142" s="110"/>
      <c r="H1142" s="110"/>
      <c r="I1142" s="110"/>
      <c r="J1142" s="110"/>
      <c r="K1142" s="110"/>
      <c r="L1142" s="110"/>
      <c r="M1142" s="110"/>
      <c r="N1142" s="110"/>
      <c r="O1142" s="110"/>
      <c r="P1142" s="110"/>
      <c r="Q1142" s="110"/>
      <c r="R1142" s="110"/>
      <c r="S1142" s="110"/>
      <c r="T1142" s="110"/>
      <c r="U1142" s="282"/>
      <c r="V1142" s="22"/>
    </row>
    <row r="1143" spans="2:22" ht="15.75" customHeight="1">
      <c r="B1143" s="977"/>
      <c r="C1143" s="977"/>
      <c r="D1143" s="977"/>
      <c r="E1143" s="977"/>
      <c r="F1143" s="977"/>
      <c r="G1143" s="977"/>
      <c r="H1143" s="977"/>
      <c r="I1143" s="977"/>
      <c r="J1143" s="977"/>
      <c r="K1143" s="977"/>
      <c r="L1143" s="977"/>
      <c r="M1143" s="977"/>
      <c r="N1143" s="977"/>
      <c r="O1143" s="977"/>
      <c r="P1143" s="977"/>
      <c r="Q1143" s="977"/>
      <c r="R1143" s="977"/>
      <c r="S1143" s="977"/>
      <c r="T1143" s="977"/>
      <c r="U1143" s="977"/>
    </row>
    <row r="1144" spans="2:22" ht="15.75" customHeight="1">
      <c r="B1144" s="977"/>
      <c r="C1144" s="977"/>
      <c r="D1144" s="977"/>
      <c r="E1144" s="977"/>
      <c r="F1144" s="977"/>
      <c r="G1144" s="977"/>
      <c r="H1144" s="977"/>
      <c r="I1144" s="977"/>
      <c r="J1144" s="977"/>
      <c r="K1144" s="977"/>
      <c r="L1144" s="977"/>
      <c r="M1144" s="977"/>
      <c r="N1144" s="977"/>
      <c r="O1144" s="977"/>
      <c r="P1144" s="977"/>
      <c r="Q1144" s="977"/>
      <c r="R1144" s="977"/>
      <c r="S1144" s="977"/>
      <c r="T1144" s="977"/>
      <c r="U1144" s="977"/>
    </row>
    <row r="1145" spans="2:22" ht="15.75" customHeight="1">
      <c r="B1145" s="977"/>
      <c r="C1145" s="977"/>
      <c r="D1145" s="977"/>
      <c r="E1145" s="977"/>
      <c r="F1145" s="977"/>
      <c r="G1145" s="977"/>
      <c r="H1145" s="977"/>
      <c r="I1145" s="977"/>
      <c r="J1145" s="977"/>
      <c r="K1145" s="977"/>
      <c r="L1145" s="977"/>
      <c r="M1145" s="977"/>
      <c r="N1145" s="977"/>
      <c r="O1145" s="977"/>
      <c r="P1145" s="977"/>
      <c r="Q1145" s="977"/>
      <c r="R1145" s="977"/>
      <c r="S1145" s="977"/>
      <c r="T1145" s="977"/>
      <c r="U1145" s="977"/>
    </row>
    <row r="1146" spans="2:22" ht="15.75" customHeight="1">
      <c r="B1146" s="977"/>
      <c r="C1146" s="977"/>
      <c r="D1146" s="977"/>
      <c r="E1146" s="977"/>
      <c r="F1146" s="977"/>
      <c r="G1146" s="977"/>
      <c r="H1146" s="977"/>
      <c r="I1146" s="977"/>
      <c r="J1146" s="977"/>
      <c r="K1146" s="977"/>
      <c r="L1146" s="977"/>
      <c r="M1146" s="977"/>
      <c r="N1146" s="977"/>
      <c r="O1146" s="977"/>
      <c r="P1146" s="977"/>
      <c r="Q1146" s="977"/>
      <c r="R1146" s="977"/>
      <c r="S1146" s="977"/>
      <c r="T1146" s="977"/>
      <c r="U1146" s="977"/>
    </row>
    <row r="1147" spans="2:22" ht="15.75" customHeight="1">
      <c r="C1147" s="22"/>
      <c r="D1147" s="360"/>
      <c r="E1147" s="22"/>
      <c r="F1147" s="22"/>
      <c r="G1147" s="22"/>
      <c r="H1147" s="22"/>
      <c r="I1147" s="22"/>
      <c r="J1147" s="22"/>
      <c r="K1147" s="22"/>
      <c r="L1147" s="22"/>
      <c r="M1147" s="22"/>
      <c r="N1147" s="22"/>
      <c r="O1147" s="22"/>
      <c r="P1147" s="22"/>
      <c r="Q1147" s="22"/>
      <c r="R1147" s="22"/>
      <c r="S1147" s="22"/>
      <c r="T1147" s="22"/>
    </row>
    <row r="1148" spans="2:22" ht="15.75" customHeight="1">
      <c r="B1148" s="106"/>
      <c r="C1148" s="22"/>
      <c r="D1148" s="360"/>
      <c r="E1148" s="22"/>
      <c r="F1148" s="22"/>
      <c r="G1148" s="22"/>
      <c r="H1148" s="22"/>
      <c r="I1148" s="22"/>
      <c r="J1148" s="22"/>
      <c r="K1148" s="22"/>
      <c r="L1148" s="22"/>
      <c r="M1148" s="22"/>
      <c r="N1148" s="22"/>
      <c r="O1148" s="22"/>
      <c r="P1148" s="22"/>
      <c r="Q1148" s="22"/>
      <c r="R1148" s="22"/>
      <c r="S1148" s="22"/>
      <c r="T1148" s="22"/>
    </row>
    <row r="1149" spans="2:22" ht="15.75" customHeight="1">
      <c r="C1149" s="22"/>
      <c r="D1149" s="360"/>
      <c r="E1149" s="22"/>
      <c r="F1149" s="22"/>
      <c r="G1149" s="22"/>
      <c r="H1149" s="22"/>
      <c r="I1149" s="22"/>
      <c r="J1149" s="22"/>
      <c r="K1149" s="22"/>
      <c r="L1149" s="22"/>
      <c r="M1149" s="22"/>
      <c r="N1149" s="22"/>
      <c r="O1149" s="22"/>
      <c r="P1149" s="22"/>
      <c r="Q1149" s="22"/>
      <c r="R1149" s="22"/>
      <c r="S1149" s="22"/>
      <c r="T1149" s="22"/>
    </row>
    <row r="1150" spans="2:22" ht="15.75" customHeight="1">
      <c r="B1150" s="113"/>
      <c r="C1150" s="110"/>
      <c r="D1150" s="397"/>
      <c r="E1150" s="110"/>
      <c r="F1150" s="110"/>
      <c r="G1150" s="110"/>
      <c r="H1150" s="110"/>
      <c r="I1150" s="110"/>
      <c r="J1150" s="110"/>
      <c r="K1150" s="110"/>
      <c r="L1150" s="110"/>
      <c r="M1150" s="110"/>
      <c r="N1150" s="110"/>
      <c r="O1150" s="110"/>
      <c r="P1150" s="110"/>
      <c r="Q1150" s="110"/>
      <c r="R1150" s="110"/>
      <c r="S1150" s="110"/>
      <c r="T1150" s="110"/>
      <c r="U1150" s="282"/>
    </row>
    <row r="1151" spans="2:22" ht="14.25">
      <c r="B1151" s="977"/>
      <c r="C1151" s="977"/>
      <c r="D1151" s="397"/>
      <c r="E1151" s="110"/>
      <c r="F1151" s="110"/>
      <c r="G1151" s="110"/>
      <c r="H1151" s="110"/>
      <c r="I1151" s="110"/>
      <c r="J1151" s="110"/>
      <c r="K1151" s="110"/>
      <c r="L1151" s="110"/>
      <c r="M1151" s="110"/>
      <c r="N1151" s="110"/>
      <c r="O1151" s="110"/>
      <c r="P1151" s="110"/>
      <c r="Q1151" s="110"/>
      <c r="R1151" s="110"/>
      <c r="S1151" s="110"/>
      <c r="T1151" s="110"/>
      <c r="U1151" s="282"/>
    </row>
    <row r="1152" spans="2:22" ht="14.25">
      <c r="B1152" s="110"/>
      <c r="C1152" s="110"/>
      <c r="D1152" s="397"/>
      <c r="E1152" s="110"/>
      <c r="F1152" s="110"/>
      <c r="G1152" s="110"/>
      <c r="H1152" s="110"/>
      <c r="I1152" s="110"/>
      <c r="J1152" s="110"/>
      <c r="K1152" s="110"/>
      <c r="L1152" s="110"/>
      <c r="M1152" s="110"/>
      <c r="N1152" s="110"/>
      <c r="O1152" s="110"/>
      <c r="P1152" s="110"/>
      <c r="Q1152" s="110"/>
      <c r="R1152" s="110"/>
      <c r="S1152" s="110"/>
      <c r="T1152" s="110"/>
      <c r="U1152" s="282"/>
    </row>
    <row r="1153" spans="2:38" ht="21" customHeight="1">
      <c r="B1153" s="977"/>
      <c r="C1153" s="977"/>
      <c r="D1153" s="977"/>
      <c r="E1153" s="977"/>
      <c r="F1153" s="977"/>
      <c r="G1153" s="977"/>
      <c r="H1153" s="977"/>
      <c r="I1153" s="977"/>
      <c r="J1153" s="977"/>
      <c r="K1153" s="977"/>
      <c r="L1153" s="977"/>
      <c r="M1153" s="977"/>
      <c r="N1153" s="977"/>
      <c r="O1153" s="977"/>
      <c r="P1153" s="977"/>
      <c r="Q1153" s="977"/>
      <c r="R1153" s="977"/>
      <c r="S1153" s="977"/>
      <c r="T1153" s="977"/>
      <c r="U1153" s="977"/>
    </row>
    <row r="1154" spans="2:38" ht="15.75" customHeight="1">
      <c r="B1154" s="977"/>
      <c r="C1154" s="977"/>
      <c r="D1154" s="977"/>
      <c r="E1154" s="977"/>
      <c r="F1154" s="977"/>
      <c r="G1154" s="977"/>
      <c r="H1154" s="977"/>
      <c r="I1154" s="977"/>
      <c r="J1154" s="977"/>
      <c r="K1154" s="977"/>
      <c r="L1154" s="977"/>
      <c r="M1154" s="977"/>
      <c r="N1154" s="977"/>
      <c r="O1154" s="977"/>
      <c r="P1154" s="977"/>
      <c r="Q1154" s="977"/>
      <c r="R1154" s="977"/>
      <c r="S1154" s="977"/>
      <c r="T1154" s="977"/>
      <c r="U1154" s="977"/>
    </row>
    <row r="1155" spans="2:38" ht="18.75" customHeight="1">
      <c r="B1155" s="977"/>
      <c r="C1155" s="977"/>
      <c r="D1155" s="977"/>
      <c r="E1155" s="977"/>
      <c r="F1155" s="977"/>
      <c r="G1155" s="977"/>
      <c r="H1155" s="977"/>
      <c r="I1155" s="977"/>
      <c r="J1155" s="977"/>
      <c r="K1155" s="977"/>
      <c r="L1155" s="977"/>
      <c r="M1155" s="977"/>
      <c r="N1155" s="977"/>
      <c r="O1155" s="977"/>
      <c r="P1155" s="977"/>
      <c r="Q1155" s="977"/>
      <c r="R1155" s="977"/>
      <c r="S1155" s="977"/>
      <c r="T1155" s="977"/>
      <c r="U1155" s="977"/>
      <c r="V1155" s="22"/>
    </row>
    <row r="1156" spans="2:38" ht="15.75" customHeight="1">
      <c r="B1156" s="977"/>
      <c r="C1156" s="977"/>
      <c r="D1156" s="977"/>
      <c r="E1156" s="977"/>
      <c r="F1156" s="977"/>
      <c r="G1156" s="977"/>
      <c r="H1156" s="977"/>
      <c r="I1156" s="977"/>
      <c r="J1156" s="977"/>
      <c r="K1156" s="977"/>
      <c r="L1156" s="977"/>
      <c r="M1156" s="977"/>
      <c r="N1156" s="977"/>
      <c r="O1156" s="977"/>
      <c r="P1156" s="977"/>
      <c r="Q1156" s="977"/>
      <c r="R1156" s="977"/>
      <c r="S1156" s="977"/>
      <c r="T1156" s="977"/>
      <c r="U1156" s="977"/>
      <c r="V1156" s="22"/>
    </row>
    <row r="1157" spans="2:38" ht="25.5" customHeight="1">
      <c r="B1157" s="977"/>
      <c r="C1157" s="977"/>
      <c r="D1157" s="977"/>
      <c r="E1157" s="977"/>
      <c r="F1157" s="977"/>
      <c r="G1157" s="977"/>
      <c r="H1157" s="977"/>
      <c r="I1157" s="977"/>
      <c r="J1157" s="977"/>
      <c r="K1157" s="977"/>
      <c r="L1157" s="977"/>
      <c r="M1157" s="977"/>
      <c r="N1157" s="977"/>
      <c r="O1157" s="977"/>
      <c r="P1157" s="977"/>
      <c r="Q1157" s="977"/>
      <c r="R1157" s="977"/>
      <c r="S1157" s="977"/>
      <c r="T1157" s="977"/>
      <c r="U1157" s="977"/>
      <c r="V1157" s="22"/>
    </row>
    <row r="1158" spans="2:38" ht="15.75" customHeight="1">
      <c r="B1158" s="977"/>
      <c r="C1158" s="977"/>
      <c r="D1158" s="977"/>
      <c r="E1158" s="977"/>
      <c r="F1158" s="977"/>
      <c r="G1158" s="977"/>
      <c r="H1158" s="977"/>
      <c r="I1158" s="977"/>
      <c r="J1158" s="977"/>
      <c r="K1158" s="977"/>
      <c r="L1158" s="977"/>
      <c r="M1158" s="977"/>
      <c r="N1158" s="977"/>
      <c r="O1158" s="977"/>
      <c r="P1158" s="977"/>
      <c r="Q1158" s="977"/>
      <c r="R1158" s="977"/>
      <c r="S1158" s="977"/>
      <c r="T1158" s="977"/>
      <c r="U1158" s="977"/>
      <c r="V1158" s="22"/>
    </row>
    <row r="1159" spans="2:38" ht="18.75" customHeight="1">
      <c r="B1159" s="977"/>
      <c r="C1159" s="977"/>
      <c r="D1159" s="977"/>
      <c r="E1159" s="977"/>
      <c r="F1159" s="977"/>
      <c r="G1159" s="977"/>
      <c r="H1159" s="977"/>
      <c r="I1159" s="977"/>
      <c r="J1159" s="977"/>
      <c r="K1159" s="977"/>
      <c r="L1159" s="977"/>
      <c r="M1159" s="977"/>
      <c r="N1159" s="977"/>
      <c r="O1159" s="977"/>
      <c r="P1159" s="977"/>
      <c r="Q1159" s="977"/>
      <c r="R1159" s="977"/>
      <c r="S1159" s="977"/>
      <c r="T1159" s="977"/>
      <c r="U1159" s="977"/>
      <c r="V1159" s="22"/>
    </row>
    <row r="1160" spans="2:38" ht="21.75" customHeight="1">
      <c r="B1160" s="977"/>
      <c r="C1160" s="977"/>
      <c r="D1160" s="977"/>
      <c r="E1160" s="977"/>
      <c r="F1160" s="977"/>
      <c r="G1160" s="977"/>
      <c r="H1160" s="977"/>
      <c r="I1160" s="977"/>
      <c r="J1160" s="977"/>
      <c r="K1160" s="977"/>
      <c r="L1160" s="977"/>
      <c r="M1160" s="977"/>
      <c r="N1160" s="977"/>
      <c r="O1160" s="977"/>
      <c r="P1160" s="977"/>
      <c r="Q1160" s="977"/>
      <c r="R1160" s="977"/>
      <c r="S1160" s="977"/>
      <c r="T1160" s="977"/>
      <c r="U1160" s="977"/>
    </row>
    <row r="1161" spans="2:38" ht="14.25">
      <c r="B1161" s="977"/>
      <c r="C1161" s="977"/>
      <c r="D1161" s="977"/>
      <c r="E1161" s="977"/>
      <c r="F1161" s="977"/>
      <c r="G1161" s="977"/>
      <c r="H1161" s="977"/>
      <c r="I1161" s="977"/>
      <c r="J1161" s="977"/>
      <c r="K1161" s="977"/>
      <c r="L1161" s="977"/>
      <c r="M1161" s="977"/>
      <c r="N1161" s="977"/>
      <c r="O1161" s="977"/>
      <c r="P1161" s="977"/>
      <c r="Q1161" s="977"/>
      <c r="R1161" s="977"/>
      <c r="S1161" s="977"/>
      <c r="T1161" s="977"/>
      <c r="U1161" s="977"/>
    </row>
    <row r="1162" spans="2:38" ht="14.25">
      <c r="C1162" s="22"/>
      <c r="D1162" s="360"/>
      <c r="E1162" s="22"/>
      <c r="F1162" s="22"/>
      <c r="G1162" s="22"/>
      <c r="H1162" s="22"/>
      <c r="I1162" s="22"/>
      <c r="J1162" s="22"/>
      <c r="K1162" s="22"/>
      <c r="L1162" s="22"/>
      <c r="M1162" s="22"/>
      <c r="N1162" s="22"/>
      <c r="O1162" s="22"/>
      <c r="P1162" s="22"/>
      <c r="Q1162" s="22"/>
      <c r="R1162" s="22"/>
      <c r="S1162" s="22"/>
      <c r="T1162" s="22"/>
    </row>
    <row r="1163" spans="2:38" s="37" customFormat="1">
      <c r="B1163" s="113"/>
      <c r="C1163" s="110"/>
      <c r="D1163" s="397"/>
      <c r="E1163" s="110"/>
      <c r="F1163" s="110"/>
      <c r="G1163" s="110"/>
      <c r="H1163" s="110"/>
      <c r="I1163" s="110"/>
      <c r="J1163" s="110"/>
      <c r="K1163" s="110"/>
      <c r="L1163" s="110"/>
      <c r="M1163" s="110"/>
      <c r="N1163" s="110"/>
      <c r="O1163" s="110"/>
      <c r="P1163" s="110"/>
      <c r="Q1163" s="110"/>
      <c r="R1163" s="110"/>
      <c r="S1163" s="110"/>
      <c r="T1163" s="110"/>
      <c r="U1163" s="282"/>
      <c r="W1163" s="22"/>
      <c r="X1163" s="22"/>
      <c r="Y1163" s="22"/>
      <c r="Z1163" s="22"/>
      <c r="AA1163" s="22"/>
      <c r="AB1163" s="22"/>
      <c r="AC1163" s="22"/>
      <c r="AD1163" s="22"/>
      <c r="AE1163" s="22"/>
      <c r="AF1163" s="22"/>
      <c r="AG1163" s="237"/>
      <c r="AH1163" s="237"/>
      <c r="AL1163" s="237"/>
    </row>
    <row r="1164" spans="2:38" s="37" customFormat="1" ht="14.25">
      <c r="B1164" s="977"/>
      <c r="C1164" s="977"/>
      <c r="D1164" s="977"/>
      <c r="E1164" s="977"/>
      <c r="F1164" s="977"/>
      <c r="G1164" s="977"/>
      <c r="H1164" s="977"/>
      <c r="I1164" s="977"/>
      <c r="J1164" s="977"/>
      <c r="K1164" s="977"/>
      <c r="L1164" s="977"/>
      <c r="M1164" s="977"/>
      <c r="N1164" s="977"/>
      <c r="O1164" s="977"/>
      <c r="P1164" s="977"/>
      <c r="Q1164" s="977"/>
      <c r="R1164" s="977"/>
      <c r="S1164" s="977"/>
      <c r="T1164" s="977"/>
      <c r="U1164" s="977"/>
      <c r="W1164" s="22"/>
      <c r="X1164" s="22"/>
      <c r="Y1164" s="22"/>
      <c r="Z1164" s="22"/>
      <c r="AA1164" s="22"/>
      <c r="AB1164" s="22"/>
      <c r="AC1164" s="22"/>
      <c r="AD1164" s="22"/>
      <c r="AE1164" s="22"/>
      <c r="AF1164" s="22"/>
      <c r="AG1164" s="237"/>
      <c r="AH1164" s="237"/>
      <c r="AL1164" s="237"/>
    </row>
    <row r="1165" spans="2:38" s="37" customFormat="1" ht="14.25">
      <c r="B1165" s="110"/>
      <c r="C1165" s="110"/>
      <c r="D1165" s="397"/>
      <c r="E1165" s="110"/>
      <c r="F1165" s="110"/>
      <c r="G1165" s="110"/>
      <c r="H1165" s="110"/>
      <c r="I1165" s="110"/>
      <c r="J1165" s="110"/>
      <c r="K1165" s="110"/>
      <c r="L1165" s="110"/>
      <c r="M1165" s="110"/>
      <c r="N1165" s="110"/>
      <c r="O1165" s="110"/>
      <c r="P1165" s="110"/>
      <c r="Q1165" s="110"/>
      <c r="R1165" s="110"/>
      <c r="S1165" s="110"/>
      <c r="T1165" s="110"/>
      <c r="U1165" s="282"/>
      <c r="W1165" s="22"/>
      <c r="X1165" s="22"/>
      <c r="Y1165" s="22"/>
      <c r="Z1165" s="22"/>
      <c r="AA1165" s="22"/>
      <c r="AB1165" s="22"/>
      <c r="AC1165" s="22"/>
      <c r="AD1165" s="22"/>
      <c r="AE1165" s="22"/>
      <c r="AF1165" s="22"/>
      <c r="AG1165" s="237"/>
      <c r="AH1165" s="237"/>
      <c r="AL1165" s="237"/>
    </row>
    <row r="1166" spans="2:38" s="37" customFormat="1" ht="14.25">
      <c r="B1166" s="977"/>
      <c r="C1166" s="977"/>
      <c r="D1166" s="977"/>
      <c r="E1166" s="977"/>
      <c r="F1166" s="977"/>
      <c r="G1166" s="977"/>
      <c r="H1166" s="977"/>
      <c r="I1166" s="977"/>
      <c r="J1166" s="977"/>
      <c r="K1166" s="977"/>
      <c r="L1166" s="977"/>
      <c r="M1166" s="977"/>
      <c r="N1166" s="977"/>
      <c r="O1166" s="977"/>
      <c r="P1166" s="977"/>
      <c r="Q1166" s="977"/>
      <c r="R1166" s="977"/>
      <c r="S1166" s="977"/>
      <c r="T1166" s="977"/>
      <c r="U1166" s="977"/>
      <c r="W1166" s="22"/>
      <c r="X1166" s="22"/>
      <c r="Y1166" s="22"/>
      <c r="Z1166" s="22"/>
      <c r="AA1166" s="22"/>
      <c r="AB1166" s="22"/>
      <c r="AC1166" s="22"/>
      <c r="AD1166" s="22"/>
      <c r="AE1166" s="22"/>
      <c r="AF1166" s="22"/>
      <c r="AG1166" s="237"/>
      <c r="AH1166" s="237"/>
      <c r="AL1166" s="237"/>
    </row>
    <row r="1167" spans="2:38" s="37" customFormat="1" ht="14.25">
      <c r="B1167" s="977"/>
      <c r="C1167" s="977"/>
      <c r="D1167" s="977"/>
      <c r="E1167" s="977"/>
      <c r="F1167" s="977"/>
      <c r="G1167" s="977"/>
      <c r="H1167" s="977"/>
      <c r="I1167" s="977"/>
      <c r="J1167" s="977"/>
      <c r="K1167" s="977"/>
      <c r="L1167" s="977"/>
      <c r="M1167" s="977"/>
      <c r="N1167" s="977"/>
      <c r="O1167" s="977"/>
      <c r="P1167" s="977"/>
      <c r="Q1167" s="977"/>
      <c r="R1167" s="977"/>
      <c r="S1167" s="977"/>
      <c r="T1167" s="977"/>
      <c r="U1167" s="977"/>
      <c r="W1167" s="22"/>
      <c r="X1167" s="22"/>
      <c r="Y1167" s="22"/>
      <c r="Z1167" s="22"/>
      <c r="AA1167" s="22"/>
      <c r="AB1167" s="22"/>
      <c r="AC1167" s="22"/>
      <c r="AD1167" s="22"/>
      <c r="AE1167" s="22"/>
      <c r="AF1167" s="22"/>
      <c r="AG1167" s="237"/>
      <c r="AH1167" s="237"/>
      <c r="AL1167" s="237"/>
    </row>
    <row r="1168" spans="2:38" s="37" customFormat="1" ht="14.25">
      <c r="B1168" s="977"/>
      <c r="C1168" s="977"/>
      <c r="D1168" s="977"/>
      <c r="E1168" s="977"/>
      <c r="F1168" s="977"/>
      <c r="G1168" s="977"/>
      <c r="H1168" s="977"/>
      <c r="I1168" s="977"/>
      <c r="J1168" s="977"/>
      <c r="K1168" s="977"/>
      <c r="L1168" s="977"/>
      <c r="M1168" s="977"/>
      <c r="N1168" s="977"/>
      <c r="O1168" s="977"/>
      <c r="P1168" s="977"/>
      <c r="Q1168" s="977"/>
      <c r="R1168" s="977"/>
      <c r="S1168" s="977"/>
      <c r="T1168" s="977"/>
      <c r="U1168" s="977"/>
      <c r="W1168" s="22"/>
      <c r="X1168" s="22"/>
      <c r="Y1168" s="22"/>
      <c r="Z1168" s="22"/>
      <c r="AA1168" s="22"/>
      <c r="AB1168" s="22"/>
      <c r="AC1168" s="22"/>
      <c r="AD1168" s="22"/>
      <c r="AE1168" s="22"/>
      <c r="AF1168" s="22"/>
      <c r="AG1168" s="237"/>
      <c r="AH1168" s="237"/>
      <c r="AL1168" s="237"/>
    </row>
    <row r="1169" spans="2:38" s="37" customFormat="1" ht="14.25">
      <c r="B1169" s="977"/>
      <c r="C1169" s="977"/>
      <c r="D1169" s="977"/>
      <c r="E1169" s="977"/>
      <c r="F1169" s="977"/>
      <c r="G1169" s="977"/>
      <c r="H1169" s="977"/>
      <c r="I1169" s="977"/>
      <c r="J1169" s="977"/>
      <c r="K1169" s="977"/>
      <c r="L1169" s="977"/>
      <c r="M1169" s="977"/>
      <c r="N1169" s="977"/>
      <c r="O1169" s="977"/>
      <c r="P1169" s="977"/>
      <c r="Q1169" s="977"/>
      <c r="R1169" s="977"/>
      <c r="S1169" s="977"/>
      <c r="T1169" s="977"/>
      <c r="U1169" s="977"/>
      <c r="W1169" s="22"/>
      <c r="X1169" s="22"/>
      <c r="Y1169" s="22"/>
      <c r="Z1169" s="22"/>
      <c r="AA1169" s="22"/>
      <c r="AB1169" s="22"/>
      <c r="AC1169" s="22"/>
      <c r="AD1169" s="22"/>
      <c r="AE1169" s="22"/>
      <c r="AF1169" s="22"/>
      <c r="AG1169" s="237"/>
      <c r="AH1169" s="237"/>
      <c r="AL1169" s="237"/>
    </row>
    <row r="1170" spans="2:38" s="37" customFormat="1" ht="14.25">
      <c r="B1170" s="977"/>
      <c r="C1170" s="977"/>
      <c r="D1170" s="977"/>
      <c r="E1170" s="977"/>
      <c r="F1170" s="977"/>
      <c r="G1170" s="977"/>
      <c r="H1170" s="977"/>
      <c r="I1170" s="977"/>
      <c r="J1170" s="977"/>
      <c r="K1170" s="977"/>
      <c r="L1170" s="977"/>
      <c r="M1170" s="977"/>
      <c r="N1170" s="977"/>
      <c r="O1170" s="977"/>
      <c r="P1170" s="977"/>
      <c r="Q1170" s="977"/>
      <c r="R1170" s="977"/>
      <c r="S1170" s="977"/>
      <c r="T1170" s="977"/>
      <c r="U1170" s="977"/>
      <c r="W1170" s="22"/>
      <c r="X1170" s="22"/>
      <c r="Y1170" s="22"/>
      <c r="Z1170" s="22"/>
      <c r="AA1170" s="22"/>
      <c r="AB1170" s="22"/>
      <c r="AC1170" s="22"/>
      <c r="AD1170" s="22"/>
      <c r="AE1170" s="22"/>
      <c r="AF1170" s="22"/>
      <c r="AG1170" s="237"/>
      <c r="AH1170" s="237"/>
      <c r="AL1170" s="237"/>
    </row>
    <row r="1171" spans="2:38" s="37" customFormat="1" ht="14.25">
      <c r="B1171" s="103"/>
      <c r="C1171" s="103"/>
      <c r="D1171" s="392"/>
      <c r="E1171" s="103"/>
      <c r="F1171" s="103"/>
      <c r="G1171" s="103"/>
      <c r="H1171" s="103"/>
      <c r="I1171" s="103"/>
      <c r="J1171" s="103"/>
      <c r="K1171" s="103"/>
      <c r="L1171" s="103"/>
      <c r="M1171" s="103"/>
      <c r="N1171" s="103"/>
      <c r="O1171" s="103"/>
      <c r="P1171" s="103"/>
      <c r="Q1171" s="103"/>
      <c r="R1171" s="103"/>
      <c r="S1171" s="103"/>
      <c r="T1171" s="103"/>
      <c r="U1171" s="278"/>
      <c r="W1171" s="22"/>
      <c r="X1171" s="22"/>
      <c r="Y1171" s="22"/>
      <c r="Z1171" s="22"/>
      <c r="AA1171" s="22"/>
      <c r="AB1171" s="22"/>
      <c r="AC1171" s="22"/>
      <c r="AD1171" s="22"/>
      <c r="AE1171" s="22"/>
      <c r="AF1171" s="22"/>
      <c r="AG1171" s="237"/>
      <c r="AH1171" s="237"/>
      <c r="AL1171" s="237"/>
    </row>
    <row r="1172" spans="2:38" s="37" customFormat="1" ht="14.25">
      <c r="B1172" s="103"/>
      <c r="C1172" s="103"/>
      <c r="D1172" s="392"/>
      <c r="E1172" s="103"/>
      <c r="F1172" s="103"/>
      <c r="G1172" s="103"/>
      <c r="H1172" s="103"/>
      <c r="I1172" s="103"/>
      <c r="J1172" s="103"/>
      <c r="K1172" s="103"/>
      <c r="L1172" s="103"/>
      <c r="M1172" s="103"/>
      <c r="N1172" s="103"/>
      <c r="O1172" s="103"/>
      <c r="P1172" s="103"/>
      <c r="Q1172" s="103"/>
      <c r="R1172" s="103"/>
      <c r="S1172" s="103"/>
      <c r="T1172" s="103"/>
      <c r="U1172" s="278"/>
      <c r="W1172" s="22"/>
      <c r="X1172" s="22"/>
      <c r="Y1172" s="22"/>
      <c r="Z1172" s="22"/>
      <c r="AA1172" s="22"/>
      <c r="AB1172" s="22"/>
      <c r="AC1172" s="22"/>
      <c r="AD1172" s="22"/>
      <c r="AE1172" s="22"/>
      <c r="AF1172" s="22"/>
      <c r="AG1172" s="237"/>
      <c r="AH1172" s="237"/>
      <c r="AL1172" s="237"/>
    </row>
    <row r="1173" spans="2:38" s="37" customFormat="1" ht="14.25">
      <c r="B1173" s="103"/>
      <c r="C1173" s="103"/>
      <c r="D1173" s="392"/>
      <c r="E1173" s="103"/>
      <c r="F1173" s="103"/>
      <c r="G1173" s="103"/>
      <c r="H1173" s="103"/>
      <c r="I1173" s="103"/>
      <c r="J1173" s="103"/>
      <c r="K1173" s="103"/>
      <c r="L1173" s="103"/>
      <c r="M1173" s="103"/>
      <c r="N1173" s="103"/>
      <c r="O1173" s="103"/>
      <c r="P1173" s="103"/>
      <c r="Q1173" s="103"/>
      <c r="R1173" s="103"/>
      <c r="S1173" s="103"/>
      <c r="T1173" s="103"/>
      <c r="U1173" s="278"/>
      <c r="W1173" s="22"/>
      <c r="X1173" s="22"/>
      <c r="Y1173" s="22"/>
      <c r="Z1173" s="22"/>
      <c r="AA1173" s="22"/>
      <c r="AB1173" s="22"/>
      <c r="AC1173" s="22"/>
      <c r="AD1173" s="22"/>
      <c r="AE1173" s="22"/>
      <c r="AF1173" s="22"/>
      <c r="AG1173" s="237"/>
      <c r="AH1173" s="237"/>
      <c r="AL1173" s="237"/>
    </row>
    <row r="1174" spans="2:38" s="37" customFormat="1" ht="14.25">
      <c r="B1174" s="67"/>
      <c r="C1174" s="67"/>
      <c r="D1174" s="365"/>
      <c r="E1174" s="67"/>
      <c r="F1174" s="67"/>
      <c r="G1174" s="67"/>
      <c r="H1174" s="67"/>
      <c r="I1174" s="67"/>
      <c r="J1174" s="67"/>
      <c r="K1174" s="67"/>
      <c r="L1174" s="67"/>
      <c r="M1174" s="67"/>
      <c r="N1174" s="67"/>
      <c r="O1174" s="67"/>
      <c r="P1174" s="67"/>
      <c r="Q1174" s="67"/>
      <c r="R1174" s="67"/>
      <c r="S1174" s="67"/>
      <c r="T1174" s="67"/>
      <c r="U1174" s="259"/>
      <c r="W1174" s="22"/>
      <c r="X1174" s="22"/>
      <c r="Y1174" s="22"/>
      <c r="Z1174" s="22"/>
      <c r="AA1174" s="22"/>
      <c r="AB1174" s="22"/>
      <c r="AC1174" s="22"/>
      <c r="AD1174" s="22"/>
      <c r="AE1174" s="22"/>
      <c r="AF1174" s="22"/>
      <c r="AG1174" s="237"/>
      <c r="AH1174" s="237"/>
      <c r="AL1174" s="237"/>
    </row>
    <row r="1175" spans="2:38" s="37" customFormat="1" ht="14.25">
      <c r="B1175" s="22"/>
      <c r="C1175" s="22"/>
      <c r="D1175" s="360"/>
      <c r="E1175" s="22"/>
      <c r="F1175" s="22"/>
      <c r="G1175" s="22"/>
      <c r="H1175" s="22"/>
      <c r="I1175" s="22"/>
      <c r="J1175" s="22"/>
      <c r="K1175" s="22"/>
      <c r="L1175" s="22"/>
      <c r="M1175" s="22"/>
      <c r="N1175" s="22"/>
      <c r="O1175" s="22"/>
      <c r="P1175" s="22"/>
      <c r="Q1175" s="22"/>
      <c r="R1175" s="22"/>
      <c r="S1175" s="22"/>
      <c r="T1175" s="22"/>
      <c r="U1175" s="237"/>
      <c r="W1175" s="22"/>
      <c r="X1175" s="22"/>
      <c r="Y1175" s="22"/>
      <c r="Z1175" s="22"/>
      <c r="AA1175" s="22"/>
      <c r="AB1175" s="22"/>
      <c r="AC1175" s="22"/>
      <c r="AD1175" s="22"/>
      <c r="AE1175" s="22"/>
      <c r="AF1175" s="22"/>
      <c r="AG1175" s="237"/>
      <c r="AH1175" s="237"/>
      <c r="AL1175" s="237"/>
    </row>
    <row r="1176" spans="2:38" s="37" customFormat="1">
      <c r="B1176" s="22"/>
      <c r="C1176" s="36"/>
      <c r="D1176" s="395"/>
      <c r="E1176" s="36"/>
      <c r="F1176" s="36"/>
      <c r="G1176" s="36"/>
      <c r="H1176" s="36"/>
      <c r="I1176" s="36"/>
      <c r="J1176" s="36"/>
      <c r="K1176" s="36"/>
      <c r="L1176" s="36"/>
      <c r="M1176" s="36"/>
      <c r="N1176" s="36"/>
      <c r="O1176" s="36"/>
      <c r="P1176" s="36"/>
      <c r="Q1176" s="36"/>
      <c r="R1176" s="36"/>
      <c r="S1176" s="36"/>
      <c r="T1176" s="36"/>
      <c r="U1176" s="281"/>
      <c r="W1176" s="22"/>
      <c r="X1176" s="22"/>
      <c r="Y1176" s="22"/>
      <c r="Z1176" s="22"/>
      <c r="AA1176" s="22"/>
      <c r="AB1176" s="22"/>
      <c r="AC1176" s="22"/>
      <c r="AD1176" s="22"/>
      <c r="AE1176" s="22"/>
      <c r="AF1176" s="22"/>
      <c r="AG1176" s="237"/>
      <c r="AH1176" s="237"/>
      <c r="AL1176" s="237"/>
    </row>
    <row r="1177" spans="2:38" s="37" customFormat="1" ht="21" customHeight="1" thickBot="1">
      <c r="B1177" s="100"/>
      <c r="C1177" s="101"/>
      <c r="D1177" s="390"/>
      <c r="E1177" s="101"/>
      <c r="F1177" s="101"/>
      <c r="G1177" s="101"/>
      <c r="H1177" s="101"/>
      <c r="I1177" s="101"/>
      <c r="J1177" s="101"/>
      <c r="K1177" s="101"/>
      <c r="L1177" s="101"/>
      <c r="M1177" s="101"/>
      <c r="N1177" s="101"/>
      <c r="O1177" s="101"/>
      <c r="P1177" s="101"/>
      <c r="Q1177" s="101"/>
      <c r="R1177" s="101"/>
      <c r="S1177" s="101"/>
      <c r="T1177" s="101"/>
      <c r="U1177" s="276"/>
      <c r="W1177" s="22"/>
      <c r="X1177" s="22"/>
      <c r="Y1177" s="22"/>
      <c r="Z1177" s="22"/>
      <c r="AA1177" s="22"/>
      <c r="AB1177" s="22"/>
      <c r="AC1177" s="22"/>
      <c r="AD1177" s="22"/>
      <c r="AE1177" s="22"/>
      <c r="AF1177" s="22"/>
      <c r="AG1177" s="237"/>
      <c r="AH1177" s="237"/>
      <c r="AL1177" s="237"/>
    </row>
    <row r="1178" spans="2:38" s="37" customFormat="1" ht="12.6" customHeight="1">
      <c r="B1178" s="35"/>
      <c r="C1178" s="36"/>
      <c r="D1178" s="395"/>
      <c r="E1178" s="36"/>
      <c r="F1178" s="36"/>
      <c r="G1178" s="36"/>
      <c r="H1178" s="36"/>
      <c r="I1178" s="36"/>
      <c r="J1178" s="36"/>
      <c r="K1178" s="36"/>
      <c r="L1178" s="36"/>
      <c r="M1178" s="36"/>
      <c r="N1178" s="36"/>
      <c r="O1178" s="36"/>
      <c r="P1178" s="36"/>
      <c r="Q1178" s="36"/>
      <c r="R1178" s="36"/>
      <c r="S1178" s="36"/>
      <c r="T1178" s="36"/>
      <c r="U1178" s="281"/>
      <c r="W1178" s="22"/>
      <c r="X1178" s="22"/>
      <c r="Y1178" s="22"/>
      <c r="Z1178" s="22"/>
      <c r="AA1178" s="22"/>
      <c r="AB1178" s="22"/>
      <c r="AC1178" s="22"/>
      <c r="AD1178" s="22"/>
      <c r="AE1178" s="22"/>
      <c r="AF1178" s="22"/>
      <c r="AG1178" s="237"/>
      <c r="AH1178" s="237"/>
      <c r="AL1178" s="237"/>
    </row>
    <row r="1179" spans="2:38" ht="18" customHeight="1">
      <c r="B1179" s="102"/>
      <c r="C1179" s="36"/>
      <c r="D1179" s="395"/>
      <c r="E1179" s="36"/>
      <c r="F1179" s="36"/>
      <c r="G1179" s="36"/>
      <c r="H1179" s="36"/>
      <c r="I1179" s="36"/>
      <c r="J1179" s="36"/>
      <c r="K1179" s="36"/>
      <c r="L1179" s="36"/>
      <c r="M1179" s="36"/>
      <c r="N1179" s="36"/>
      <c r="O1179" s="36"/>
      <c r="P1179" s="36"/>
      <c r="Q1179" s="36"/>
      <c r="R1179" s="36"/>
      <c r="S1179" s="36"/>
      <c r="T1179" s="36"/>
      <c r="U1179" s="281"/>
    </row>
    <row r="1180" spans="2:38">
      <c r="B1180" s="35"/>
      <c r="C1180" s="36"/>
      <c r="D1180" s="395"/>
      <c r="E1180" s="36"/>
      <c r="F1180" s="36"/>
      <c r="G1180" s="36"/>
      <c r="H1180" s="36"/>
      <c r="I1180" s="36"/>
      <c r="J1180" s="36"/>
      <c r="K1180" s="36"/>
      <c r="L1180" s="36"/>
      <c r="M1180" s="36"/>
      <c r="N1180" s="36"/>
      <c r="O1180" s="36"/>
      <c r="P1180" s="36"/>
      <c r="Q1180" s="36"/>
      <c r="R1180" s="36"/>
      <c r="S1180" s="36"/>
      <c r="T1180" s="36"/>
      <c r="U1180" s="281"/>
    </row>
    <row r="1181" spans="2:38" ht="18.75" customHeight="1">
      <c r="B1181" s="106"/>
      <c r="C1181" s="110"/>
      <c r="D1181" s="397"/>
      <c r="E1181" s="110"/>
      <c r="F1181" s="110"/>
      <c r="G1181" s="110"/>
      <c r="H1181" s="110"/>
      <c r="I1181" s="110"/>
      <c r="J1181" s="110"/>
      <c r="K1181" s="110"/>
      <c r="L1181" s="110"/>
      <c r="M1181" s="110"/>
      <c r="N1181" s="110"/>
      <c r="O1181" s="110"/>
      <c r="P1181" s="110"/>
      <c r="Q1181" s="110"/>
      <c r="R1181" s="110"/>
      <c r="S1181" s="110"/>
      <c r="T1181" s="110"/>
      <c r="U1181" s="282"/>
    </row>
    <row r="1182" spans="2:38">
      <c r="B1182" s="106"/>
      <c r="C1182" s="110"/>
      <c r="D1182" s="397"/>
      <c r="E1182" s="110"/>
      <c r="F1182" s="110"/>
      <c r="G1182" s="110"/>
      <c r="H1182" s="110"/>
      <c r="I1182" s="110"/>
      <c r="J1182" s="110"/>
      <c r="K1182" s="110"/>
      <c r="L1182" s="110"/>
      <c r="M1182" s="110"/>
      <c r="N1182" s="110"/>
      <c r="O1182" s="110"/>
      <c r="P1182" s="110"/>
      <c r="Q1182" s="110"/>
      <c r="R1182" s="110"/>
      <c r="S1182" s="110"/>
      <c r="T1182" s="110"/>
      <c r="U1182" s="282"/>
    </row>
    <row r="1183" spans="2:38" ht="14.25">
      <c r="B1183" s="977"/>
      <c r="C1183" s="977"/>
      <c r="D1183" s="977"/>
      <c r="E1183" s="977"/>
      <c r="F1183" s="977"/>
      <c r="G1183" s="977"/>
      <c r="H1183" s="977"/>
      <c r="I1183" s="977"/>
      <c r="J1183" s="977"/>
      <c r="K1183" s="977"/>
      <c r="L1183" s="977"/>
      <c r="M1183" s="977"/>
      <c r="N1183" s="977"/>
      <c r="O1183" s="977"/>
      <c r="P1183" s="977"/>
      <c r="Q1183" s="977"/>
      <c r="R1183" s="977"/>
      <c r="S1183" s="977"/>
      <c r="T1183" s="977"/>
      <c r="U1183" s="977"/>
    </row>
    <row r="1184" spans="2:38" ht="15.75" customHeight="1">
      <c r="B1184" s="977"/>
      <c r="C1184" s="977"/>
      <c r="D1184" s="977"/>
      <c r="E1184" s="977"/>
      <c r="F1184" s="977"/>
      <c r="G1184" s="977"/>
      <c r="H1184" s="977"/>
      <c r="I1184" s="977"/>
      <c r="J1184" s="977"/>
      <c r="K1184" s="977"/>
      <c r="L1184" s="977"/>
      <c r="M1184" s="977"/>
      <c r="N1184" s="977"/>
      <c r="O1184" s="977"/>
      <c r="P1184" s="977"/>
      <c r="Q1184" s="977"/>
      <c r="R1184" s="977"/>
      <c r="S1184" s="977"/>
      <c r="T1184" s="977"/>
      <c r="U1184" s="977"/>
    </row>
    <row r="1185" spans="2:21" ht="15.75" customHeight="1">
      <c r="B1185" s="977"/>
      <c r="C1185" s="977"/>
      <c r="D1185" s="977"/>
      <c r="E1185" s="977"/>
      <c r="F1185" s="977"/>
      <c r="G1185" s="977"/>
      <c r="H1185" s="977"/>
      <c r="I1185" s="977"/>
      <c r="J1185" s="977"/>
      <c r="K1185" s="977"/>
      <c r="L1185" s="977"/>
      <c r="M1185" s="977"/>
      <c r="N1185" s="977"/>
      <c r="O1185" s="977"/>
      <c r="P1185" s="977"/>
      <c r="Q1185" s="977"/>
      <c r="R1185" s="977"/>
      <c r="S1185" s="977"/>
      <c r="T1185" s="977"/>
      <c r="U1185" s="977"/>
    </row>
    <row r="1186" spans="2:21" ht="15.75" customHeight="1">
      <c r="B1186" s="977"/>
      <c r="C1186" s="977"/>
      <c r="D1186" s="977"/>
      <c r="E1186" s="977"/>
      <c r="F1186" s="977"/>
      <c r="G1186" s="977"/>
      <c r="H1186" s="977"/>
      <c r="I1186" s="977"/>
      <c r="J1186" s="977"/>
      <c r="K1186" s="977"/>
      <c r="L1186" s="977"/>
      <c r="M1186" s="977"/>
      <c r="N1186" s="977"/>
      <c r="O1186" s="977"/>
      <c r="P1186" s="977"/>
      <c r="Q1186" s="977"/>
      <c r="R1186" s="977"/>
      <c r="S1186" s="977"/>
      <c r="T1186" s="977"/>
      <c r="U1186" s="977"/>
    </row>
    <row r="1187" spans="2:21" ht="15.75" customHeight="1">
      <c r="B1187" s="977"/>
      <c r="C1187" s="977"/>
      <c r="D1187" s="977"/>
      <c r="E1187" s="977"/>
      <c r="F1187" s="977"/>
      <c r="G1187" s="977"/>
      <c r="H1187" s="977"/>
      <c r="I1187" s="977"/>
      <c r="J1187" s="977"/>
      <c r="K1187" s="977"/>
      <c r="L1187" s="977"/>
      <c r="M1187" s="977"/>
      <c r="N1187" s="977"/>
      <c r="O1187" s="977"/>
      <c r="P1187" s="977"/>
      <c r="Q1187" s="977"/>
      <c r="R1187" s="977"/>
      <c r="S1187" s="977"/>
      <c r="T1187" s="977"/>
      <c r="U1187" s="977"/>
    </row>
    <row r="1188" spans="2:21" ht="15.75" customHeight="1">
      <c r="B1188" s="977"/>
      <c r="C1188" s="977"/>
      <c r="D1188" s="977"/>
      <c r="E1188" s="977"/>
      <c r="F1188" s="977"/>
      <c r="G1188" s="977"/>
      <c r="H1188" s="977"/>
      <c r="I1188" s="977"/>
      <c r="J1188" s="977"/>
      <c r="K1188" s="977"/>
      <c r="L1188" s="977"/>
      <c r="M1188" s="977"/>
      <c r="N1188" s="977"/>
      <c r="O1188" s="977"/>
      <c r="P1188" s="977"/>
      <c r="Q1188" s="977"/>
      <c r="R1188" s="977"/>
      <c r="S1188" s="977"/>
      <c r="T1188" s="977"/>
      <c r="U1188" s="977"/>
    </row>
    <row r="1189" spans="2:21" ht="15.75" customHeight="1">
      <c r="B1189" s="977"/>
      <c r="C1189" s="977"/>
      <c r="D1189" s="977"/>
      <c r="E1189" s="977"/>
      <c r="F1189" s="977"/>
      <c r="G1189" s="977"/>
      <c r="H1189" s="977"/>
      <c r="I1189" s="977"/>
      <c r="J1189" s="977"/>
      <c r="K1189" s="977"/>
      <c r="L1189" s="977"/>
      <c r="M1189" s="977"/>
      <c r="N1189" s="977"/>
      <c r="O1189" s="977"/>
      <c r="P1189" s="977"/>
      <c r="Q1189" s="977"/>
      <c r="R1189" s="977"/>
      <c r="S1189" s="977"/>
      <c r="T1189" s="977"/>
      <c r="U1189" s="977"/>
    </row>
    <row r="1190" spans="2:21" ht="18.75" customHeight="1">
      <c r="B1190" s="977"/>
      <c r="C1190" s="977"/>
      <c r="D1190" s="977"/>
      <c r="E1190" s="977"/>
      <c r="F1190" s="977"/>
      <c r="G1190" s="977"/>
      <c r="H1190" s="977"/>
      <c r="I1190" s="977"/>
      <c r="J1190" s="977"/>
      <c r="K1190" s="977"/>
      <c r="L1190" s="977"/>
      <c r="M1190" s="977"/>
      <c r="N1190" s="977"/>
      <c r="O1190" s="977"/>
      <c r="P1190" s="977"/>
      <c r="Q1190" s="977"/>
      <c r="R1190" s="977"/>
      <c r="S1190" s="977"/>
      <c r="T1190" s="977"/>
      <c r="U1190" s="977"/>
    </row>
    <row r="1191" spans="2:21" ht="15.75" customHeight="1">
      <c r="B1191" s="977"/>
      <c r="C1191" s="977"/>
      <c r="D1191" s="977"/>
      <c r="E1191" s="977"/>
      <c r="F1191" s="977"/>
      <c r="G1191" s="977"/>
      <c r="H1191" s="977"/>
      <c r="I1191" s="977"/>
      <c r="J1191" s="977"/>
      <c r="K1191" s="977"/>
      <c r="L1191" s="977"/>
      <c r="M1191" s="977"/>
      <c r="N1191" s="977"/>
      <c r="O1191" s="977"/>
      <c r="P1191" s="977"/>
      <c r="Q1191" s="977"/>
      <c r="R1191" s="977"/>
      <c r="S1191" s="977"/>
      <c r="T1191" s="977"/>
      <c r="U1191" s="977"/>
    </row>
    <row r="1192" spans="2:21" ht="15.75" customHeight="1">
      <c r="C1192" s="22"/>
      <c r="D1192" s="360"/>
      <c r="E1192" s="22"/>
      <c r="F1192" s="22"/>
      <c r="G1192" s="22"/>
      <c r="H1192" s="22"/>
      <c r="I1192" s="22"/>
      <c r="J1192" s="22"/>
      <c r="K1192" s="22"/>
      <c r="L1192" s="22"/>
      <c r="M1192" s="22"/>
      <c r="N1192" s="22"/>
      <c r="O1192" s="22"/>
      <c r="P1192" s="22"/>
      <c r="Q1192" s="22"/>
      <c r="R1192" s="22"/>
      <c r="S1192" s="22"/>
      <c r="T1192" s="22"/>
    </row>
    <row r="1193" spans="2:21">
      <c r="B1193" s="40"/>
      <c r="C1193" s="22"/>
      <c r="D1193" s="360"/>
      <c r="E1193" s="22"/>
      <c r="F1193" s="22"/>
      <c r="G1193" s="22"/>
      <c r="H1193" s="22"/>
      <c r="I1193" s="22"/>
      <c r="J1193" s="22"/>
      <c r="K1193" s="22"/>
      <c r="L1193" s="22"/>
      <c r="M1193" s="22"/>
      <c r="N1193" s="22"/>
      <c r="O1193" s="22"/>
      <c r="P1193" s="22"/>
      <c r="Q1193" s="22"/>
      <c r="R1193" s="22"/>
      <c r="S1193" s="22"/>
      <c r="T1193" s="22"/>
    </row>
    <row r="1194" spans="2:21" ht="15.75" customHeight="1">
      <c r="C1194" s="22"/>
      <c r="D1194" s="360"/>
      <c r="E1194" s="22"/>
      <c r="F1194" s="22"/>
      <c r="G1194" s="22"/>
      <c r="H1194" s="22"/>
      <c r="I1194" s="22"/>
      <c r="J1194" s="22"/>
      <c r="K1194" s="22"/>
      <c r="L1194" s="22"/>
      <c r="M1194" s="22"/>
      <c r="N1194" s="22"/>
      <c r="O1194" s="22"/>
      <c r="P1194" s="22"/>
      <c r="Q1194" s="22"/>
      <c r="R1194" s="22"/>
      <c r="S1194" s="22"/>
      <c r="T1194" s="22"/>
    </row>
    <row r="1195" spans="2:21" ht="15.75" customHeight="1">
      <c r="B1195" s="981"/>
      <c r="C1195" s="981"/>
      <c r="D1195" s="981"/>
      <c r="E1195" s="981"/>
      <c r="F1195" s="981"/>
      <c r="G1195" s="981"/>
      <c r="H1195" s="981"/>
      <c r="I1195" s="981"/>
      <c r="J1195" s="981"/>
      <c r="K1195" s="981"/>
      <c r="L1195" s="981"/>
      <c r="M1195" s="981"/>
      <c r="N1195" s="981"/>
      <c r="O1195" s="981"/>
      <c r="P1195" s="981"/>
      <c r="Q1195" s="981"/>
      <c r="R1195" s="981"/>
      <c r="S1195" s="981"/>
      <c r="T1195" s="981"/>
      <c r="U1195" s="981"/>
    </row>
    <row r="1196" spans="2:21" ht="15.75" customHeight="1">
      <c r="B1196" s="981"/>
      <c r="C1196" s="981"/>
      <c r="D1196" s="981"/>
      <c r="E1196" s="981"/>
      <c r="F1196" s="981"/>
      <c r="G1196" s="981"/>
      <c r="H1196" s="981"/>
      <c r="I1196" s="981"/>
      <c r="J1196" s="981"/>
      <c r="K1196" s="981"/>
      <c r="L1196" s="981"/>
      <c r="M1196" s="981"/>
      <c r="N1196" s="981"/>
      <c r="O1196" s="981"/>
      <c r="P1196" s="981"/>
      <c r="Q1196" s="981"/>
      <c r="R1196" s="981"/>
      <c r="S1196" s="981"/>
      <c r="T1196" s="981"/>
      <c r="U1196" s="981"/>
    </row>
    <row r="1197" spans="2:21" ht="15.75" customHeight="1">
      <c r="B1197" s="981"/>
      <c r="C1197" s="981"/>
      <c r="D1197" s="981"/>
      <c r="E1197" s="981"/>
      <c r="F1197" s="981"/>
      <c r="G1197" s="981"/>
      <c r="H1197" s="981"/>
      <c r="I1197" s="981"/>
      <c r="J1197" s="981"/>
      <c r="K1197" s="981"/>
      <c r="L1197" s="981"/>
      <c r="M1197" s="981"/>
      <c r="N1197" s="981"/>
      <c r="O1197" s="981"/>
      <c r="P1197" s="981"/>
      <c r="Q1197" s="981"/>
      <c r="R1197" s="981"/>
      <c r="S1197" s="981"/>
      <c r="T1197" s="981"/>
      <c r="U1197" s="981"/>
    </row>
    <row r="1198" spans="2:21" ht="15.75" customHeight="1">
      <c r="B1198" s="981"/>
      <c r="C1198" s="981"/>
      <c r="D1198" s="981"/>
      <c r="E1198" s="981"/>
      <c r="F1198" s="981"/>
      <c r="G1198" s="981"/>
      <c r="H1198" s="981"/>
      <c r="I1198" s="981"/>
      <c r="J1198" s="981"/>
      <c r="K1198" s="981"/>
      <c r="L1198" s="981"/>
      <c r="M1198" s="981"/>
      <c r="N1198" s="981"/>
      <c r="O1198" s="981"/>
      <c r="P1198" s="981"/>
      <c r="Q1198" s="981"/>
      <c r="R1198" s="981"/>
      <c r="S1198" s="981"/>
      <c r="T1198" s="981"/>
      <c r="U1198" s="981"/>
    </row>
    <row r="1199" spans="2:21" ht="15.75" customHeight="1">
      <c r="B1199" s="981"/>
      <c r="C1199" s="981"/>
      <c r="D1199" s="981"/>
      <c r="E1199" s="981"/>
      <c r="F1199" s="981"/>
      <c r="G1199" s="981"/>
      <c r="H1199" s="981"/>
      <c r="I1199" s="981"/>
      <c r="J1199" s="981"/>
      <c r="K1199" s="981"/>
      <c r="L1199" s="981"/>
      <c r="M1199" s="981"/>
      <c r="N1199" s="981"/>
      <c r="O1199" s="981"/>
      <c r="P1199" s="981"/>
      <c r="Q1199" s="981"/>
      <c r="R1199" s="981"/>
      <c r="S1199" s="981"/>
      <c r="T1199" s="981"/>
      <c r="U1199" s="981"/>
    </row>
    <row r="1200" spans="2:21" ht="15.75" customHeight="1">
      <c r="C1200" s="22"/>
      <c r="D1200" s="360"/>
      <c r="E1200" s="22"/>
      <c r="F1200" s="22"/>
      <c r="G1200" s="22"/>
      <c r="H1200" s="22"/>
      <c r="I1200" s="22"/>
      <c r="J1200" s="22"/>
      <c r="K1200" s="22"/>
      <c r="L1200" s="22"/>
      <c r="M1200" s="22"/>
      <c r="N1200" s="22"/>
      <c r="O1200" s="22"/>
      <c r="P1200" s="22"/>
      <c r="Q1200" s="22"/>
      <c r="R1200" s="22"/>
      <c r="S1200" s="22"/>
      <c r="T1200" s="22"/>
    </row>
    <row r="1201" spans="2:29" ht="15.75" customHeight="1">
      <c r="B1201" s="40"/>
    </row>
    <row r="1203" spans="2:29" ht="14.25">
      <c r="B1203" s="978"/>
      <c r="C1203" s="978"/>
      <c r="D1203" s="978"/>
      <c r="E1203" s="978"/>
      <c r="F1203" s="978"/>
      <c r="G1203" s="978"/>
      <c r="H1203" s="978"/>
      <c r="I1203" s="978"/>
      <c r="J1203" s="978"/>
      <c r="K1203" s="978"/>
      <c r="L1203" s="978"/>
      <c r="M1203" s="978"/>
      <c r="N1203" s="978"/>
      <c r="O1203" s="978"/>
      <c r="P1203" s="978"/>
      <c r="Q1203" s="978"/>
      <c r="R1203" s="978"/>
      <c r="S1203" s="978"/>
      <c r="T1203" s="978"/>
      <c r="U1203" s="978"/>
    </row>
    <row r="1204" spans="2:29" ht="15.75" customHeight="1">
      <c r="B1204" s="978"/>
      <c r="C1204" s="978"/>
      <c r="D1204" s="978"/>
      <c r="E1204" s="978"/>
      <c r="F1204" s="978"/>
      <c r="G1204" s="978"/>
      <c r="H1204" s="978"/>
      <c r="I1204" s="978"/>
      <c r="J1204" s="978"/>
      <c r="K1204" s="978"/>
      <c r="L1204" s="978"/>
      <c r="M1204" s="978"/>
      <c r="N1204" s="978"/>
      <c r="O1204" s="978"/>
      <c r="P1204" s="978"/>
      <c r="Q1204" s="978"/>
      <c r="R1204" s="978"/>
      <c r="S1204" s="978"/>
      <c r="T1204" s="978"/>
      <c r="U1204" s="978"/>
    </row>
    <row r="1205" spans="2:29" ht="14.25">
      <c r="B1205" s="978"/>
      <c r="C1205" s="978"/>
      <c r="D1205" s="978"/>
      <c r="E1205" s="978"/>
      <c r="F1205" s="978"/>
      <c r="G1205" s="978"/>
      <c r="H1205" s="978"/>
      <c r="I1205" s="978"/>
      <c r="J1205" s="978"/>
      <c r="K1205" s="978"/>
      <c r="L1205" s="978"/>
      <c r="M1205" s="978"/>
      <c r="N1205" s="978"/>
      <c r="O1205" s="978"/>
      <c r="P1205" s="978"/>
      <c r="Q1205" s="978"/>
      <c r="R1205" s="978"/>
      <c r="S1205" s="978"/>
      <c r="T1205" s="978"/>
      <c r="U1205" s="978"/>
    </row>
    <row r="1206" spans="2:29" ht="15.75" customHeight="1">
      <c r="B1206" s="978"/>
      <c r="C1206" s="978"/>
      <c r="D1206" s="978"/>
      <c r="E1206" s="978"/>
      <c r="F1206" s="978"/>
      <c r="G1206" s="978"/>
      <c r="H1206" s="978"/>
      <c r="I1206" s="978"/>
      <c r="J1206" s="978"/>
      <c r="K1206" s="978"/>
      <c r="L1206" s="978"/>
      <c r="M1206" s="978"/>
      <c r="N1206" s="978"/>
      <c r="O1206" s="978"/>
      <c r="P1206" s="978"/>
      <c r="Q1206" s="978"/>
      <c r="R1206" s="978"/>
      <c r="S1206" s="978"/>
      <c r="T1206" s="978"/>
      <c r="U1206" s="978"/>
    </row>
    <row r="1207" spans="2:29" ht="15.75" customHeight="1">
      <c r="B1207" s="978"/>
      <c r="C1207" s="978"/>
      <c r="D1207" s="978"/>
      <c r="E1207" s="978"/>
      <c r="F1207" s="978"/>
      <c r="G1207" s="978"/>
      <c r="H1207" s="978"/>
      <c r="I1207" s="978"/>
      <c r="J1207" s="978"/>
      <c r="K1207" s="978"/>
      <c r="L1207" s="978"/>
      <c r="M1207" s="978"/>
      <c r="N1207" s="978"/>
      <c r="O1207" s="978"/>
      <c r="P1207" s="978"/>
      <c r="Q1207" s="978"/>
      <c r="R1207" s="978"/>
      <c r="S1207" s="978"/>
      <c r="T1207" s="978"/>
      <c r="U1207" s="978"/>
    </row>
    <row r="1208" spans="2:29" ht="15.75" customHeight="1">
      <c r="C1208" s="22"/>
      <c r="D1208" s="360"/>
      <c r="E1208" s="22"/>
      <c r="F1208" s="22"/>
      <c r="G1208" s="22"/>
      <c r="H1208" s="22"/>
      <c r="I1208" s="22"/>
      <c r="J1208" s="22"/>
      <c r="K1208" s="22"/>
      <c r="L1208" s="22"/>
      <c r="M1208" s="22"/>
      <c r="N1208" s="22"/>
      <c r="O1208" s="22"/>
      <c r="P1208" s="22"/>
      <c r="Q1208" s="22"/>
      <c r="R1208" s="22"/>
      <c r="S1208" s="22"/>
      <c r="T1208" s="22"/>
    </row>
    <row r="1209" spans="2:29" ht="15.75" customHeight="1">
      <c r="B1209" s="40"/>
      <c r="C1209" s="22"/>
      <c r="D1209" s="360"/>
      <c r="E1209" s="22"/>
      <c r="F1209" s="22"/>
      <c r="G1209" s="22"/>
      <c r="H1209" s="22"/>
      <c r="I1209" s="22"/>
      <c r="J1209" s="22"/>
      <c r="K1209" s="22"/>
      <c r="L1209" s="22"/>
      <c r="M1209" s="22"/>
      <c r="N1209" s="22"/>
      <c r="O1209" s="22"/>
      <c r="P1209" s="22"/>
      <c r="Q1209" s="22"/>
      <c r="R1209" s="22"/>
      <c r="S1209" s="22"/>
      <c r="T1209" s="22"/>
    </row>
    <row r="1210" spans="2:29" ht="15.75" customHeight="1">
      <c r="C1210" s="22"/>
      <c r="D1210" s="360"/>
      <c r="E1210" s="22"/>
      <c r="F1210" s="22"/>
      <c r="G1210" s="22"/>
      <c r="H1210" s="22"/>
      <c r="I1210" s="22"/>
      <c r="J1210" s="22"/>
      <c r="K1210" s="22"/>
      <c r="L1210" s="22"/>
      <c r="M1210" s="22"/>
      <c r="N1210" s="22"/>
      <c r="O1210" s="22"/>
      <c r="P1210" s="22"/>
      <c r="Q1210" s="22"/>
      <c r="R1210" s="22"/>
      <c r="S1210" s="22"/>
      <c r="T1210" s="22"/>
      <c r="W1210" s="46"/>
      <c r="X1210" s="46"/>
      <c r="Y1210" s="46"/>
      <c r="Z1210" s="46"/>
      <c r="AA1210" s="46"/>
      <c r="AB1210" s="46"/>
      <c r="AC1210" s="46"/>
    </row>
    <row r="1211" spans="2:29" ht="15.75" customHeight="1">
      <c r="B1211" s="981"/>
      <c r="C1211" s="981"/>
      <c r="D1211" s="981"/>
      <c r="E1211" s="981"/>
      <c r="F1211" s="981"/>
      <c r="G1211" s="981"/>
      <c r="H1211" s="981"/>
      <c r="I1211" s="981"/>
      <c r="J1211" s="981"/>
      <c r="K1211" s="981"/>
      <c r="L1211" s="981"/>
      <c r="M1211" s="981"/>
      <c r="N1211" s="981"/>
      <c r="O1211" s="981"/>
      <c r="P1211" s="981"/>
      <c r="Q1211" s="981"/>
      <c r="R1211" s="981"/>
      <c r="S1211" s="981"/>
      <c r="T1211" s="981"/>
      <c r="U1211" s="981"/>
      <c r="W1211" s="46"/>
      <c r="X1211" s="46"/>
      <c r="Y1211" s="46"/>
      <c r="Z1211" s="46"/>
      <c r="AA1211" s="46"/>
      <c r="AB1211" s="46"/>
      <c r="AC1211" s="46"/>
    </row>
    <row r="1212" spans="2:29" ht="15.75" customHeight="1">
      <c r="B1212" s="981"/>
      <c r="C1212" s="981"/>
      <c r="D1212" s="981"/>
      <c r="E1212" s="981"/>
      <c r="F1212" s="981"/>
      <c r="G1212" s="981"/>
      <c r="H1212" s="981"/>
      <c r="I1212" s="981"/>
      <c r="J1212" s="981"/>
      <c r="K1212" s="981"/>
      <c r="L1212" s="981"/>
      <c r="M1212" s="981"/>
      <c r="N1212" s="981"/>
      <c r="O1212" s="981"/>
      <c r="P1212" s="981"/>
      <c r="Q1212" s="981"/>
      <c r="R1212" s="981"/>
      <c r="S1212" s="981"/>
      <c r="T1212" s="981"/>
      <c r="U1212" s="981"/>
      <c r="W1212" s="46"/>
      <c r="X1212" s="46"/>
      <c r="Y1212" s="46"/>
      <c r="Z1212" s="46"/>
      <c r="AA1212" s="46"/>
      <c r="AB1212" s="46"/>
      <c r="AC1212" s="46"/>
    </row>
    <row r="1213" spans="2:29" ht="15.75" customHeight="1">
      <c r="B1213" s="981"/>
      <c r="C1213" s="981"/>
      <c r="D1213" s="981"/>
      <c r="E1213" s="981"/>
      <c r="F1213" s="981"/>
      <c r="G1213" s="981"/>
      <c r="H1213" s="981"/>
      <c r="I1213" s="981"/>
      <c r="J1213" s="981"/>
      <c r="K1213" s="981"/>
      <c r="L1213" s="981"/>
      <c r="M1213" s="981"/>
      <c r="N1213" s="981"/>
      <c r="O1213" s="981"/>
      <c r="P1213" s="981"/>
      <c r="Q1213" s="981"/>
      <c r="R1213" s="981"/>
      <c r="S1213" s="981"/>
      <c r="T1213" s="981"/>
      <c r="U1213" s="981"/>
      <c r="W1213" s="46"/>
      <c r="X1213" s="46"/>
      <c r="Y1213" s="46"/>
      <c r="Z1213" s="46"/>
      <c r="AA1213" s="46"/>
      <c r="AB1213" s="46"/>
      <c r="AC1213" s="46"/>
    </row>
    <row r="1214" spans="2:29" ht="15.75" customHeight="1">
      <c r="C1214" s="22"/>
      <c r="D1214" s="360"/>
      <c r="E1214" s="22"/>
      <c r="F1214" s="22"/>
      <c r="G1214" s="22"/>
      <c r="H1214" s="22"/>
      <c r="I1214" s="22"/>
      <c r="J1214" s="22"/>
      <c r="K1214" s="22"/>
      <c r="L1214" s="22"/>
      <c r="M1214" s="22"/>
      <c r="N1214" s="22"/>
      <c r="O1214" s="22"/>
      <c r="P1214" s="22"/>
      <c r="Q1214" s="22"/>
      <c r="R1214" s="22"/>
      <c r="S1214" s="22"/>
      <c r="T1214" s="22"/>
      <c r="W1214" s="46"/>
      <c r="X1214" s="46"/>
      <c r="Y1214" s="46"/>
      <c r="Z1214" s="46"/>
      <c r="AA1214" s="46"/>
      <c r="AB1214" s="46"/>
      <c r="AC1214" s="46"/>
    </row>
    <row r="1215" spans="2:29" ht="15.75" customHeight="1">
      <c r="B1215" s="106"/>
      <c r="C1215" s="34"/>
      <c r="D1215" s="396"/>
      <c r="E1215" s="34"/>
      <c r="F1215" s="34"/>
      <c r="G1215" s="34"/>
      <c r="H1215" s="34"/>
      <c r="I1215" s="34"/>
      <c r="J1215" s="34"/>
      <c r="K1215" s="34"/>
      <c r="L1215" s="34"/>
      <c r="M1215" s="34"/>
      <c r="N1215" s="34"/>
      <c r="O1215" s="34"/>
      <c r="P1215" s="34"/>
      <c r="Q1215" s="34"/>
      <c r="R1215" s="34"/>
      <c r="S1215" s="34"/>
      <c r="T1215" s="34"/>
      <c r="U1215" s="249"/>
      <c r="W1215" s="46"/>
      <c r="X1215" s="46"/>
      <c r="Y1215" s="46"/>
      <c r="Z1215" s="46"/>
      <c r="AA1215" s="46"/>
      <c r="AB1215" s="46"/>
      <c r="AC1215" s="46"/>
    </row>
    <row r="1216" spans="2:29" ht="15.75" customHeight="1">
      <c r="B1216" s="34"/>
      <c r="C1216" s="34"/>
      <c r="D1216" s="396"/>
      <c r="E1216" s="34"/>
      <c r="F1216" s="34"/>
      <c r="G1216" s="34"/>
      <c r="H1216" s="34"/>
      <c r="I1216" s="34"/>
      <c r="J1216" s="34"/>
      <c r="K1216" s="34"/>
      <c r="L1216" s="34"/>
      <c r="M1216" s="34"/>
      <c r="N1216" s="34"/>
      <c r="O1216" s="34"/>
      <c r="P1216" s="34"/>
      <c r="Q1216" s="34"/>
      <c r="R1216" s="34"/>
      <c r="S1216" s="34"/>
      <c r="T1216" s="34"/>
      <c r="U1216" s="249"/>
      <c r="W1216" s="46"/>
      <c r="X1216" s="46"/>
      <c r="Y1216" s="46"/>
      <c r="Z1216" s="46"/>
      <c r="AA1216" s="46"/>
      <c r="AB1216" s="46"/>
      <c r="AC1216" s="46"/>
    </row>
    <row r="1217" spans="2:29" ht="15.75" customHeight="1">
      <c r="B1217" s="1008"/>
      <c r="C1217" s="1008"/>
      <c r="D1217" s="1008"/>
      <c r="E1217" s="1008"/>
      <c r="F1217" s="1008"/>
      <c r="G1217" s="1008"/>
      <c r="H1217" s="1008"/>
      <c r="I1217" s="1008"/>
      <c r="J1217" s="1008"/>
      <c r="K1217" s="1008"/>
      <c r="L1217" s="1008"/>
      <c r="M1217" s="1008"/>
      <c r="N1217" s="1008"/>
      <c r="O1217" s="1008"/>
      <c r="P1217" s="1008"/>
      <c r="Q1217" s="1008"/>
      <c r="R1217" s="1008"/>
      <c r="S1217" s="1008"/>
      <c r="T1217" s="1008"/>
      <c r="U1217" s="1008"/>
      <c r="W1217" s="46"/>
      <c r="X1217" s="46"/>
      <c r="Y1217" s="46"/>
      <c r="Z1217" s="46"/>
      <c r="AA1217" s="46"/>
      <c r="AB1217" s="46"/>
      <c r="AC1217" s="46"/>
    </row>
    <row r="1218" spans="2:29" ht="15.75" customHeight="1">
      <c r="B1218" s="1008"/>
      <c r="C1218" s="1008"/>
      <c r="D1218" s="1008"/>
      <c r="E1218" s="1008"/>
      <c r="F1218" s="1008"/>
      <c r="G1218" s="1008"/>
      <c r="H1218" s="1008"/>
      <c r="I1218" s="1008"/>
      <c r="J1218" s="1008"/>
      <c r="K1218" s="1008"/>
      <c r="L1218" s="1008"/>
      <c r="M1218" s="1008"/>
      <c r="N1218" s="1008"/>
      <c r="O1218" s="1008"/>
      <c r="P1218" s="1008"/>
      <c r="Q1218" s="1008"/>
      <c r="R1218" s="1008"/>
      <c r="S1218" s="1008"/>
      <c r="T1218" s="1008"/>
      <c r="U1218" s="1008"/>
      <c r="W1218" s="46"/>
      <c r="X1218" s="46"/>
      <c r="Y1218" s="46"/>
      <c r="Z1218" s="46"/>
      <c r="AA1218" s="46"/>
      <c r="AB1218" s="46"/>
      <c r="AC1218" s="46"/>
    </row>
    <row r="1219" spans="2:29" ht="15.75" customHeight="1">
      <c r="B1219" s="1008"/>
      <c r="C1219" s="1008"/>
      <c r="D1219" s="1008"/>
      <c r="E1219" s="1008"/>
      <c r="F1219" s="1008"/>
      <c r="G1219" s="1008"/>
      <c r="H1219" s="1008"/>
      <c r="I1219" s="1008"/>
      <c r="J1219" s="1008"/>
      <c r="K1219" s="1008"/>
      <c r="L1219" s="1008"/>
      <c r="M1219" s="1008"/>
      <c r="N1219" s="1008"/>
      <c r="O1219" s="1008"/>
      <c r="P1219" s="1008"/>
      <c r="Q1219" s="1008"/>
      <c r="R1219" s="1008"/>
      <c r="S1219" s="1008"/>
      <c r="T1219" s="1008"/>
      <c r="U1219" s="1008"/>
      <c r="W1219" s="46"/>
      <c r="X1219" s="46"/>
      <c r="Y1219" s="46"/>
      <c r="Z1219" s="46"/>
      <c r="AA1219" s="46"/>
      <c r="AB1219" s="46"/>
      <c r="AC1219" s="46"/>
    </row>
    <row r="1220" spans="2:29" ht="15.75" customHeight="1">
      <c r="B1220" s="1008"/>
      <c r="C1220" s="1008"/>
      <c r="D1220" s="1008"/>
      <c r="E1220" s="1008"/>
      <c r="F1220" s="1008"/>
      <c r="G1220" s="1008"/>
      <c r="H1220" s="1008"/>
      <c r="I1220" s="1008"/>
      <c r="J1220" s="1008"/>
      <c r="K1220" s="1008"/>
      <c r="L1220" s="1008"/>
      <c r="M1220" s="1008"/>
      <c r="N1220" s="1008"/>
      <c r="O1220" s="1008"/>
      <c r="P1220" s="1008"/>
      <c r="Q1220" s="1008"/>
      <c r="R1220" s="1008"/>
      <c r="S1220" s="1008"/>
      <c r="T1220" s="1008"/>
      <c r="U1220" s="1008"/>
      <c r="W1220" s="46"/>
      <c r="X1220" s="46"/>
      <c r="Y1220" s="46"/>
      <c r="Z1220" s="46"/>
      <c r="AA1220" s="46"/>
      <c r="AB1220" s="46"/>
      <c r="AC1220" s="46"/>
    </row>
    <row r="1221" spans="2:29" ht="14.25">
      <c r="C1221" s="22"/>
      <c r="D1221" s="360"/>
      <c r="E1221" s="22"/>
      <c r="F1221" s="22"/>
      <c r="G1221" s="22"/>
      <c r="H1221" s="22"/>
      <c r="I1221" s="22"/>
      <c r="J1221" s="22"/>
      <c r="K1221" s="22"/>
      <c r="L1221" s="22"/>
      <c r="M1221" s="22"/>
      <c r="N1221" s="22"/>
      <c r="O1221" s="22"/>
      <c r="P1221" s="22"/>
      <c r="Q1221" s="22"/>
      <c r="R1221" s="22"/>
      <c r="S1221" s="22"/>
      <c r="T1221" s="22"/>
    </row>
    <row r="1222" spans="2:29">
      <c r="B1222" s="114"/>
      <c r="C1222" s="1004"/>
      <c r="D1222" s="1004"/>
      <c r="E1222" s="1004"/>
      <c r="F1222" s="1004"/>
      <c r="G1222" s="1004"/>
      <c r="H1222" s="1004"/>
      <c r="I1222" s="1004"/>
      <c r="J1222" s="1004"/>
      <c r="K1222" s="1004"/>
      <c r="L1222" s="1004"/>
      <c r="M1222" s="1004"/>
      <c r="N1222" s="1004"/>
      <c r="O1222" s="1004"/>
      <c r="P1222" s="1004"/>
      <c r="Q1222" s="1004"/>
      <c r="R1222" s="1004"/>
      <c r="S1222" s="1004"/>
      <c r="T1222" s="1004"/>
      <c r="U1222" s="1004"/>
    </row>
    <row r="1223" spans="2:29" ht="13.5" customHeight="1">
      <c r="B1223" s="114"/>
      <c r="C1223" s="115"/>
      <c r="D1223" s="398"/>
      <c r="E1223" s="115"/>
      <c r="F1223" s="115"/>
      <c r="G1223" s="115"/>
      <c r="H1223" s="115"/>
      <c r="I1223" s="115"/>
      <c r="J1223" s="115"/>
      <c r="K1223" s="115"/>
      <c r="L1223" s="115"/>
      <c r="M1223" s="115"/>
      <c r="N1223" s="115"/>
      <c r="O1223" s="115"/>
      <c r="P1223" s="115"/>
      <c r="Q1223" s="115"/>
      <c r="R1223" s="115"/>
      <c r="S1223" s="115"/>
      <c r="T1223" s="115"/>
      <c r="U1223" s="283"/>
    </row>
    <row r="1224" spans="2:29" ht="15.75" customHeight="1">
      <c r="B1224" s="981"/>
      <c r="C1224" s="981"/>
      <c r="D1224" s="981"/>
      <c r="E1224" s="981"/>
      <c r="F1224" s="981"/>
      <c r="G1224" s="981"/>
      <c r="H1224" s="981"/>
      <c r="I1224" s="981"/>
      <c r="J1224" s="981"/>
      <c r="K1224" s="981"/>
      <c r="L1224" s="981"/>
      <c r="M1224" s="981"/>
      <c r="N1224" s="981"/>
      <c r="O1224" s="981"/>
      <c r="P1224" s="981"/>
      <c r="Q1224" s="981"/>
      <c r="R1224" s="981"/>
      <c r="S1224" s="981"/>
      <c r="T1224" s="981"/>
      <c r="U1224" s="981"/>
    </row>
    <row r="1225" spans="2:29" ht="15.75" customHeight="1">
      <c r="B1225" s="981"/>
      <c r="C1225" s="981"/>
      <c r="D1225" s="981"/>
      <c r="E1225" s="981"/>
      <c r="F1225" s="981"/>
      <c r="G1225" s="981"/>
      <c r="H1225" s="981"/>
      <c r="I1225" s="981"/>
      <c r="J1225" s="981"/>
      <c r="K1225" s="981"/>
      <c r="L1225" s="981"/>
      <c r="M1225" s="981"/>
      <c r="N1225" s="981"/>
      <c r="O1225" s="981"/>
      <c r="P1225" s="981"/>
      <c r="Q1225" s="981"/>
      <c r="R1225" s="981"/>
      <c r="S1225" s="981"/>
      <c r="T1225" s="981"/>
      <c r="U1225" s="981"/>
    </row>
    <row r="1226" spans="2:29" ht="18.75" customHeight="1">
      <c r="B1226" s="981"/>
      <c r="C1226" s="981"/>
      <c r="D1226" s="981"/>
      <c r="E1226" s="981"/>
      <c r="F1226" s="981"/>
      <c r="G1226" s="981"/>
      <c r="H1226" s="981"/>
      <c r="I1226" s="981"/>
      <c r="J1226" s="981"/>
      <c r="K1226" s="981"/>
      <c r="L1226" s="981"/>
      <c r="M1226" s="981"/>
      <c r="N1226" s="981"/>
      <c r="O1226" s="981"/>
      <c r="P1226" s="981"/>
      <c r="Q1226" s="981"/>
      <c r="R1226" s="981"/>
      <c r="S1226" s="981"/>
      <c r="T1226" s="981"/>
      <c r="U1226" s="981"/>
    </row>
    <row r="1227" spans="2:29" ht="18.75" customHeight="1">
      <c r="B1227" s="46"/>
      <c r="C1227" s="46"/>
      <c r="D1227" s="373"/>
      <c r="E1227" s="46"/>
      <c r="F1227" s="46"/>
      <c r="G1227" s="46"/>
      <c r="H1227" s="46"/>
      <c r="I1227" s="46"/>
      <c r="J1227" s="46"/>
      <c r="K1227" s="46"/>
      <c r="L1227" s="46"/>
      <c r="M1227" s="46"/>
      <c r="N1227" s="46"/>
      <c r="O1227" s="46"/>
      <c r="P1227" s="46"/>
      <c r="Q1227" s="46"/>
      <c r="R1227" s="46"/>
      <c r="S1227" s="46"/>
      <c r="T1227" s="46"/>
      <c r="U1227" s="266"/>
    </row>
    <row r="1228" spans="2:29" ht="14.25">
      <c r="B1228" s="1006"/>
      <c r="C1228" s="1000"/>
      <c r="D1228" s="1000"/>
      <c r="E1228" s="1000"/>
      <c r="F1228" s="1000"/>
      <c r="G1228" s="1000"/>
      <c r="H1228" s="1000"/>
      <c r="I1228" s="1000"/>
      <c r="J1228" s="1000"/>
      <c r="K1228" s="1000"/>
      <c r="L1228" s="1000"/>
      <c r="M1228" s="1000"/>
      <c r="N1228" s="1000"/>
      <c r="O1228" s="1000"/>
      <c r="P1228" s="1000"/>
      <c r="Q1228" s="1000"/>
      <c r="R1228" s="1000"/>
      <c r="S1228" s="1000"/>
      <c r="T1228" s="1000"/>
      <c r="U1228" s="1000"/>
    </row>
    <row r="1229" spans="2:29">
      <c r="B1229" s="1006"/>
      <c r="C1229" s="1000"/>
      <c r="D1229" s="1000"/>
      <c r="E1229" s="1000"/>
      <c r="F1229" s="1000"/>
      <c r="G1229" s="1000"/>
      <c r="H1229" s="1000"/>
      <c r="I1229" s="1000"/>
      <c r="J1229" s="1000"/>
      <c r="K1229" s="1000"/>
      <c r="L1229" s="1000"/>
      <c r="M1229" s="1000"/>
      <c r="N1229" s="1000"/>
      <c r="O1229" s="1000"/>
      <c r="P1229" s="1000"/>
      <c r="Q1229" s="1000"/>
      <c r="R1229" s="1000"/>
      <c r="S1229" s="1000"/>
      <c r="T1229" s="1000"/>
      <c r="U1229" s="1000"/>
      <c r="W1229" s="14"/>
      <c r="X1229" s="14"/>
      <c r="Y1229" s="14"/>
      <c r="Z1229" s="14"/>
      <c r="AA1229" s="14"/>
      <c r="AB1229" s="38"/>
      <c r="AC1229" s="39"/>
    </row>
    <row r="1230" spans="2:29" ht="14.25">
      <c r="B1230" s="1006"/>
      <c r="C1230" s="1000"/>
      <c r="D1230" s="1000"/>
      <c r="E1230" s="1000"/>
      <c r="F1230" s="1000"/>
      <c r="G1230" s="1000"/>
      <c r="H1230" s="1000"/>
      <c r="I1230" s="1000"/>
      <c r="J1230" s="1000"/>
      <c r="K1230" s="1000"/>
      <c r="L1230" s="1000"/>
      <c r="M1230" s="1000"/>
      <c r="N1230" s="1000"/>
      <c r="O1230" s="1000"/>
      <c r="P1230" s="1000"/>
      <c r="Q1230" s="1000"/>
      <c r="R1230" s="1000"/>
      <c r="S1230" s="1000"/>
      <c r="T1230" s="1000"/>
      <c r="U1230" s="1000"/>
    </row>
    <row r="1231" spans="2:29" ht="14.25">
      <c r="B1231" s="1006"/>
      <c r="C1231" s="1000"/>
      <c r="D1231" s="1000"/>
      <c r="E1231" s="1000"/>
      <c r="F1231" s="1000"/>
      <c r="G1231" s="1000"/>
      <c r="H1231" s="1000"/>
      <c r="I1231" s="1000"/>
      <c r="J1231" s="1000"/>
      <c r="K1231" s="1000"/>
      <c r="L1231" s="1000"/>
      <c r="M1231" s="1000"/>
      <c r="N1231" s="1000"/>
      <c r="O1231" s="1000"/>
      <c r="P1231" s="1000"/>
      <c r="Q1231" s="1000"/>
      <c r="R1231" s="1000"/>
      <c r="S1231" s="1000"/>
      <c r="T1231" s="1000"/>
      <c r="U1231" s="1000"/>
    </row>
    <row r="1232" spans="2:29" ht="15.75" customHeight="1">
      <c r="B1232" s="1006"/>
      <c r="C1232" s="1000"/>
      <c r="D1232" s="1000"/>
      <c r="E1232" s="1000"/>
      <c r="F1232" s="1000"/>
      <c r="G1232" s="1000"/>
      <c r="H1232" s="1000"/>
      <c r="I1232" s="1000"/>
      <c r="J1232" s="1000"/>
      <c r="K1232" s="1000"/>
      <c r="L1232" s="1000"/>
      <c r="M1232" s="1000"/>
      <c r="N1232" s="1000"/>
      <c r="O1232" s="1000"/>
      <c r="P1232" s="1000"/>
      <c r="Q1232" s="1000"/>
      <c r="R1232" s="1000"/>
      <c r="S1232" s="1000"/>
      <c r="T1232" s="1000"/>
      <c r="U1232" s="1000"/>
    </row>
    <row r="1233" spans="2:29" ht="14.25">
      <c r="B1233" s="46"/>
      <c r="C1233" s="46"/>
      <c r="D1233" s="373"/>
      <c r="E1233" s="46"/>
      <c r="F1233" s="46"/>
      <c r="G1233" s="46"/>
      <c r="H1233" s="46"/>
      <c r="I1233" s="46"/>
      <c r="J1233" s="46"/>
      <c r="K1233" s="46"/>
      <c r="L1233" s="46"/>
      <c r="M1233" s="46"/>
      <c r="N1233" s="46"/>
      <c r="O1233" s="46"/>
      <c r="P1233" s="46"/>
      <c r="Q1233" s="46"/>
      <c r="R1233" s="46"/>
      <c r="S1233" s="46"/>
      <c r="T1233" s="46"/>
      <c r="U1233" s="266"/>
    </row>
    <row r="1234" spans="2:29" ht="30" customHeight="1">
      <c r="B1234" s="978"/>
      <c r="C1234" s="978"/>
      <c r="D1234" s="978"/>
      <c r="E1234" s="978"/>
      <c r="F1234" s="978"/>
      <c r="G1234" s="978"/>
      <c r="H1234" s="978"/>
      <c r="I1234" s="978"/>
      <c r="J1234" s="978"/>
      <c r="K1234" s="978"/>
      <c r="L1234" s="978"/>
      <c r="M1234" s="978"/>
      <c r="N1234" s="978"/>
      <c r="O1234" s="978"/>
      <c r="P1234" s="978"/>
      <c r="Q1234" s="978"/>
      <c r="R1234" s="978"/>
      <c r="S1234" s="978"/>
      <c r="T1234" s="978"/>
      <c r="U1234" s="978"/>
    </row>
    <row r="1235" spans="2:29" ht="14.25">
      <c r="B1235" s="978"/>
      <c r="C1235" s="978"/>
      <c r="D1235" s="978"/>
      <c r="E1235" s="978"/>
      <c r="F1235" s="978"/>
      <c r="G1235" s="978"/>
      <c r="H1235" s="978"/>
      <c r="I1235" s="978"/>
      <c r="J1235" s="978"/>
      <c r="K1235" s="978"/>
      <c r="L1235" s="978"/>
      <c r="M1235" s="978"/>
      <c r="N1235" s="978"/>
      <c r="O1235" s="978"/>
      <c r="P1235" s="978"/>
      <c r="Q1235" s="978"/>
      <c r="R1235" s="978"/>
      <c r="S1235" s="978"/>
      <c r="T1235" s="978"/>
      <c r="U1235" s="978"/>
    </row>
    <row r="1236" spans="2:29" ht="14.25">
      <c r="C1236" s="22"/>
      <c r="D1236" s="360"/>
      <c r="E1236" s="22"/>
      <c r="F1236" s="22"/>
      <c r="G1236" s="22"/>
      <c r="H1236" s="22"/>
      <c r="I1236" s="22"/>
      <c r="J1236" s="22"/>
      <c r="K1236" s="22"/>
      <c r="L1236" s="22"/>
      <c r="M1236" s="22"/>
      <c r="N1236" s="22"/>
      <c r="O1236" s="22"/>
      <c r="P1236" s="22"/>
      <c r="Q1236" s="22"/>
      <c r="R1236" s="22"/>
      <c r="S1236" s="22"/>
      <c r="T1236" s="22"/>
    </row>
    <row r="1237" spans="2:29" ht="20.25" customHeight="1">
      <c r="B1237" s="978"/>
      <c r="C1237" s="978"/>
      <c r="D1237" s="978"/>
      <c r="E1237" s="978"/>
      <c r="F1237" s="978"/>
      <c r="G1237" s="978"/>
      <c r="H1237" s="978"/>
      <c r="I1237" s="978"/>
      <c r="J1237" s="978"/>
      <c r="K1237" s="978"/>
      <c r="L1237" s="978"/>
      <c r="M1237" s="978"/>
      <c r="N1237" s="978"/>
      <c r="O1237" s="978"/>
      <c r="P1237" s="978"/>
      <c r="Q1237" s="978"/>
      <c r="R1237" s="978"/>
      <c r="S1237" s="978"/>
      <c r="T1237" s="978"/>
      <c r="U1237" s="978"/>
      <c r="W1237" s="14"/>
      <c r="X1237" s="14"/>
      <c r="Y1237" s="14"/>
      <c r="Z1237" s="14"/>
      <c r="AA1237" s="14"/>
      <c r="AB1237" s="38"/>
      <c r="AC1237" s="39"/>
    </row>
    <row r="1238" spans="2:29" ht="15.75" customHeight="1">
      <c r="B1238" s="978"/>
      <c r="C1238" s="978"/>
      <c r="D1238" s="978"/>
      <c r="E1238" s="978"/>
      <c r="F1238" s="978"/>
      <c r="G1238" s="978"/>
      <c r="H1238" s="978"/>
      <c r="I1238" s="978"/>
      <c r="J1238" s="978"/>
      <c r="K1238" s="978"/>
      <c r="L1238" s="978"/>
      <c r="M1238" s="978"/>
      <c r="N1238" s="978"/>
      <c r="O1238" s="978"/>
      <c r="P1238" s="978"/>
      <c r="Q1238" s="978"/>
      <c r="R1238" s="978"/>
      <c r="S1238" s="978"/>
      <c r="T1238" s="978"/>
      <c r="U1238" s="978"/>
    </row>
    <row r="1239" spans="2:29" ht="18.75" customHeight="1">
      <c r="B1239" s="978"/>
      <c r="C1239" s="978"/>
      <c r="D1239" s="978"/>
      <c r="E1239" s="978"/>
      <c r="F1239" s="978"/>
      <c r="G1239" s="978"/>
      <c r="H1239" s="978"/>
      <c r="I1239" s="978"/>
      <c r="J1239" s="978"/>
      <c r="K1239" s="978"/>
      <c r="L1239" s="978"/>
      <c r="M1239" s="978"/>
      <c r="N1239" s="978"/>
      <c r="O1239" s="978"/>
      <c r="P1239" s="978"/>
      <c r="Q1239" s="978"/>
      <c r="R1239" s="978"/>
      <c r="S1239" s="978"/>
      <c r="T1239" s="978"/>
      <c r="U1239" s="978"/>
    </row>
    <row r="1240" spans="2:29" ht="18.75" customHeight="1">
      <c r="B1240" s="978"/>
      <c r="C1240" s="978"/>
      <c r="D1240" s="978"/>
      <c r="E1240" s="978"/>
      <c r="F1240" s="978"/>
      <c r="G1240" s="978"/>
      <c r="H1240" s="978"/>
      <c r="I1240" s="978"/>
      <c r="J1240" s="978"/>
      <c r="K1240" s="978"/>
      <c r="L1240" s="978"/>
      <c r="M1240" s="978"/>
      <c r="N1240" s="978"/>
      <c r="O1240" s="978"/>
      <c r="P1240" s="978"/>
      <c r="Q1240" s="978"/>
      <c r="R1240" s="978"/>
      <c r="S1240" s="978"/>
      <c r="T1240" s="978"/>
      <c r="U1240" s="978"/>
      <c r="V1240" s="22"/>
    </row>
    <row r="1241" spans="2:29" ht="18.75" customHeight="1">
      <c r="B1241" s="978"/>
      <c r="C1241" s="978"/>
      <c r="D1241" s="978"/>
      <c r="E1241" s="978"/>
      <c r="F1241" s="978"/>
      <c r="G1241" s="978"/>
      <c r="H1241" s="978"/>
      <c r="I1241" s="978"/>
      <c r="J1241" s="978"/>
      <c r="K1241" s="978"/>
      <c r="L1241" s="978"/>
      <c r="M1241" s="978"/>
      <c r="N1241" s="978"/>
      <c r="O1241" s="978"/>
      <c r="P1241" s="978"/>
      <c r="Q1241" s="978"/>
      <c r="R1241" s="978"/>
      <c r="S1241" s="978"/>
      <c r="T1241" s="978"/>
      <c r="U1241" s="978"/>
      <c r="V1241" s="22"/>
    </row>
    <row r="1242" spans="2:29" ht="18.75" customHeight="1">
      <c r="B1242" s="978"/>
      <c r="C1242" s="978"/>
      <c r="D1242" s="978"/>
      <c r="E1242" s="978"/>
      <c r="F1242" s="978"/>
      <c r="G1242" s="978"/>
      <c r="H1242" s="978"/>
      <c r="I1242" s="978"/>
      <c r="J1242" s="978"/>
      <c r="K1242" s="978"/>
      <c r="L1242" s="978"/>
      <c r="M1242" s="978"/>
      <c r="N1242" s="978"/>
      <c r="O1242" s="978"/>
      <c r="P1242" s="978"/>
      <c r="Q1242" s="978"/>
      <c r="R1242" s="978"/>
      <c r="S1242" s="978"/>
      <c r="T1242" s="978"/>
      <c r="U1242" s="978"/>
      <c r="V1242" s="22"/>
    </row>
    <row r="1243" spans="2:29">
      <c r="V1243" s="22"/>
    </row>
    <row r="1244" spans="2:29">
      <c r="V1244" s="22"/>
    </row>
    <row r="1245" spans="2:29">
      <c r="V1245" s="22"/>
    </row>
    <row r="1246" spans="2:29" ht="14.25">
      <c r="B1246" s="9"/>
      <c r="C1246" s="27"/>
      <c r="D1246" s="399"/>
      <c r="E1246" s="27"/>
      <c r="F1246" s="27"/>
      <c r="G1246" s="27"/>
      <c r="H1246" s="27"/>
      <c r="I1246" s="27"/>
      <c r="J1246" s="27"/>
      <c r="K1246" s="27"/>
      <c r="L1246" s="27"/>
      <c r="M1246" s="27"/>
      <c r="N1246" s="27"/>
      <c r="O1246" s="27"/>
      <c r="P1246" s="27"/>
      <c r="Q1246" s="27"/>
      <c r="R1246" s="27"/>
      <c r="S1246" s="27"/>
      <c r="T1246" s="27"/>
      <c r="U1246" s="284"/>
      <c r="V1246" s="22"/>
    </row>
    <row r="1247" spans="2:29">
      <c r="C1247" s="36"/>
      <c r="D1247" s="395"/>
      <c r="E1247" s="36"/>
      <c r="F1247" s="36"/>
      <c r="G1247" s="36"/>
      <c r="H1247" s="36"/>
      <c r="I1247" s="36"/>
      <c r="J1247" s="36"/>
      <c r="K1247" s="36"/>
      <c r="L1247" s="36"/>
      <c r="M1247" s="36"/>
      <c r="N1247" s="36"/>
      <c r="O1247" s="36"/>
      <c r="P1247" s="36"/>
      <c r="Q1247" s="36"/>
      <c r="R1247" s="36"/>
      <c r="S1247" s="36"/>
      <c r="T1247" s="36"/>
      <c r="U1247" s="281"/>
    </row>
    <row r="1248" spans="2:29" ht="17.45" customHeight="1">
      <c r="C1248" s="36"/>
      <c r="D1248" s="395"/>
      <c r="E1248" s="36"/>
      <c r="F1248" s="36"/>
      <c r="G1248" s="36"/>
      <c r="H1248" s="36"/>
      <c r="I1248" s="36"/>
      <c r="J1248" s="36"/>
      <c r="K1248" s="36"/>
      <c r="L1248" s="36"/>
      <c r="M1248" s="36"/>
      <c r="N1248" s="36"/>
      <c r="O1248" s="36"/>
      <c r="P1248" s="36"/>
      <c r="Q1248" s="36"/>
      <c r="R1248" s="36"/>
      <c r="S1248" s="36"/>
      <c r="T1248" s="36"/>
      <c r="U1248" s="281"/>
    </row>
    <row r="1249" spans="2:22" ht="21.75" customHeight="1" thickBot="1">
      <c r="B1249" s="100"/>
      <c r="C1249" s="101"/>
      <c r="D1249" s="390"/>
      <c r="E1249" s="101"/>
      <c r="F1249" s="101"/>
      <c r="G1249" s="101"/>
      <c r="H1249" s="101"/>
      <c r="I1249" s="101"/>
      <c r="J1249" s="101"/>
      <c r="K1249" s="101"/>
      <c r="L1249" s="101"/>
      <c r="M1249" s="101"/>
      <c r="N1249" s="101"/>
      <c r="O1249" s="101"/>
      <c r="P1249" s="101"/>
      <c r="Q1249" s="101"/>
      <c r="R1249" s="101"/>
      <c r="S1249" s="101"/>
      <c r="T1249" s="101"/>
      <c r="U1249" s="276"/>
    </row>
    <row r="1250" spans="2:22">
      <c r="B1250" s="35"/>
      <c r="C1250" s="36"/>
      <c r="D1250" s="395"/>
      <c r="E1250" s="36"/>
      <c r="F1250" s="36"/>
      <c r="G1250" s="36"/>
      <c r="H1250" s="36"/>
      <c r="I1250" s="36"/>
      <c r="J1250" s="36"/>
      <c r="K1250" s="36"/>
      <c r="L1250" s="36"/>
      <c r="M1250" s="36"/>
      <c r="N1250" s="36"/>
      <c r="O1250" s="36"/>
      <c r="P1250" s="36"/>
      <c r="Q1250" s="36"/>
      <c r="R1250" s="36"/>
      <c r="S1250" s="36"/>
      <c r="T1250" s="36"/>
      <c r="U1250" s="281"/>
    </row>
    <row r="1251" spans="2:22" ht="25.5" customHeight="1">
      <c r="B1251" s="114"/>
      <c r="C1251" s="1004"/>
      <c r="D1251" s="1004"/>
      <c r="E1251" s="1004"/>
      <c r="F1251" s="1004"/>
      <c r="G1251" s="1004"/>
      <c r="H1251" s="1004"/>
      <c r="I1251" s="1004"/>
      <c r="J1251" s="1004"/>
      <c r="K1251" s="1004"/>
      <c r="L1251" s="1004"/>
      <c r="M1251" s="1004"/>
      <c r="N1251" s="1004"/>
      <c r="O1251" s="1004"/>
      <c r="P1251" s="1004"/>
      <c r="Q1251" s="1004"/>
      <c r="R1251" s="1004"/>
      <c r="S1251" s="1004"/>
      <c r="T1251" s="1004"/>
      <c r="U1251" s="1004"/>
      <c r="V1251" s="22"/>
    </row>
    <row r="1252" spans="2:22" ht="25.5" customHeight="1">
      <c r="B1252" s="114"/>
      <c r="C1252" s="115"/>
      <c r="D1252" s="398"/>
      <c r="E1252" s="115"/>
      <c r="F1252" s="115"/>
      <c r="G1252" s="115"/>
      <c r="H1252" s="115"/>
      <c r="I1252" s="115"/>
      <c r="J1252" s="115"/>
      <c r="K1252" s="115"/>
      <c r="L1252" s="115"/>
      <c r="M1252" s="115"/>
      <c r="N1252" s="115"/>
      <c r="O1252" s="115"/>
      <c r="P1252" s="115"/>
      <c r="Q1252" s="115"/>
      <c r="R1252" s="115"/>
      <c r="S1252" s="115"/>
      <c r="T1252" s="115"/>
      <c r="U1252" s="283"/>
      <c r="V1252" s="22"/>
    </row>
    <row r="1253" spans="2:22">
      <c r="B1253" s="40"/>
      <c r="D1253" s="352"/>
      <c r="U1253" s="246"/>
      <c r="V1253" s="22"/>
    </row>
    <row r="1254" spans="2:22" ht="14.25">
      <c r="B1254" s="978"/>
      <c r="C1254" s="978"/>
      <c r="D1254" s="978"/>
      <c r="E1254" s="978"/>
      <c r="F1254" s="978"/>
      <c r="G1254" s="978"/>
      <c r="H1254" s="978"/>
      <c r="I1254" s="978"/>
      <c r="J1254" s="978"/>
      <c r="K1254" s="978"/>
      <c r="L1254" s="978"/>
      <c r="M1254" s="978"/>
      <c r="N1254" s="978"/>
      <c r="O1254" s="978"/>
      <c r="P1254" s="978"/>
      <c r="Q1254" s="978"/>
      <c r="R1254" s="978"/>
      <c r="S1254" s="978"/>
      <c r="T1254" s="978"/>
      <c r="U1254" s="978"/>
      <c r="V1254" s="22"/>
    </row>
    <row r="1255" spans="2:22" ht="14.25">
      <c r="B1255" s="978"/>
      <c r="C1255" s="978"/>
      <c r="D1255" s="978"/>
      <c r="E1255" s="978"/>
      <c r="F1255" s="978"/>
      <c r="G1255" s="978"/>
      <c r="H1255" s="978"/>
      <c r="I1255" s="978"/>
      <c r="J1255" s="978"/>
      <c r="K1255" s="978"/>
      <c r="L1255" s="978"/>
      <c r="M1255" s="978"/>
      <c r="N1255" s="978"/>
      <c r="O1255" s="978"/>
      <c r="P1255" s="978"/>
      <c r="Q1255" s="978"/>
      <c r="R1255" s="978"/>
      <c r="S1255" s="978"/>
      <c r="T1255" s="978"/>
      <c r="U1255" s="978"/>
      <c r="V1255" s="22"/>
    </row>
    <row r="1256" spans="2:22" ht="14.25">
      <c r="B1256" s="978"/>
      <c r="C1256" s="978"/>
      <c r="D1256" s="978"/>
      <c r="E1256" s="978"/>
      <c r="F1256" s="978"/>
      <c r="G1256" s="978"/>
      <c r="H1256" s="978"/>
      <c r="I1256" s="978"/>
      <c r="J1256" s="978"/>
      <c r="K1256" s="978"/>
      <c r="L1256" s="978"/>
      <c r="M1256" s="978"/>
      <c r="N1256" s="978"/>
      <c r="O1256" s="978"/>
      <c r="P1256" s="978"/>
      <c r="Q1256" s="978"/>
      <c r="R1256" s="978"/>
      <c r="S1256" s="978"/>
      <c r="T1256" s="978"/>
      <c r="U1256" s="978"/>
      <c r="V1256" s="22"/>
    </row>
    <row r="1257" spans="2:22" ht="14.25">
      <c r="B1257" s="978"/>
      <c r="C1257" s="978"/>
      <c r="D1257" s="978"/>
      <c r="E1257" s="978"/>
      <c r="F1257" s="978"/>
      <c r="G1257" s="978"/>
      <c r="H1257" s="978"/>
      <c r="I1257" s="978"/>
      <c r="J1257" s="978"/>
      <c r="K1257" s="978"/>
      <c r="L1257" s="978"/>
      <c r="M1257" s="978"/>
      <c r="N1257" s="978"/>
      <c r="O1257" s="978"/>
      <c r="P1257" s="978"/>
      <c r="Q1257" s="978"/>
      <c r="R1257" s="978"/>
      <c r="S1257" s="978"/>
      <c r="T1257" s="978"/>
      <c r="U1257" s="978"/>
      <c r="V1257" s="22"/>
    </row>
    <row r="1258" spans="2:22" ht="14.25">
      <c r="B1258" s="978"/>
      <c r="C1258" s="978"/>
      <c r="D1258" s="978"/>
      <c r="E1258" s="978"/>
      <c r="F1258" s="978"/>
      <c r="G1258" s="978"/>
      <c r="H1258" s="978"/>
      <c r="I1258" s="978"/>
      <c r="J1258" s="978"/>
      <c r="K1258" s="978"/>
      <c r="L1258" s="978"/>
      <c r="M1258" s="978"/>
      <c r="N1258" s="978"/>
      <c r="O1258" s="978"/>
      <c r="P1258" s="978"/>
      <c r="Q1258" s="978"/>
      <c r="R1258" s="978"/>
      <c r="S1258" s="978"/>
      <c r="T1258" s="978"/>
      <c r="U1258" s="978"/>
      <c r="V1258" s="22"/>
    </row>
    <row r="1259" spans="2:22" ht="14.25">
      <c r="B1259" s="978"/>
      <c r="C1259" s="978"/>
      <c r="D1259" s="978"/>
      <c r="E1259" s="978"/>
      <c r="F1259" s="978"/>
      <c r="G1259" s="978"/>
      <c r="H1259" s="978"/>
      <c r="I1259" s="978"/>
      <c r="J1259" s="978"/>
      <c r="K1259" s="978"/>
      <c r="L1259" s="978"/>
      <c r="M1259" s="978"/>
      <c r="N1259" s="978"/>
      <c r="O1259" s="978"/>
      <c r="P1259" s="978"/>
      <c r="Q1259" s="978"/>
      <c r="R1259" s="978"/>
      <c r="S1259" s="978"/>
      <c r="T1259" s="978"/>
      <c r="U1259" s="978"/>
      <c r="V1259" s="22"/>
    </row>
    <row r="1260" spans="2:22" ht="14.25">
      <c r="B1260" s="978"/>
      <c r="C1260" s="978"/>
      <c r="D1260" s="978"/>
      <c r="E1260" s="978"/>
      <c r="F1260" s="978"/>
      <c r="G1260" s="978"/>
      <c r="H1260" s="978"/>
      <c r="I1260" s="978"/>
      <c r="J1260" s="978"/>
      <c r="K1260" s="978"/>
      <c r="L1260" s="978"/>
      <c r="M1260" s="978"/>
      <c r="N1260" s="978"/>
      <c r="O1260" s="978"/>
      <c r="P1260" s="978"/>
      <c r="Q1260" s="978"/>
      <c r="R1260" s="978"/>
      <c r="S1260" s="978"/>
      <c r="T1260" s="978"/>
      <c r="U1260" s="978"/>
      <c r="V1260" s="22"/>
    </row>
    <row r="1261" spans="2:22" ht="14.25">
      <c r="B1261" s="978"/>
      <c r="C1261" s="978"/>
      <c r="D1261" s="978"/>
      <c r="E1261" s="978"/>
      <c r="F1261" s="978"/>
      <c r="G1261" s="978"/>
      <c r="H1261" s="978"/>
      <c r="I1261" s="978"/>
      <c r="J1261" s="978"/>
      <c r="K1261" s="978"/>
      <c r="L1261" s="978"/>
      <c r="M1261" s="978"/>
      <c r="N1261" s="978"/>
      <c r="O1261" s="978"/>
      <c r="P1261" s="978"/>
      <c r="Q1261" s="978"/>
      <c r="R1261" s="978"/>
      <c r="S1261" s="978"/>
      <c r="T1261" s="978"/>
      <c r="U1261" s="978"/>
      <c r="V1261" s="22"/>
    </row>
    <row r="1262" spans="2:22" ht="14.25">
      <c r="B1262" s="978"/>
      <c r="C1262" s="978"/>
      <c r="D1262" s="978"/>
      <c r="E1262" s="978"/>
      <c r="F1262" s="978"/>
      <c r="G1262" s="978"/>
      <c r="H1262" s="978"/>
      <c r="I1262" s="978"/>
      <c r="J1262" s="978"/>
      <c r="K1262" s="978"/>
      <c r="L1262" s="978"/>
      <c r="M1262" s="978"/>
      <c r="N1262" s="978"/>
      <c r="O1262" s="978"/>
      <c r="P1262" s="978"/>
      <c r="Q1262" s="978"/>
      <c r="R1262" s="978"/>
      <c r="S1262" s="978"/>
      <c r="T1262" s="978"/>
      <c r="U1262" s="978"/>
      <c r="V1262" s="22"/>
    </row>
    <row r="1263" spans="2:22" ht="14.25">
      <c r="B1263" s="978"/>
      <c r="C1263" s="978"/>
      <c r="D1263" s="978"/>
      <c r="E1263" s="978"/>
      <c r="F1263" s="978"/>
      <c r="G1263" s="978"/>
      <c r="H1263" s="978"/>
      <c r="I1263" s="978"/>
      <c r="J1263" s="978"/>
      <c r="K1263" s="978"/>
      <c r="L1263" s="978"/>
      <c r="M1263" s="978"/>
      <c r="N1263" s="978"/>
      <c r="O1263" s="978"/>
      <c r="P1263" s="978"/>
      <c r="Q1263" s="978"/>
      <c r="R1263" s="978"/>
      <c r="S1263" s="978"/>
      <c r="T1263" s="978"/>
      <c r="U1263" s="978"/>
      <c r="V1263" s="22"/>
    </row>
    <row r="1264" spans="2:22" ht="26.25" customHeight="1">
      <c r="B1264" s="978"/>
      <c r="C1264" s="978"/>
      <c r="D1264" s="978"/>
      <c r="E1264" s="978"/>
      <c r="F1264" s="978"/>
      <c r="G1264" s="978"/>
      <c r="H1264" s="978"/>
      <c r="I1264" s="978"/>
      <c r="J1264" s="978"/>
      <c r="K1264" s="978"/>
      <c r="L1264" s="978"/>
      <c r="M1264" s="978"/>
      <c r="N1264" s="978"/>
      <c r="O1264" s="978"/>
      <c r="P1264" s="978"/>
      <c r="Q1264" s="978"/>
      <c r="R1264" s="978"/>
      <c r="S1264" s="978"/>
      <c r="T1264" s="978"/>
      <c r="U1264" s="978"/>
      <c r="V1264" s="22"/>
    </row>
    <row r="1265" spans="2:22" ht="14.25">
      <c r="B1265" s="978"/>
      <c r="C1265" s="978"/>
      <c r="D1265" s="978"/>
      <c r="E1265" s="978"/>
      <c r="F1265" s="978"/>
      <c r="G1265" s="978"/>
      <c r="H1265" s="978"/>
      <c r="I1265" s="978"/>
      <c r="J1265" s="978"/>
      <c r="K1265" s="978"/>
      <c r="L1265" s="978"/>
      <c r="M1265" s="978"/>
      <c r="N1265" s="978"/>
      <c r="O1265" s="978"/>
      <c r="P1265" s="978"/>
      <c r="Q1265" s="978"/>
      <c r="R1265" s="978"/>
      <c r="S1265" s="978"/>
      <c r="T1265" s="978"/>
      <c r="U1265" s="978"/>
      <c r="V1265" s="22"/>
    </row>
    <row r="1266" spans="2:22">
      <c r="B1266" s="45"/>
      <c r="C1266" s="84"/>
      <c r="D1266" s="376"/>
      <c r="E1266" s="84"/>
      <c r="F1266" s="84"/>
      <c r="G1266" s="84"/>
      <c r="H1266" s="84"/>
      <c r="I1266" s="84"/>
      <c r="J1266" s="84"/>
      <c r="K1266" s="84"/>
      <c r="L1266" s="84"/>
      <c r="M1266" s="84"/>
      <c r="N1266" s="84"/>
      <c r="O1266" s="84"/>
      <c r="P1266" s="84"/>
      <c r="Q1266" s="84"/>
      <c r="R1266" s="84"/>
      <c r="S1266" s="84"/>
      <c r="T1266" s="84"/>
      <c r="U1266" s="247"/>
      <c r="V1266" s="22"/>
    </row>
    <row r="1267" spans="2:22">
      <c r="B1267" s="45"/>
      <c r="C1267" s="70"/>
      <c r="D1267" s="377"/>
      <c r="E1267" s="70"/>
      <c r="F1267" s="70"/>
      <c r="G1267" s="70"/>
      <c r="H1267" s="70"/>
      <c r="I1267" s="70"/>
      <c r="J1267" s="70"/>
      <c r="K1267" s="70"/>
      <c r="L1267" s="70"/>
      <c r="M1267" s="70"/>
      <c r="N1267" s="70"/>
      <c r="O1267" s="70"/>
      <c r="P1267" s="70"/>
      <c r="Q1267" s="70"/>
      <c r="R1267" s="70"/>
      <c r="S1267" s="70"/>
      <c r="T1267" s="70"/>
      <c r="U1267" s="267"/>
      <c r="V1267" s="22"/>
    </row>
    <row r="1268" spans="2:22">
      <c r="B1268" s="45"/>
      <c r="C1268" s="70"/>
      <c r="D1268" s="376"/>
      <c r="E1268" s="70"/>
      <c r="F1268" s="70"/>
      <c r="G1268" s="70"/>
      <c r="H1268" s="70"/>
      <c r="I1268" s="70"/>
      <c r="J1268" s="70"/>
      <c r="K1268" s="70"/>
      <c r="L1268" s="70"/>
      <c r="M1268" s="70"/>
      <c r="N1268" s="70"/>
      <c r="O1268" s="70"/>
      <c r="P1268" s="70"/>
      <c r="Q1268" s="70"/>
      <c r="R1268" s="70"/>
      <c r="S1268" s="70"/>
      <c r="T1268" s="70"/>
      <c r="U1268" s="247"/>
      <c r="V1268" s="22"/>
    </row>
    <row r="1269" spans="2:22" ht="18.75" customHeight="1">
      <c r="B1269" s="116"/>
      <c r="C1269" s="80"/>
      <c r="D1269" s="376"/>
      <c r="E1269" s="80"/>
      <c r="F1269" s="80"/>
      <c r="G1269" s="80"/>
      <c r="H1269" s="80"/>
      <c r="I1269" s="80"/>
      <c r="J1269" s="80"/>
      <c r="K1269" s="80"/>
      <c r="L1269" s="80"/>
      <c r="M1269" s="80"/>
      <c r="N1269" s="80"/>
      <c r="O1269" s="80"/>
      <c r="P1269" s="80"/>
      <c r="Q1269" s="80"/>
      <c r="R1269" s="80"/>
      <c r="S1269" s="80"/>
      <c r="T1269" s="80"/>
      <c r="U1269" s="247"/>
      <c r="V1269" s="22"/>
    </row>
    <row r="1270" spans="2:22">
      <c r="B1270" s="116"/>
      <c r="C1270" s="117"/>
      <c r="D1270" s="400"/>
      <c r="E1270" s="117"/>
      <c r="F1270" s="117"/>
      <c r="G1270" s="117"/>
      <c r="H1270" s="117"/>
      <c r="I1270" s="117"/>
      <c r="J1270" s="117"/>
      <c r="K1270" s="117"/>
      <c r="L1270" s="117"/>
      <c r="M1270" s="117"/>
      <c r="N1270" s="117"/>
      <c r="O1270" s="117"/>
      <c r="P1270" s="117"/>
      <c r="Q1270" s="117"/>
      <c r="R1270" s="117"/>
      <c r="S1270" s="117"/>
      <c r="T1270" s="117"/>
      <c r="U1270" s="285"/>
      <c r="V1270" s="22"/>
    </row>
    <row r="1271" spans="2:22" ht="15.75" thickBot="1">
      <c r="B1271" s="45"/>
      <c r="C1271" s="119"/>
      <c r="D1271" s="401"/>
      <c r="E1271" s="119"/>
      <c r="F1271" s="119"/>
      <c r="G1271" s="119"/>
      <c r="H1271" s="119"/>
      <c r="I1271" s="119"/>
      <c r="J1271" s="119"/>
      <c r="K1271" s="119"/>
      <c r="L1271" s="119"/>
      <c r="M1271" s="119"/>
      <c r="N1271" s="119"/>
      <c r="O1271" s="119"/>
      <c r="P1271" s="119"/>
      <c r="Q1271" s="119"/>
      <c r="R1271" s="119"/>
      <c r="S1271" s="119"/>
      <c r="T1271" s="119"/>
      <c r="U1271" s="286"/>
      <c r="V1271" s="22"/>
    </row>
    <row r="1272" spans="2:22" ht="14.25">
      <c r="B1272" s="33"/>
      <c r="C1272" s="33"/>
      <c r="D1272" s="358"/>
      <c r="E1272" s="33"/>
      <c r="F1272" s="33"/>
      <c r="G1272" s="33"/>
      <c r="H1272" s="33"/>
      <c r="I1272" s="33"/>
      <c r="J1272" s="33"/>
      <c r="K1272" s="33"/>
      <c r="L1272" s="33"/>
      <c r="M1272" s="33"/>
      <c r="N1272" s="33"/>
      <c r="O1272" s="33"/>
      <c r="P1272" s="33"/>
      <c r="Q1272" s="33"/>
      <c r="R1272" s="33"/>
      <c r="S1272" s="33"/>
      <c r="T1272" s="33"/>
      <c r="U1272" s="254"/>
      <c r="V1272" s="22"/>
    </row>
    <row r="1273" spans="2:22">
      <c r="B1273" s="40"/>
      <c r="V1273" s="22"/>
    </row>
    <row r="1274" spans="2:22" ht="14.25">
      <c r="B1274" s="978"/>
      <c r="C1274" s="978"/>
      <c r="D1274" s="978"/>
      <c r="E1274" s="978"/>
      <c r="F1274" s="978"/>
      <c r="G1274" s="978"/>
      <c r="H1274" s="978"/>
      <c r="I1274" s="978"/>
      <c r="J1274" s="978"/>
      <c r="K1274" s="978"/>
      <c r="L1274" s="978"/>
      <c r="M1274" s="978"/>
      <c r="N1274" s="978"/>
      <c r="O1274" s="978"/>
      <c r="P1274" s="978"/>
      <c r="Q1274" s="978"/>
      <c r="R1274" s="978"/>
      <c r="S1274" s="978"/>
      <c r="T1274" s="978"/>
      <c r="U1274" s="978"/>
      <c r="V1274" s="22"/>
    </row>
    <row r="1275" spans="2:22" ht="15.75" customHeight="1">
      <c r="B1275" s="978"/>
      <c r="C1275" s="978"/>
      <c r="D1275" s="978"/>
      <c r="E1275" s="978"/>
      <c r="F1275" s="978"/>
      <c r="G1275" s="978"/>
      <c r="H1275" s="978"/>
      <c r="I1275" s="978"/>
      <c r="J1275" s="978"/>
      <c r="K1275" s="978"/>
      <c r="L1275" s="978"/>
      <c r="M1275" s="978"/>
      <c r="N1275" s="978"/>
      <c r="O1275" s="978"/>
      <c r="P1275" s="978"/>
      <c r="Q1275" s="978"/>
      <c r="R1275" s="978"/>
      <c r="S1275" s="978"/>
      <c r="T1275" s="978"/>
      <c r="U1275" s="978"/>
      <c r="V1275" s="22"/>
    </row>
    <row r="1276" spans="2:22" ht="15.75" customHeight="1">
      <c r="B1276" s="978"/>
      <c r="C1276" s="978"/>
      <c r="D1276" s="978"/>
      <c r="E1276" s="978"/>
      <c r="F1276" s="978"/>
      <c r="G1276" s="978"/>
      <c r="H1276" s="978"/>
      <c r="I1276" s="978"/>
      <c r="J1276" s="978"/>
      <c r="K1276" s="978"/>
      <c r="L1276" s="978"/>
      <c r="M1276" s="978"/>
      <c r="N1276" s="978"/>
      <c r="O1276" s="978"/>
      <c r="P1276" s="978"/>
      <c r="Q1276" s="978"/>
      <c r="R1276" s="978"/>
      <c r="S1276" s="978"/>
      <c r="T1276" s="978"/>
      <c r="U1276" s="978"/>
      <c r="V1276" s="22"/>
    </row>
    <row r="1277" spans="2:22" ht="15.75" customHeight="1">
      <c r="B1277" s="978"/>
      <c r="C1277" s="978"/>
      <c r="D1277" s="978"/>
      <c r="E1277" s="978"/>
      <c r="F1277" s="978"/>
      <c r="G1277" s="978"/>
      <c r="H1277" s="978"/>
      <c r="I1277" s="978"/>
      <c r="J1277" s="978"/>
      <c r="K1277" s="978"/>
      <c r="L1277" s="978"/>
      <c r="M1277" s="978"/>
      <c r="N1277" s="978"/>
      <c r="O1277" s="978"/>
      <c r="P1277" s="978"/>
      <c r="Q1277" s="978"/>
      <c r="R1277" s="978"/>
      <c r="S1277" s="978"/>
      <c r="T1277" s="978"/>
      <c r="U1277" s="978"/>
      <c r="V1277" s="22"/>
    </row>
    <row r="1278" spans="2:22" ht="16.899999999999999" customHeight="1">
      <c r="B1278" s="978"/>
      <c r="C1278" s="978"/>
      <c r="D1278" s="978"/>
      <c r="E1278" s="978"/>
      <c r="F1278" s="978"/>
      <c r="G1278" s="978"/>
      <c r="H1278" s="978"/>
      <c r="I1278" s="978"/>
      <c r="J1278" s="978"/>
      <c r="K1278" s="978"/>
      <c r="L1278" s="978"/>
      <c r="M1278" s="978"/>
      <c r="N1278" s="978"/>
      <c r="O1278" s="978"/>
      <c r="P1278" s="978"/>
      <c r="Q1278" s="978"/>
      <c r="R1278" s="978"/>
      <c r="S1278" s="978"/>
      <c r="T1278" s="978"/>
      <c r="U1278" s="978"/>
      <c r="V1278" s="22"/>
    </row>
    <row r="1279" spans="2:22" ht="14.25">
      <c r="B1279" s="978"/>
      <c r="C1279" s="978"/>
      <c r="D1279" s="978"/>
      <c r="E1279" s="978"/>
      <c r="F1279" s="978"/>
      <c r="G1279" s="978"/>
      <c r="H1279" s="978"/>
      <c r="I1279" s="978"/>
      <c r="J1279" s="978"/>
      <c r="K1279" s="978"/>
      <c r="L1279" s="978"/>
      <c r="M1279" s="978"/>
      <c r="N1279" s="978"/>
      <c r="O1279" s="978"/>
      <c r="P1279" s="978"/>
      <c r="Q1279" s="978"/>
      <c r="R1279" s="978"/>
      <c r="S1279" s="978"/>
      <c r="T1279" s="978"/>
      <c r="U1279" s="978"/>
      <c r="V1279" s="22"/>
    </row>
    <row r="1280" spans="2:22" ht="14.25">
      <c r="B1280" s="45"/>
      <c r="C1280" s="45"/>
      <c r="D1280" s="391"/>
      <c r="E1280" s="45"/>
      <c r="F1280" s="45"/>
      <c r="G1280" s="45"/>
      <c r="H1280" s="45"/>
      <c r="I1280" s="45"/>
      <c r="J1280" s="45"/>
      <c r="K1280" s="45"/>
      <c r="L1280" s="45"/>
      <c r="M1280" s="45"/>
      <c r="N1280" s="45"/>
      <c r="O1280" s="45"/>
      <c r="P1280" s="45"/>
      <c r="Q1280" s="45"/>
      <c r="R1280" s="45"/>
      <c r="S1280" s="45"/>
      <c r="T1280" s="45"/>
      <c r="U1280" s="277"/>
      <c r="V1280" s="22"/>
    </row>
    <row r="1281" spans="2:22" ht="15.75" customHeight="1">
      <c r="B1281" s="978"/>
      <c r="C1281" s="978"/>
      <c r="D1281" s="978"/>
      <c r="E1281" s="978"/>
      <c r="F1281" s="978"/>
      <c r="G1281" s="978"/>
      <c r="H1281" s="978"/>
      <c r="I1281" s="978"/>
      <c r="J1281" s="978"/>
      <c r="K1281" s="978"/>
      <c r="L1281" s="978"/>
      <c r="M1281" s="978"/>
      <c r="N1281" s="978"/>
      <c r="O1281" s="978"/>
      <c r="P1281" s="978"/>
      <c r="Q1281" s="978"/>
      <c r="R1281" s="978"/>
      <c r="S1281" s="978"/>
      <c r="T1281" s="978"/>
      <c r="U1281" s="978"/>
      <c r="V1281" s="22"/>
    </row>
    <row r="1282" spans="2:22" ht="15.75" customHeight="1">
      <c r="B1282" s="978"/>
      <c r="C1282" s="978"/>
      <c r="D1282" s="978"/>
      <c r="E1282" s="978"/>
      <c r="F1282" s="978"/>
      <c r="G1282" s="978"/>
      <c r="H1282" s="978"/>
      <c r="I1282" s="978"/>
      <c r="J1282" s="978"/>
      <c r="K1282" s="978"/>
      <c r="L1282" s="978"/>
      <c r="M1282" s="978"/>
      <c r="N1282" s="978"/>
      <c r="O1282" s="978"/>
      <c r="P1282" s="978"/>
      <c r="Q1282" s="978"/>
      <c r="R1282" s="978"/>
      <c r="S1282" s="978"/>
      <c r="T1282" s="978"/>
      <c r="U1282" s="978"/>
      <c r="V1282" s="22"/>
    </row>
    <row r="1283" spans="2:22" ht="15.75" customHeight="1">
      <c r="B1283" s="978"/>
      <c r="C1283" s="978"/>
      <c r="D1283" s="978"/>
      <c r="E1283" s="978"/>
      <c r="F1283" s="978"/>
      <c r="G1283" s="978"/>
      <c r="H1283" s="978"/>
      <c r="I1283" s="978"/>
      <c r="J1283" s="978"/>
      <c r="K1283" s="978"/>
      <c r="L1283" s="978"/>
      <c r="M1283" s="978"/>
      <c r="N1283" s="978"/>
      <c r="O1283" s="978"/>
      <c r="P1283" s="978"/>
      <c r="Q1283" s="978"/>
      <c r="R1283" s="978"/>
      <c r="S1283" s="978"/>
      <c r="T1283" s="978"/>
      <c r="U1283" s="978"/>
      <c r="V1283" s="22"/>
    </row>
    <row r="1284" spans="2:22" ht="15.75" customHeight="1">
      <c r="B1284" s="978"/>
      <c r="C1284" s="978"/>
      <c r="D1284" s="978"/>
      <c r="E1284" s="978"/>
      <c r="F1284" s="978"/>
      <c r="G1284" s="978"/>
      <c r="H1284" s="978"/>
      <c r="I1284" s="978"/>
      <c r="J1284" s="978"/>
      <c r="K1284" s="978"/>
      <c r="L1284" s="978"/>
      <c r="M1284" s="978"/>
      <c r="N1284" s="978"/>
      <c r="O1284" s="978"/>
      <c r="P1284" s="978"/>
      <c r="Q1284" s="978"/>
      <c r="R1284" s="978"/>
      <c r="S1284" s="978"/>
      <c r="T1284" s="978"/>
      <c r="U1284" s="978"/>
      <c r="V1284" s="22"/>
    </row>
    <row r="1285" spans="2:22" ht="18.75" customHeight="1">
      <c r="B1285" s="978"/>
      <c r="C1285" s="978"/>
      <c r="D1285" s="978"/>
      <c r="E1285" s="978"/>
      <c r="F1285" s="978"/>
      <c r="G1285" s="978"/>
      <c r="H1285" s="978"/>
      <c r="I1285" s="978"/>
      <c r="J1285" s="978"/>
      <c r="K1285" s="978"/>
      <c r="L1285" s="978"/>
      <c r="M1285" s="978"/>
      <c r="N1285" s="978"/>
      <c r="O1285" s="978"/>
      <c r="P1285" s="978"/>
      <c r="Q1285" s="978"/>
      <c r="R1285" s="978"/>
      <c r="S1285" s="978"/>
      <c r="T1285" s="978"/>
      <c r="U1285" s="978"/>
      <c r="V1285" s="22"/>
    </row>
    <row r="1286" spans="2:22">
      <c r="B1286" s="45"/>
      <c r="C1286" s="121"/>
      <c r="D1286" s="402"/>
      <c r="E1286" s="121"/>
      <c r="F1286" s="121"/>
      <c r="G1286" s="121"/>
      <c r="H1286" s="121"/>
      <c r="I1286" s="121"/>
      <c r="J1286" s="121"/>
      <c r="K1286" s="121"/>
      <c r="L1286" s="121"/>
      <c r="M1286" s="121"/>
      <c r="N1286" s="121"/>
      <c r="O1286" s="121"/>
      <c r="P1286" s="121"/>
      <c r="Q1286" s="121"/>
      <c r="R1286" s="121"/>
      <c r="S1286" s="121"/>
      <c r="T1286" s="121"/>
      <c r="U1286" s="277"/>
      <c r="V1286" s="22"/>
    </row>
    <row r="1287" spans="2:22">
      <c r="B1287" s="45"/>
      <c r="C1287" s="121"/>
      <c r="D1287" s="402"/>
      <c r="E1287" s="121"/>
      <c r="F1287" s="121"/>
      <c r="G1287" s="121"/>
      <c r="H1287" s="121"/>
      <c r="I1287" s="121"/>
      <c r="J1287" s="121"/>
      <c r="K1287" s="121"/>
      <c r="L1287" s="121"/>
      <c r="M1287" s="121"/>
      <c r="N1287" s="121"/>
      <c r="O1287" s="121"/>
      <c r="P1287" s="121"/>
      <c r="Q1287" s="121"/>
      <c r="R1287" s="121"/>
      <c r="S1287" s="121"/>
      <c r="T1287" s="121"/>
      <c r="U1287" s="277"/>
      <c r="V1287" s="22"/>
    </row>
    <row r="1288" spans="2:22" ht="14.25">
      <c r="B1288" s="122"/>
      <c r="C1288" s="123"/>
      <c r="D1288" s="403"/>
      <c r="E1288" s="123"/>
      <c r="F1288" s="123"/>
      <c r="G1288" s="123"/>
      <c r="H1288" s="123"/>
      <c r="I1288" s="123"/>
      <c r="J1288" s="123"/>
      <c r="K1288" s="123"/>
      <c r="L1288" s="123"/>
      <c r="M1288" s="123"/>
      <c r="N1288" s="123"/>
      <c r="O1288" s="123"/>
      <c r="P1288" s="123"/>
      <c r="Q1288" s="123"/>
      <c r="R1288" s="123"/>
      <c r="S1288" s="123"/>
      <c r="T1288" s="123"/>
      <c r="U1288" s="277"/>
      <c r="V1288" s="22"/>
    </row>
    <row r="1289" spans="2:22" ht="14.25">
      <c r="C1289" s="124"/>
      <c r="D1289" s="351"/>
      <c r="E1289" s="124"/>
      <c r="F1289" s="124"/>
      <c r="G1289" s="124"/>
      <c r="H1289" s="124"/>
      <c r="I1289" s="124"/>
      <c r="J1289" s="124"/>
      <c r="K1289" s="124"/>
      <c r="L1289" s="124"/>
      <c r="M1289" s="124"/>
      <c r="N1289" s="124"/>
      <c r="O1289" s="124"/>
      <c r="P1289" s="124"/>
      <c r="Q1289" s="124"/>
      <c r="R1289" s="124"/>
      <c r="S1289" s="124"/>
      <c r="T1289" s="124"/>
      <c r="U1289" s="277"/>
      <c r="V1289" s="22"/>
    </row>
    <row r="1290" spans="2:22" ht="14.25" customHeight="1">
      <c r="C1290" s="123"/>
      <c r="D1290" s="404"/>
      <c r="E1290" s="123"/>
      <c r="F1290" s="123"/>
      <c r="G1290" s="123"/>
      <c r="H1290" s="123"/>
      <c r="I1290" s="123"/>
      <c r="J1290" s="123"/>
      <c r="K1290" s="123"/>
      <c r="L1290" s="123"/>
      <c r="M1290" s="123"/>
      <c r="N1290" s="123"/>
      <c r="O1290" s="123"/>
      <c r="P1290" s="123"/>
      <c r="Q1290" s="123"/>
      <c r="R1290" s="123"/>
      <c r="S1290" s="123"/>
      <c r="T1290" s="123"/>
      <c r="U1290" s="277"/>
      <c r="V1290" s="22"/>
    </row>
    <row r="1291" spans="2:22" ht="14.25">
      <c r="B1291" s="122"/>
      <c r="C1291" s="123"/>
      <c r="D1291" s="404"/>
      <c r="E1291" s="123"/>
      <c r="F1291" s="123"/>
      <c r="G1291" s="123"/>
      <c r="H1291" s="123"/>
      <c r="I1291" s="123"/>
      <c r="J1291" s="123"/>
      <c r="K1291" s="123"/>
      <c r="L1291" s="123"/>
      <c r="M1291" s="123"/>
      <c r="N1291" s="123"/>
      <c r="O1291" s="123"/>
      <c r="P1291" s="123"/>
      <c r="Q1291" s="123"/>
      <c r="R1291" s="123"/>
      <c r="S1291" s="123"/>
      <c r="T1291" s="123"/>
      <c r="U1291" s="277"/>
      <c r="V1291" s="22"/>
    </row>
    <row r="1292" spans="2:22" ht="14.25">
      <c r="C1292" s="124"/>
      <c r="D1292" s="351"/>
      <c r="E1292" s="124"/>
      <c r="F1292" s="124"/>
      <c r="G1292" s="124"/>
      <c r="H1292" s="124"/>
      <c r="I1292" s="124"/>
      <c r="J1292" s="124"/>
      <c r="K1292" s="124"/>
      <c r="L1292" s="124"/>
      <c r="M1292" s="124"/>
      <c r="N1292" s="124"/>
      <c r="O1292" s="124"/>
      <c r="P1292" s="124"/>
      <c r="Q1292" s="124"/>
      <c r="R1292" s="124"/>
      <c r="S1292" s="124"/>
      <c r="T1292" s="124"/>
      <c r="U1292" s="248"/>
      <c r="V1292" s="22"/>
    </row>
    <row r="1293" spans="2:22" ht="14.25">
      <c r="B1293" s="45"/>
      <c r="C1293" s="123"/>
      <c r="D1293" s="403"/>
      <c r="E1293" s="123"/>
      <c r="F1293" s="123"/>
      <c r="G1293" s="123"/>
      <c r="H1293" s="123"/>
      <c r="I1293" s="123"/>
      <c r="J1293" s="123"/>
      <c r="K1293" s="123"/>
      <c r="L1293" s="123"/>
      <c r="M1293" s="123"/>
      <c r="N1293" s="123"/>
      <c r="O1293" s="123"/>
      <c r="P1293" s="123"/>
      <c r="Q1293" s="123"/>
      <c r="R1293" s="123"/>
      <c r="S1293" s="123"/>
      <c r="T1293" s="123"/>
      <c r="U1293" s="277"/>
      <c r="V1293" s="22"/>
    </row>
    <row r="1294" spans="2:22">
      <c r="V1294" s="22"/>
    </row>
    <row r="1295" spans="2:22" ht="15.75" customHeight="1">
      <c r="B1295" s="978"/>
      <c r="C1295" s="978"/>
      <c r="D1295" s="978"/>
      <c r="E1295" s="978"/>
      <c r="F1295" s="978"/>
      <c r="G1295" s="978"/>
      <c r="H1295" s="978"/>
      <c r="I1295" s="978"/>
      <c r="J1295" s="978"/>
      <c r="K1295" s="978"/>
      <c r="L1295" s="978"/>
      <c r="M1295" s="978"/>
      <c r="N1295" s="978"/>
      <c r="O1295" s="978"/>
      <c r="P1295" s="978"/>
      <c r="Q1295" s="978"/>
      <c r="R1295" s="978"/>
      <c r="S1295" s="978"/>
      <c r="T1295" s="978"/>
      <c r="U1295" s="978"/>
      <c r="V1295" s="22"/>
    </row>
    <row r="1296" spans="2:22" ht="15.75" customHeight="1">
      <c r="B1296" s="978"/>
      <c r="C1296" s="978"/>
      <c r="D1296" s="978"/>
      <c r="E1296" s="978"/>
      <c r="F1296" s="978"/>
      <c r="G1296" s="978"/>
      <c r="H1296" s="978"/>
      <c r="I1296" s="978"/>
      <c r="J1296" s="978"/>
      <c r="K1296" s="978"/>
      <c r="L1296" s="978"/>
      <c r="M1296" s="978"/>
      <c r="N1296" s="978"/>
      <c r="O1296" s="978"/>
      <c r="P1296" s="978"/>
      <c r="Q1296" s="978"/>
      <c r="R1296" s="978"/>
      <c r="S1296" s="978"/>
      <c r="T1296" s="978"/>
      <c r="U1296" s="978"/>
      <c r="V1296" s="22"/>
    </row>
    <row r="1297" spans="2:22" ht="18.75" customHeight="1">
      <c r="B1297" s="67"/>
      <c r="C1297" s="67"/>
      <c r="D1297" s="405"/>
      <c r="E1297" s="67"/>
      <c r="F1297" s="67"/>
      <c r="G1297" s="67"/>
      <c r="H1297" s="67"/>
      <c r="I1297" s="67"/>
      <c r="J1297" s="67"/>
      <c r="K1297" s="67"/>
      <c r="L1297" s="67"/>
      <c r="M1297" s="67"/>
      <c r="N1297" s="67"/>
      <c r="O1297" s="67"/>
      <c r="P1297" s="67"/>
      <c r="Q1297" s="67"/>
      <c r="R1297" s="67"/>
      <c r="S1297" s="67"/>
      <c r="T1297" s="67"/>
      <c r="U1297" s="287"/>
      <c r="V1297" s="22"/>
    </row>
    <row r="1298" spans="2:22">
      <c r="B1298" s="126"/>
      <c r="C1298" s="45"/>
      <c r="D1298" s="391"/>
      <c r="E1298" s="45"/>
      <c r="F1298" s="45"/>
      <c r="G1298" s="45"/>
      <c r="H1298" s="45"/>
      <c r="I1298" s="45"/>
      <c r="J1298" s="45"/>
      <c r="K1298" s="45"/>
      <c r="L1298" s="45"/>
      <c r="M1298" s="45"/>
      <c r="N1298" s="45"/>
      <c r="O1298" s="45"/>
      <c r="P1298" s="45"/>
      <c r="Q1298" s="45"/>
      <c r="R1298" s="45"/>
      <c r="S1298" s="45"/>
      <c r="T1298" s="45"/>
      <c r="U1298" s="277"/>
      <c r="V1298" s="22"/>
    </row>
    <row r="1299" spans="2:22" ht="15.75" customHeight="1">
      <c r="B1299" s="978"/>
      <c r="C1299" s="978"/>
      <c r="D1299" s="978"/>
      <c r="E1299" s="978"/>
      <c r="F1299" s="978"/>
      <c r="G1299" s="978"/>
      <c r="H1299" s="978"/>
      <c r="I1299" s="978"/>
      <c r="J1299" s="978"/>
      <c r="K1299" s="978"/>
      <c r="L1299" s="978"/>
      <c r="M1299" s="978"/>
      <c r="N1299" s="978"/>
      <c r="O1299" s="978"/>
      <c r="P1299" s="978"/>
      <c r="Q1299" s="978"/>
      <c r="R1299" s="978"/>
      <c r="S1299" s="978"/>
      <c r="T1299" s="978"/>
      <c r="U1299" s="978"/>
      <c r="V1299" s="22"/>
    </row>
    <row r="1300" spans="2:22" ht="15.75" customHeight="1">
      <c r="B1300" s="978"/>
      <c r="C1300" s="978"/>
      <c r="D1300" s="978"/>
      <c r="E1300" s="978"/>
      <c r="F1300" s="978"/>
      <c r="G1300" s="978"/>
      <c r="H1300" s="978"/>
      <c r="I1300" s="978"/>
      <c r="J1300" s="978"/>
      <c r="K1300" s="978"/>
      <c r="L1300" s="978"/>
      <c r="M1300" s="978"/>
      <c r="N1300" s="978"/>
      <c r="O1300" s="978"/>
      <c r="P1300" s="978"/>
      <c r="Q1300" s="978"/>
      <c r="R1300" s="978"/>
      <c r="S1300" s="978"/>
      <c r="T1300" s="978"/>
      <c r="U1300" s="978"/>
      <c r="V1300" s="22"/>
    </row>
    <row r="1301" spans="2:22" ht="14.25">
      <c r="B1301" s="978"/>
      <c r="C1301" s="978"/>
      <c r="D1301" s="978"/>
      <c r="E1301" s="978"/>
      <c r="F1301" s="978"/>
      <c r="G1301" s="978"/>
      <c r="H1301" s="978"/>
      <c r="I1301" s="978"/>
      <c r="J1301" s="978"/>
      <c r="K1301" s="978"/>
      <c r="L1301" s="978"/>
      <c r="M1301" s="978"/>
      <c r="N1301" s="978"/>
      <c r="O1301" s="978"/>
      <c r="P1301" s="978"/>
      <c r="Q1301" s="978"/>
      <c r="R1301" s="978"/>
      <c r="S1301" s="978"/>
      <c r="T1301" s="978"/>
      <c r="U1301" s="978"/>
      <c r="V1301" s="22"/>
    </row>
    <row r="1302" spans="2:22" ht="14.25">
      <c r="B1302" s="45"/>
      <c r="C1302" s="45"/>
      <c r="D1302" s="391"/>
      <c r="E1302" s="45"/>
      <c r="F1302" s="45"/>
      <c r="G1302" s="45"/>
      <c r="H1302" s="45"/>
      <c r="I1302" s="45"/>
      <c r="J1302" s="45"/>
      <c r="K1302" s="45"/>
      <c r="L1302" s="45"/>
      <c r="M1302" s="45"/>
      <c r="N1302" s="45"/>
      <c r="O1302" s="45"/>
      <c r="P1302" s="45"/>
      <c r="Q1302" s="45"/>
      <c r="R1302" s="45"/>
      <c r="S1302" s="45"/>
      <c r="T1302" s="45"/>
      <c r="U1302" s="277"/>
      <c r="V1302" s="22"/>
    </row>
    <row r="1303" spans="2:22" ht="21" customHeight="1">
      <c r="B1303" s="126"/>
      <c r="V1303" s="22"/>
    </row>
    <row r="1304" spans="2:22" ht="14.25">
      <c r="B1304" s="978"/>
      <c r="C1304" s="978"/>
      <c r="D1304" s="978"/>
      <c r="E1304" s="978"/>
      <c r="F1304" s="978"/>
      <c r="G1304" s="978"/>
      <c r="H1304" s="978"/>
      <c r="I1304" s="978"/>
      <c r="J1304" s="978"/>
      <c r="K1304" s="978"/>
      <c r="L1304" s="978"/>
      <c r="M1304" s="978"/>
      <c r="N1304" s="978"/>
      <c r="O1304" s="978"/>
      <c r="P1304" s="978"/>
      <c r="Q1304" s="978"/>
      <c r="R1304" s="978"/>
      <c r="S1304" s="978"/>
      <c r="T1304" s="978"/>
      <c r="U1304" s="978"/>
      <c r="V1304" s="22"/>
    </row>
    <row r="1305" spans="2:22" ht="14.25">
      <c r="B1305" s="978"/>
      <c r="C1305" s="978"/>
      <c r="D1305" s="978"/>
      <c r="E1305" s="978"/>
      <c r="F1305" s="978"/>
      <c r="G1305" s="978"/>
      <c r="H1305" s="978"/>
      <c r="I1305" s="978"/>
      <c r="J1305" s="978"/>
      <c r="K1305" s="978"/>
      <c r="L1305" s="978"/>
      <c r="M1305" s="978"/>
      <c r="N1305" s="978"/>
      <c r="O1305" s="978"/>
      <c r="P1305" s="978"/>
      <c r="Q1305" s="978"/>
      <c r="R1305" s="978"/>
      <c r="S1305" s="978"/>
      <c r="T1305" s="978"/>
      <c r="U1305" s="978"/>
      <c r="V1305" s="22"/>
    </row>
    <row r="1306" spans="2:22" ht="14.25">
      <c r="B1306" s="978"/>
      <c r="C1306" s="978"/>
      <c r="D1306" s="978"/>
      <c r="E1306" s="978"/>
      <c r="F1306" s="978"/>
      <c r="G1306" s="978"/>
      <c r="H1306" s="978"/>
      <c r="I1306" s="978"/>
      <c r="J1306" s="978"/>
      <c r="K1306" s="978"/>
      <c r="L1306" s="978"/>
      <c r="M1306" s="978"/>
      <c r="N1306" s="978"/>
      <c r="O1306" s="978"/>
      <c r="P1306" s="978"/>
      <c r="Q1306" s="978"/>
      <c r="R1306" s="978"/>
      <c r="S1306" s="978"/>
      <c r="T1306" s="978"/>
      <c r="U1306" s="978"/>
      <c r="V1306" s="22"/>
    </row>
    <row r="1307" spans="2:22" ht="14.25">
      <c r="B1307" s="978"/>
      <c r="C1307" s="978"/>
      <c r="D1307" s="978"/>
      <c r="E1307" s="978"/>
      <c r="F1307" s="978"/>
      <c r="G1307" s="978"/>
      <c r="H1307" s="978"/>
      <c r="I1307" s="978"/>
      <c r="J1307" s="978"/>
      <c r="K1307" s="978"/>
      <c r="L1307" s="978"/>
      <c r="M1307" s="978"/>
      <c r="N1307" s="978"/>
      <c r="O1307" s="978"/>
      <c r="P1307" s="978"/>
      <c r="Q1307" s="978"/>
      <c r="R1307" s="978"/>
      <c r="S1307" s="978"/>
      <c r="T1307" s="978"/>
      <c r="U1307" s="978"/>
      <c r="V1307" s="22"/>
    </row>
    <row r="1308" spans="2:22" ht="14.25">
      <c r="B1308" s="978"/>
      <c r="C1308" s="978"/>
      <c r="D1308" s="978"/>
      <c r="E1308" s="978"/>
      <c r="F1308" s="978"/>
      <c r="G1308" s="978"/>
      <c r="H1308" s="978"/>
      <c r="I1308" s="978"/>
      <c r="J1308" s="978"/>
      <c r="K1308" s="978"/>
      <c r="L1308" s="978"/>
      <c r="M1308" s="978"/>
      <c r="N1308" s="978"/>
      <c r="O1308" s="978"/>
      <c r="P1308" s="978"/>
      <c r="Q1308" s="978"/>
      <c r="R1308" s="978"/>
      <c r="S1308" s="978"/>
      <c r="T1308" s="978"/>
      <c r="U1308" s="978"/>
      <c r="V1308" s="22"/>
    </row>
    <row r="1309" spans="2:22" ht="14.25">
      <c r="B1309" s="978"/>
      <c r="C1309" s="978"/>
      <c r="D1309" s="978"/>
      <c r="E1309" s="978"/>
      <c r="F1309" s="978"/>
      <c r="G1309" s="978"/>
      <c r="H1309" s="978"/>
      <c r="I1309" s="978"/>
      <c r="J1309" s="978"/>
      <c r="K1309" s="978"/>
      <c r="L1309" s="978"/>
      <c r="M1309" s="978"/>
      <c r="N1309" s="978"/>
      <c r="O1309" s="978"/>
      <c r="P1309" s="978"/>
      <c r="Q1309" s="978"/>
      <c r="R1309" s="978"/>
      <c r="S1309" s="978"/>
      <c r="T1309" s="978"/>
      <c r="U1309" s="978"/>
      <c r="V1309" s="22"/>
    </row>
    <row r="1310" spans="2:22">
      <c r="V1310" s="22"/>
    </row>
    <row r="1311" spans="2:22" ht="21" customHeight="1">
      <c r="B1311" s="981"/>
      <c r="C1311" s="981"/>
      <c r="D1311" s="981"/>
      <c r="E1311" s="981"/>
      <c r="F1311" s="981"/>
      <c r="G1311" s="981"/>
      <c r="H1311" s="981"/>
      <c r="I1311" s="981"/>
      <c r="J1311" s="981"/>
      <c r="K1311" s="981"/>
      <c r="L1311" s="981"/>
      <c r="M1311" s="981"/>
      <c r="N1311" s="981"/>
      <c r="O1311" s="981"/>
      <c r="P1311" s="981"/>
      <c r="Q1311" s="981"/>
      <c r="R1311" s="981"/>
      <c r="S1311" s="981"/>
      <c r="T1311" s="981"/>
      <c r="U1311" s="981"/>
      <c r="V1311" s="22"/>
    </row>
    <row r="1312" spans="2:22" ht="15.75" customHeight="1">
      <c r="B1312" s="981"/>
      <c r="C1312" s="981"/>
      <c r="D1312" s="981"/>
      <c r="E1312" s="981"/>
      <c r="F1312" s="981"/>
      <c r="G1312" s="981"/>
      <c r="H1312" s="981"/>
      <c r="I1312" s="981"/>
      <c r="J1312" s="981"/>
      <c r="K1312" s="981"/>
      <c r="L1312" s="981"/>
      <c r="M1312" s="981"/>
      <c r="N1312" s="981"/>
      <c r="O1312" s="981"/>
      <c r="P1312" s="981"/>
      <c r="Q1312" s="981"/>
      <c r="R1312" s="981"/>
      <c r="S1312" s="981"/>
      <c r="T1312" s="981"/>
      <c r="U1312" s="981"/>
      <c r="V1312" s="22"/>
    </row>
    <row r="1313" spans="2:22" ht="15.75" customHeight="1">
      <c r="B1313" s="981"/>
      <c r="C1313" s="981"/>
      <c r="D1313" s="981"/>
      <c r="E1313" s="981"/>
      <c r="F1313" s="981"/>
      <c r="G1313" s="981"/>
      <c r="H1313" s="981"/>
      <c r="I1313" s="981"/>
      <c r="J1313" s="981"/>
      <c r="K1313" s="981"/>
      <c r="L1313" s="981"/>
      <c r="M1313" s="981"/>
      <c r="N1313" s="981"/>
      <c r="O1313" s="981"/>
      <c r="P1313" s="981"/>
      <c r="Q1313" s="981"/>
      <c r="R1313" s="981"/>
      <c r="S1313" s="981"/>
      <c r="T1313" s="981"/>
      <c r="U1313" s="981"/>
      <c r="V1313" s="22"/>
    </row>
    <row r="1314" spans="2:22" ht="15.75" customHeight="1">
      <c r="B1314" s="46"/>
      <c r="C1314" s="46"/>
      <c r="D1314" s="373"/>
      <c r="E1314" s="46"/>
      <c r="F1314" s="46"/>
      <c r="G1314" s="46"/>
      <c r="H1314" s="46"/>
      <c r="I1314" s="46"/>
      <c r="J1314" s="46"/>
      <c r="K1314" s="46"/>
      <c r="L1314" s="46"/>
      <c r="M1314" s="46"/>
      <c r="N1314" s="46"/>
      <c r="O1314" s="46"/>
      <c r="P1314" s="46"/>
      <c r="Q1314" s="46"/>
      <c r="R1314" s="46"/>
      <c r="S1314" s="46"/>
      <c r="T1314" s="46"/>
      <c r="U1314" s="266"/>
      <c r="V1314" s="22"/>
    </row>
    <row r="1315" spans="2:22" ht="15.75" customHeight="1">
      <c r="B1315" s="46"/>
      <c r="C1315" s="46"/>
      <c r="D1315" s="373"/>
      <c r="E1315" s="46"/>
      <c r="F1315" s="46"/>
      <c r="G1315" s="46"/>
      <c r="H1315" s="46"/>
      <c r="I1315" s="46"/>
      <c r="J1315" s="46"/>
      <c r="K1315" s="46"/>
      <c r="L1315" s="46"/>
      <c r="M1315" s="46"/>
      <c r="N1315" s="46"/>
      <c r="O1315" s="46"/>
      <c r="P1315" s="46"/>
      <c r="Q1315" s="46"/>
      <c r="R1315" s="46"/>
      <c r="S1315" s="46"/>
      <c r="T1315" s="46"/>
      <c r="U1315" s="266"/>
      <c r="V1315" s="22"/>
    </row>
    <row r="1316" spans="2:22">
      <c r="V1316" s="22"/>
    </row>
    <row r="1317" spans="2:22" ht="14.25">
      <c r="B1317" s="45"/>
      <c r="C1317" s="45"/>
      <c r="D1317" s="391"/>
      <c r="E1317" s="45"/>
      <c r="F1317" s="45"/>
      <c r="G1317" s="45"/>
      <c r="H1317" s="45"/>
      <c r="I1317" s="45"/>
      <c r="J1317" s="45"/>
      <c r="K1317" s="45"/>
      <c r="L1317" s="45"/>
      <c r="M1317" s="45"/>
      <c r="N1317" s="45"/>
      <c r="O1317" s="45"/>
      <c r="P1317" s="45"/>
      <c r="Q1317" s="45"/>
      <c r="R1317" s="45"/>
      <c r="S1317" s="45"/>
      <c r="T1317" s="45"/>
      <c r="U1317" s="277"/>
      <c r="V1317" s="22"/>
    </row>
    <row r="1318" spans="2:22" ht="15.6" customHeight="1">
      <c r="C1318" s="22"/>
      <c r="D1318" s="360"/>
      <c r="E1318" s="22"/>
      <c r="F1318" s="22"/>
      <c r="G1318" s="22"/>
      <c r="H1318" s="22"/>
      <c r="I1318" s="22"/>
      <c r="J1318" s="22"/>
      <c r="K1318" s="22"/>
      <c r="L1318" s="22"/>
      <c r="M1318" s="22"/>
      <c r="N1318" s="22"/>
      <c r="O1318" s="22"/>
      <c r="P1318" s="22"/>
      <c r="Q1318" s="22"/>
      <c r="R1318" s="22"/>
      <c r="S1318" s="22"/>
      <c r="T1318" s="22"/>
      <c r="V1318" s="22"/>
    </row>
    <row r="1319" spans="2:22" ht="15.75" thickBot="1">
      <c r="B1319" s="100"/>
      <c r="C1319" s="101"/>
      <c r="D1319" s="390"/>
      <c r="E1319" s="101"/>
      <c r="F1319" s="101"/>
      <c r="G1319" s="101"/>
      <c r="H1319" s="101"/>
      <c r="I1319" s="101"/>
      <c r="J1319" s="101"/>
      <c r="K1319" s="101"/>
      <c r="L1319" s="101"/>
      <c r="M1319" s="101"/>
      <c r="N1319" s="101"/>
      <c r="O1319" s="101"/>
      <c r="P1319" s="101"/>
      <c r="Q1319" s="101"/>
      <c r="R1319" s="101"/>
      <c r="S1319" s="101"/>
      <c r="T1319" s="101"/>
      <c r="U1319" s="276"/>
      <c r="V1319" s="22"/>
    </row>
    <row r="1320" spans="2:22">
      <c r="B1320" s="40"/>
      <c r="C1320" s="45"/>
      <c r="D1320" s="406"/>
      <c r="E1320" s="45"/>
      <c r="F1320" s="45"/>
      <c r="G1320" s="45"/>
      <c r="H1320" s="45"/>
      <c r="I1320" s="45"/>
      <c r="J1320" s="45"/>
      <c r="K1320" s="45"/>
      <c r="L1320" s="45"/>
      <c r="M1320" s="45"/>
      <c r="N1320" s="45"/>
      <c r="O1320" s="45"/>
      <c r="P1320" s="45"/>
      <c r="Q1320" s="45"/>
      <c r="R1320" s="45"/>
      <c r="S1320" s="45"/>
      <c r="T1320" s="45"/>
      <c r="U1320" s="288"/>
      <c r="V1320" s="22"/>
    </row>
    <row r="1321" spans="2:22" ht="26.25" customHeight="1">
      <c r="B1321" s="114"/>
      <c r="C1321" s="1004"/>
      <c r="D1321" s="1004"/>
      <c r="E1321" s="1004"/>
      <c r="F1321" s="1004"/>
      <c r="G1321" s="1004"/>
      <c r="H1321" s="1004"/>
      <c r="I1321" s="1004"/>
      <c r="J1321" s="1004"/>
      <c r="K1321" s="1004"/>
      <c r="L1321" s="1004"/>
      <c r="M1321" s="1004"/>
      <c r="N1321" s="1004"/>
      <c r="O1321" s="1004"/>
      <c r="P1321" s="1004"/>
      <c r="Q1321" s="1004"/>
      <c r="R1321" s="1004"/>
      <c r="S1321" s="1004"/>
      <c r="T1321" s="1004"/>
      <c r="U1321" s="1004"/>
      <c r="V1321" s="22"/>
    </row>
    <row r="1322" spans="2:22">
      <c r="B1322" s="33"/>
      <c r="C1322" s="84"/>
      <c r="D1322" s="376"/>
      <c r="E1322" s="84"/>
      <c r="F1322" s="84"/>
      <c r="G1322" s="84"/>
      <c r="H1322" s="84"/>
      <c r="I1322" s="84"/>
      <c r="J1322" s="84"/>
      <c r="K1322" s="84"/>
      <c r="L1322" s="84"/>
      <c r="M1322" s="84"/>
      <c r="N1322" s="84"/>
      <c r="O1322" s="84"/>
      <c r="P1322" s="84"/>
      <c r="Q1322" s="84"/>
      <c r="R1322" s="84"/>
      <c r="S1322" s="84"/>
      <c r="T1322" s="84"/>
      <c r="U1322" s="247"/>
      <c r="V1322" s="22"/>
    </row>
    <row r="1323" spans="2:22">
      <c r="B1323" s="45"/>
      <c r="C1323" s="70"/>
      <c r="D1323" s="377"/>
      <c r="E1323" s="70"/>
      <c r="F1323" s="70"/>
      <c r="G1323" s="70"/>
      <c r="H1323" s="70"/>
      <c r="I1323" s="70"/>
      <c r="J1323" s="70"/>
      <c r="K1323" s="70"/>
      <c r="L1323" s="70"/>
      <c r="M1323" s="70"/>
      <c r="N1323" s="70"/>
      <c r="O1323" s="70"/>
      <c r="P1323" s="70"/>
      <c r="Q1323" s="70"/>
      <c r="R1323" s="70"/>
      <c r="S1323" s="70"/>
      <c r="T1323" s="70"/>
      <c r="U1323" s="289"/>
      <c r="V1323" s="22"/>
    </row>
    <row r="1324" spans="2:22" ht="14.25">
      <c r="B1324" s="1007"/>
      <c r="C1324" s="1007"/>
      <c r="D1324" s="360"/>
      <c r="E1324" s="22"/>
      <c r="F1324" s="22"/>
      <c r="G1324" s="22"/>
      <c r="H1324" s="22"/>
      <c r="I1324" s="22"/>
      <c r="J1324" s="22"/>
      <c r="K1324" s="22"/>
      <c r="L1324" s="22"/>
      <c r="M1324" s="22"/>
      <c r="N1324" s="22"/>
      <c r="O1324" s="22"/>
      <c r="P1324" s="22"/>
      <c r="Q1324" s="22"/>
      <c r="R1324" s="22"/>
      <c r="S1324" s="22"/>
      <c r="T1324" s="22"/>
      <c r="U1324" s="290"/>
      <c r="V1324" s="22"/>
    </row>
    <row r="1325" spans="2:22">
      <c r="B1325" s="978"/>
      <c r="C1325" s="978"/>
      <c r="D1325" s="407"/>
      <c r="E1325" s="66"/>
      <c r="F1325" s="66"/>
      <c r="G1325" s="66"/>
      <c r="H1325" s="66"/>
      <c r="I1325" s="66"/>
      <c r="J1325" s="66"/>
      <c r="K1325" s="66"/>
      <c r="L1325" s="66"/>
      <c r="M1325" s="66"/>
      <c r="N1325" s="66"/>
      <c r="O1325" s="66"/>
      <c r="P1325" s="66"/>
      <c r="Q1325" s="66"/>
      <c r="R1325" s="66"/>
      <c r="S1325" s="66"/>
      <c r="T1325" s="66"/>
      <c r="U1325" s="246"/>
      <c r="V1325" s="22"/>
    </row>
    <row r="1326" spans="2:22">
      <c r="B1326" s="45"/>
      <c r="C1326" s="88"/>
      <c r="D1326" s="385"/>
      <c r="E1326" s="88"/>
      <c r="F1326" s="88"/>
      <c r="G1326" s="88"/>
      <c r="H1326" s="88"/>
      <c r="I1326" s="88"/>
      <c r="J1326" s="88"/>
      <c r="K1326" s="88"/>
      <c r="L1326" s="88"/>
      <c r="M1326" s="88"/>
      <c r="N1326" s="88"/>
      <c r="O1326" s="88"/>
      <c r="P1326" s="88"/>
      <c r="Q1326" s="88"/>
      <c r="R1326" s="88"/>
      <c r="S1326" s="88"/>
      <c r="T1326" s="88"/>
      <c r="U1326" s="271"/>
      <c r="V1326" s="22"/>
    </row>
    <row r="1327" spans="2:22" ht="14.25">
      <c r="B1327" s="1007"/>
      <c r="C1327" s="1007"/>
      <c r="D1327" s="360"/>
      <c r="E1327" s="37"/>
      <c r="F1327" s="37"/>
      <c r="G1327" s="37"/>
      <c r="H1327" s="37"/>
      <c r="I1327" s="37"/>
      <c r="J1327" s="37"/>
      <c r="K1327" s="37"/>
      <c r="L1327" s="37"/>
      <c r="M1327" s="37"/>
      <c r="N1327" s="37"/>
      <c r="O1327" s="37"/>
      <c r="P1327" s="37"/>
      <c r="Q1327" s="37"/>
      <c r="R1327" s="37"/>
      <c r="S1327" s="37"/>
      <c r="T1327" s="37"/>
      <c r="U1327" s="291"/>
      <c r="V1327" s="22"/>
    </row>
    <row r="1328" spans="2:22" ht="14.25">
      <c r="B1328" s="978"/>
      <c r="C1328" s="978"/>
      <c r="D1328" s="360"/>
      <c r="E1328" s="37"/>
      <c r="F1328" s="37"/>
      <c r="G1328" s="37"/>
      <c r="H1328" s="37"/>
      <c r="I1328" s="37"/>
      <c r="J1328" s="37"/>
      <c r="K1328" s="37"/>
      <c r="L1328" s="37"/>
      <c r="M1328" s="37"/>
      <c r="N1328" s="37"/>
      <c r="O1328" s="37"/>
      <c r="P1328" s="37"/>
      <c r="Q1328" s="37"/>
      <c r="R1328" s="37"/>
      <c r="S1328" s="37"/>
      <c r="T1328" s="37"/>
      <c r="U1328" s="291"/>
      <c r="V1328" s="22"/>
    </row>
    <row r="1329" spans="2:22">
      <c r="B1329" s="978"/>
      <c r="C1329" s="978"/>
      <c r="D1329" s="407"/>
      <c r="E1329" s="127"/>
      <c r="F1329" s="127"/>
      <c r="G1329" s="127"/>
      <c r="H1329" s="127"/>
      <c r="I1329" s="127"/>
      <c r="J1329" s="127"/>
      <c r="K1329" s="127"/>
      <c r="L1329" s="127"/>
      <c r="M1329" s="127"/>
      <c r="N1329" s="127"/>
      <c r="O1329" s="127"/>
      <c r="P1329" s="127"/>
      <c r="Q1329" s="127"/>
      <c r="R1329" s="127"/>
      <c r="S1329" s="127"/>
      <c r="T1329" s="127"/>
      <c r="U1329" s="246"/>
      <c r="V1329" s="22"/>
    </row>
    <row r="1330" spans="2:22">
      <c r="B1330" s="45"/>
      <c r="C1330" s="88"/>
      <c r="D1330" s="385"/>
      <c r="E1330" s="88"/>
      <c r="F1330" s="88"/>
      <c r="G1330" s="88"/>
      <c r="H1330" s="88"/>
      <c r="I1330" s="88"/>
      <c r="J1330" s="88"/>
      <c r="K1330" s="88"/>
      <c r="L1330" s="88"/>
      <c r="M1330" s="88"/>
      <c r="N1330" s="88"/>
      <c r="O1330" s="88"/>
      <c r="P1330" s="88"/>
      <c r="Q1330" s="88"/>
      <c r="R1330" s="88"/>
      <c r="S1330" s="88"/>
      <c r="T1330" s="88"/>
      <c r="U1330" s="271"/>
      <c r="V1330" s="22"/>
    </row>
    <row r="1331" spans="2:22">
      <c r="B1331" s="45"/>
      <c r="C1331" s="66"/>
      <c r="D1331" s="408"/>
      <c r="E1331" s="66"/>
      <c r="F1331" s="66"/>
      <c r="G1331" s="66"/>
      <c r="H1331" s="66"/>
      <c r="I1331" s="66"/>
      <c r="J1331" s="66"/>
      <c r="K1331" s="66"/>
      <c r="L1331" s="66"/>
      <c r="M1331" s="66"/>
      <c r="N1331" s="66"/>
      <c r="O1331" s="66"/>
      <c r="P1331" s="66"/>
      <c r="Q1331" s="66"/>
      <c r="R1331" s="66"/>
      <c r="S1331" s="66"/>
      <c r="T1331" s="66"/>
      <c r="U1331" s="267"/>
      <c r="V1331" s="22"/>
    </row>
    <row r="1332" spans="2:22" ht="15.75" thickBot="1">
      <c r="B1332" s="45"/>
      <c r="C1332" s="83"/>
      <c r="D1332" s="409"/>
      <c r="E1332" s="83"/>
      <c r="F1332" s="83"/>
      <c r="G1332" s="83"/>
      <c r="H1332" s="83"/>
      <c r="I1332" s="83"/>
      <c r="J1332" s="83"/>
      <c r="K1332" s="83"/>
      <c r="L1332" s="83"/>
      <c r="M1332" s="83"/>
      <c r="N1332" s="83"/>
      <c r="O1332" s="83"/>
      <c r="P1332" s="83"/>
      <c r="Q1332" s="83"/>
      <c r="R1332" s="83"/>
      <c r="S1332" s="83"/>
      <c r="T1332" s="83"/>
      <c r="U1332" s="292"/>
      <c r="V1332" s="22"/>
    </row>
    <row r="1333" spans="2:22" ht="14.25">
      <c r="B1333" s="45"/>
      <c r="C1333" s="82"/>
      <c r="D1333" s="410"/>
      <c r="E1333" s="82"/>
      <c r="F1333" s="82"/>
      <c r="G1333" s="82"/>
      <c r="H1333" s="82"/>
      <c r="I1333" s="82"/>
      <c r="J1333" s="82"/>
      <c r="K1333" s="82"/>
      <c r="L1333" s="82"/>
      <c r="M1333" s="82"/>
      <c r="N1333" s="82"/>
      <c r="O1333" s="82"/>
      <c r="P1333" s="82"/>
      <c r="Q1333" s="82"/>
      <c r="R1333" s="82"/>
      <c r="S1333" s="82"/>
      <c r="T1333" s="82"/>
      <c r="U1333" s="245"/>
      <c r="V1333" s="22"/>
    </row>
    <row r="1334" spans="2:22" ht="21.75" customHeight="1">
      <c r="B1334" s="126"/>
      <c r="C1334" s="45"/>
      <c r="D1334" s="391"/>
      <c r="E1334" s="45"/>
      <c r="F1334" s="45"/>
      <c r="G1334" s="45"/>
      <c r="H1334" s="45"/>
      <c r="I1334" s="45"/>
      <c r="J1334" s="45"/>
      <c r="K1334" s="45"/>
      <c r="L1334" s="45"/>
      <c r="M1334" s="45"/>
      <c r="N1334" s="45"/>
      <c r="O1334" s="45"/>
      <c r="P1334" s="45"/>
      <c r="Q1334" s="45"/>
      <c r="R1334" s="45"/>
      <c r="S1334" s="45"/>
      <c r="T1334" s="45"/>
      <c r="U1334" s="277"/>
      <c r="V1334" s="22"/>
    </row>
    <row r="1335" spans="2:22" ht="15.6" customHeight="1">
      <c r="B1335" s="45"/>
      <c r="C1335" s="45"/>
      <c r="D1335" s="391"/>
      <c r="E1335" s="45"/>
      <c r="F1335" s="45"/>
      <c r="G1335" s="45"/>
      <c r="H1335" s="45"/>
      <c r="I1335" s="45"/>
      <c r="J1335" s="45"/>
      <c r="K1335" s="45"/>
      <c r="L1335" s="45"/>
      <c r="M1335" s="45"/>
      <c r="N1335" s="45"/>
      <c r="O1335" s="45"/>
      <c r="P1335" s="45"/>
      <c r="Q1335" s="45"/>
      <c r="R1335" s="45"/>
      <c r="S1335" s="45"/>
      <c r="T1335" s="45"/>
      <c r="U1335" s="277"/>
      <c r="V1335" s="22"/>
    </row>
    <row r="1336" spans="2:22" ht="15.6" customHeight="1">
      <c r="B1336" s="981"/>
      <c r="C1336" s="981"/>
      <c r="D1336" s="981"/>
      <c r="E1336" s="981"/>
      <c r="F1336" s="981"/>
      <c r="G1336" s="981"/>
      <c r="H1336" s="981"/>
      <c r="I1336" s="981"/>
      <c r="J1336" s="981"/>
      <c r="K1336" s="981"/>
      <c r="L1336" s="981"/>
      <c r="M1336" s="981"/>
      <c r="N1336" s="981"/>
      <c r="O1336" s="981"/>
      <c r="P1336" s="981"/>
      <c r="Q1336" s="981"/>
      <c r="R1336" s="981"/>
      <c r="S1336" s="981"/>
      <c r="T1336" s="981"/>
      <c r="U1336" s="981"/>
      <c r="V1336" s="22"/>
    </row>
    <row r="1337" spans="2:22" ht="15.75" customHeight="1">
      <c r="B1337" s="981"/>
      <c r="C1337" s="981"/>
      <c r="D1337" s="981"/>
      <c r="E1337" s="981"/>
      <c r="F1337" s="981"/>
      <c r="G1337" s="981"/>
      <c r="H1337" s="981"/>
      <c r="I1337" s="981"/>
      <c r="J1337" s="981"/>
      <c r="K1337" s="981"/>
      <c r="L1337" s="981"/>
      <c r="M1337" s="981"/>
      <c r="N1337" s="981"/>
      <c r="O1337" s="981"/>
      <c r="P1337" s="981"/>
      <c r="Q1337" s="981"/>
      <c r="R1337" s="981"/>
      <c r="S1337" s="981"/>
      <c r="T1337" s="981"/>
      <c r="U1337" s="981"/>
      <c r="V1337" s="22"/>
    </row>
    <row r="1338" spans="2:22" ht="15.75" customHeight="1">
      <c r="B1338" s="981"/>
      <c r="C1338" s="981"/>
      <c r="D1338" s="981"/>
      <c r="E1338" s="981"/>
      <c r="F1338" s="981"/>
      <c r="G1338" s="981"/>
      <c r="H1338" s="981"/>
      <c r="I1338" s="981"/>
      <c r="J1338" s="981"/>
      <c r="K1338" s="981"/>
      <c r="L1338" s="981"/>
      <c r="M1338" s="981"/>
      <c r="N1338" s="981"/>
      <c r="O1338" s="981"/>
      <c r="P1338" s="981"/>
      <c r="Q1338" s="981"/>
      <c r="R1338" s="981"/>
      <c r="S1338" s="981"/>
      <c r="T1338" s="981"/>
      <c r="U1338" s="981"/>
      <c r="V1338" s="22"/>
    </row>
    <row r="1339" spans="2:22" ht="18.75" customHeight="1">
      <c r="B1339" s="981"/>
      <c r="C1339" s="981"/>
      <c r="D1339" s="981"/>
      <c r="E1339" s="981"/>
      <c r="F1339" s="981"/>
      <c r="G1339" s="981"/>
      <c r="H1339" s="981"/>
      <c r="I1339" s="981"/>
      <c r="J1339" s="981"/>
      <c r="K1339" s="981"/>
      <c r="L1339" s="981"/>
      <c r="M1339" s="981"/>
      <c r="N1339" s="981"/>
      <c r="O1339" s="981"/>
      <c r="P1339" s="981"/>
      <c r="Q1339" s="981"/>
      <c r="R1339" s="981"/>
      <c r="S1339" s="981"/>
      <c r="T1339" s="981"/>
      <c r="U1339" s="981"/>
      <c r="V1339" s="22"/>
    </row>
    <row r="1340" spans="2:22" ht="14.25">
      <c r="B1340" s="981"/>
      <c r="C1340" s="981"/>
      <c r="D1340" s="981"/>
      <c r="E1340" s="981"/>
      <c r="F1340" s="981"/>
      <c r="G1340" s="981"/>
      <c r="H1340" s="981"/>
      <c r="I1340" s="981"/>
      <c r="J1340" s="981"/>
      <c r="K1340" s="981"/>
      <c r="L1340" s="981"/>
      <c r="M1340" s="981"/>
      <c r="N1340" s="981"/>
      <c r="O1340" s="981"/>
      <c r="P1340" s="981"/>
      <c r="Q1340" s="981"/>
      <c r="R1340" s="981"/>
      <c r="S1340" s="981"/>
      <c r="T1340" s="981"/>
      <c r="U1340" s="981"/>
      <c r="V1340" s="22"/>
    </row>
    <row r="1341" spans="2:22">
      <c r="V1341" s="22"/>
    </row>
    <row r="1342" spans="2:22">
      <c r="V1342" s="22"/>
    </row>
    <row r="1343" spans="2:22" ht="18.75" customHeight="1">
      <c r="B1343" s="126"/>
      <c r="C1343" s="45"/>
      <c r="D1343" s="411"/>
      <c r="E1343" s="45"/>
      <c r="F1343" s="45"/>
      <c r="G1343" s="45"/>
      <c r="H1343" s="45"/>
      <c r="I1343" s="45"/>
      <c r="J1343" s="45"/>
      <c r="K1343" s="45"/>
      <c r="L1343" s="45"/>
      <c r="M1343" s="45"/>
      <c r="N1343" s="45"/>
      <c r="O1343" s="45"/>
      <c r="P1343" s="45"/>
      <c r="Q1343" s="45"/>
      <c r="R1343" s="45"/>
      <c r="S1343" s="45"/>
      <c r="T1343" s="45"/>
      <c r="U1343" s="293"/>
      <c r="V1343" s="22"/>
    </row>
    <row r="1344" spans="2:22" ht="14.25">
      <c r="B1344" s="45"/>
      <c r="C1344" s="45"/>
      <c r="D1344" s="391"/>
      <c r="E1344" s="45"/>
      <c r="F1344" s="45"/>
      <c r="G1344" s="45"/>
      <c r="H1344" s="45"/>
      <c r="I1344" s="45"/>
      <c r="J1344" s="45"/>
      <c r="K1344" s="45"/>
      <c r="L1344" s="45"/>
      <c r="M1344" s="45"/>
      <c r="N1344" s="45"/>
      <c r="O1344" s="45"/>
      <c r="P1344" s="45"/>
      <c r="Q1344" s="45"/>
      <c r="R1344" s="45"/>
      <c r="S1344" s="45"/>
      <c r="T1344" s="45"/>
      <c r="U1344" s="277"/>
      <c r="V1344" s="22"/>
    </row>
    <row r="1345" spans="2:22" ht="15.75" customHeight="1">
      <c r="B1345" s="978"/>
      <c r="C1345" s="978"/>
      <c r="D1345" s="978"/>
      <c r="E1345" s="978"/>
      <c r="F1345" s="978"/>
      <c r="G1345" s="978"/>
      <c r="H1345" s="978"/>
      <c r="I1345" s="978"/>
      <c r="J1345" s="978"/>
      <c r="K1345" s="978"/>
      <c r="L1345" s="978"/>
      <c r="M1345" s="978"/>
      <c r="N1345" s="978"/>
      <c r="O1345" s="978"/>
      <c r="P1345" s="978"/>
      <c r="Q1345" s="978"/>
      <c r="R1345" s="978"/>
      <c r="S1345" s="978"/>
      <c r="T1345" s="978"/>
      <c r="U1345" s="978"/>
      <c r="V1345" s="22"/>
    </row>
    <row r="1346" spans="2:22" ht="15.75" customHeight="1">
      <c r="B1346" s="978"/>
      <c r="C1346" s="978"/>
      <c r="D1346" s="978"/>
      <c r="E1346" s="978"/>
      <c r="F1346" s="978"/>
      <c r="G1346" s="978"/>
      <c r="H1346" s="978"/>
      <c r="I1346" s="978"/>
      <c r="J1346" s="978"/>
      <c r="K1346" s="978"/>
      <c r="L1346" s="978"/>
      <c r="M1346" s="978"/>
      <c r="N1346" s="978"/>
      <c r="O1346" s="978"/>
      <c r="P1346" s="978"/>
      <c r="Q1346" s="978"/>
      <c r="R1346" s="978"/>
      <c r="S1346" s="978"/>
      <c r="T1346" s="978"/>
      <c r="U1346" s="978"/>
      <c r="V1346" s="22"/>
    </row>
    <row r="1347" spans="2:22" ht="18.75" customHeight="1">
      <c r="B1347" s="978"/>
      <c r="C1347" s="978"/>
      <c r="D1347" s="978"/>
      <c r="E1347" s="978"/>
      <c r="F1347" s="978"/>
      <c r="G1347" s="978"/>
      <c r="H1347" s="978"/>
      <c r="I1347" s="978"/>
      <c r="J1347" s="978"/>
      <c r="K1347" s="978"/>
      <c r="L1347" s="978"/>
      <c r="M1347" s="978"/>
      <c r="N1347" s="978"/>
      <c r="O1347" s="978"/>
      <c r="P1347" s="978"/>
      <c r="Q1347" s="978"/>
      <c r="R1347" s="978"/>
      <c r="S1347" s="978"/>
      <c r="T1347" s="978"/>
      <c r="U1347" s="978"/>
      <c r="V1347" s="22"/>
    </row>
    <row r="1348" spans="2:22" ht="18.75" customHeight="1">
      <c r="B1348" s="978"/>
      <c r="C1348" s="978"/>
      <c r="D1348" s="978"/>
      <c r="E1348" s="978"/>
      <c r="F1348" s="978"/>
      <c r="G1348" s="978"/>
      <c r="H1348" s="978"/>
      <c r="I1348" s="978"/>
      <c r="J1348" s="978"/>
      <c r="K1348" s="978"/>
      <c r="L1348" s="978"/>
      <c r="M1348" s="978"/>
      <c r="N1348" s="978"/>
      <c r="O1348" s="978"/>
      <c r="P1348" s="978"/>
      <c r="Q1348" s="978"/>
      <c r="R1348" s="978"/>
      <c r="S1348" s="978"/>
      <c r="T1348" s="978"/>
      <c r="U1348" s="978"/>
      <c r="V1348" s="22"/>
    </row>
    <row r="1349" spans="2:22" ht="15.75" customHeight="1">
      <c r="B1349" s="978"/>
      <c r="C1349" s="978"/>
      <c r="D1349" s="978"/>
      <c r="E1349" s="978"/>
      <c r="F1349" s="978"/>
      <c r="G1349" s="978"/>
      <c r="H1349" s="978"/>
      <c r="I1349" s="978"/>
      <c r="J1349" s="978"/>
      <c r="K1349" s="978"/>
      <c r="L1349" s="978"/>
      <c r="M1349" s="978"/>
      <c r="N1349" s="978"/>
      <c r="O1349" s="978"/>
      <c r="P1349" s="978"/>
      <c r="Q1349" s="978"/>
      <c r="R1349" s="978"/>
      <c r="S1349" s="978"/>
      <c r="T1349" s="978"/>
      <c r="U1349" s="978"/>
      <c r="V1349" s="22"/>
    </row>
    <row r="1350" spans="2:22" ht="18.75" customHeight="1">
      <c r="B1350" s="978"/>
      <c r="C1350" s="978"/>
      <c r="D1350" s="978"/>
      <c r="E1350" s="978"/>
      <c r="F1350" s="978"/>
      <c r="G1350" s="978"/>
      <c r="H1350" s="978"/>
      <c r="I1350" s="978"/>
      <c r="J1350" s="978"/>
      <c r="K1350" s="978"/>
      <c r="L1350" s="978"/>
      <c r="M1350" s="978"/>
      <c r="N1350" s="978"/>
      <c r="O1350" s="978"/>
      <c r="P1350" s="978"/>
      <c r="Q1350" s="978"/>
      <c r="R1350" s="978"/>
      <c r="S1350" s="978"/>
      <c r="T1350" s="978"/>
      <c r="U1350" s="978"/>
      <c r="V1350" s="22"/>
    </row>
    <row r="1351" spans="2:22" ht="18.75" customHeight="1">
      <c r="B1351" s="67"/>
      <c r="C1351" s="67"/>
      <c r="D1351" s="365"/>
      <c r="E1351" s="67"/>
      <c r="F1351" s="67"/>
      <c r="G1351" s="67"/>
      <c r="H1351" s="67"/>
      <c r="I1351" s="67"/>
      <c r="J1351" s="67"/>
      <c r="K1351" s="67"/>
      <c r="L1351" s="67"/>
      <c r="M1351" s="67"/>
      <c r="N1351" s="67"/>
      <c r="O1351" s="67"/>
      <c r="P1351" s="67"/>
      <c r="Q1351" s="67"/>
      <c r="R1351" s="67"/>
      <c r="S1351" s="67"/>
      <c r="T1351" s="67"/>
      <c r="U1351" s="259"/>
      <c r="V1351" s="22"/>
    </row>
    <row r="1352" spans="2:22" ht="15.75" customHeight="1">
      <c r="B1352" s="1006"/>
      <c r="C1352" s="1000"/>
      <c r="D1352" s="365"/>
      <c r="E1352" s="67"/>
      <c r="F1352" s="67"/>
      <c r="G1352" s="67"/>
      <c r="H1352" s="67"/>
      <c r="I1352" s="67"/>
      <c r="J1352" s="67"/>
      <c r="K1352" s="67"/>
      <c r="L1352" s="67"/>
      <c r="M1352" s="67"/>
      <c r="N1352" s="67"/>
      <c r="O1352" s="67"/>
      <c r="P1352" s="67"/>
      <c r="Q1352" s="67"/>
      <c r="R1352" s="67"/>
      <c r="S1352" s="67"/>
      <c r="T1352" s="67"/>
      <c r="U1352" s="259"/>
      <c r="V1352" s="22"/>
    </row>
    <row r="1353" spans="2:22" ht="15.75" customHeight="1">
      <c r="B1353" s="67"/>
      <c r="C1353" s="67"/>
      <c r="D1353" s="365"/>
      <c r="E1353" s="67"/>
      <c r="F1353" s="67"/>
      <c r="G1353" s="67"/>
      <c r="H1353" s="67"/>
      <c r="I1353" s="67"/>
      <c r="J1353" s="67"/>
      <c r="K1353" s="67"/>
      <c r="L1353" s="67"/>
      <c r="M1353" s="67"/>
      <c r="N1353" s="67"/>
      <c r="O1353" s="67"/>
      <c r="P1353" s="67"/>
      <c r="Q1353" s="67"/>
      <c r="R1353" s="67"/>
      <c r="S1353" s="67"/>
      <c r="T1353" s="67"/>
      <c r="U1353" s="259"/>
      <c r="V1353" s="22"/>
    </row>
    <row r="1354" spans="2:22" ht="15.75" customHeight="1">
      <c r="B1354" s="123"/>
      <c r="C1354" s="978"/>
      <c r="D1354" s="978"/>
      <c r="E1354" s="978"/>
      <c r="F1354" s="978"/>
      <c r="G1354" s="978"/>
      <c r="H1354" s="978"/>
      <c r="I1354" s="978"/>
      <c r="J1354" s="978"/>
      <c r="K1354" s="978"/>
      <c r="L1354" s="978"/>
      <c r="M1354" s="978"/>
      <c r="N1354" s="978"/>
      <c r="O1354" s="978"/>
      <c r="P1354" s="978"/>
      <c r="Q1354" s="978"/>
      <c r="R1354" s="978"/>
      <c r="S1354" s="978"/>
      <c r="T1354" s="978"/>
      <c r="U1354" s="978"/>
      <c r="V1354" s="22"/>
    </row>
    <row r="1355" spans="2:22" ht="15.75" customHeight="1">
      <c r="B1355" s="45"/>
      <c r="C1355" s="978"/>
      <c r="D1355" s="978"/>
      <c r="E1355" s="978"/>
      <c r="F1355" s="978"/>
      <c r="G1355" s="978"/>
      <c r="H1355" s="978"/>
      <c r="I1355" s="978"/>
      <c r="J1355" s="978"/>
      <c r="K1355" s="978"/>
      <c r="L1355" s="978"/>
      <c r="M1355" s="978"/>
      <c r="N1355" s="978"/>
      <c r="O1355" s="978"/>
      <c r="P1355" s="978"/>
      <c r="Q1355" s="978"/>
      <c r="R1355" s="978"/>
      <c r="S1355" s="978"/>
      <c r="T1355" s="978"/>
      <c r="U1355" s="978"/>
      <c r="V1355" s="22"/>
    </row>
    <row r="1356" spans="2:22" ht="15.75" customHeight="1">
      <c r="B1356" s="45"/>
      <c r="C1356" s="978"/>
      <c r="D1356" s="978"/>
      <c r="E1356" s="978"/>
      <c r="F1356" s="978"/>
      <c r="G1356" s="978"/>
      <c r="H1356" s="978"/>
      <c r="I1356" s="978"/>
      <c r="J1356" s="978"/>
      <c r="K1356" s="978"/>
      <c r="L1356" s="978"/>
      <c r="M1356" s="978"/>
      <c r="N1356" s="978"/>
      <c r="O1356" s="978"/>
      <c r="P1356" s="978"/>
      <c r="Q1356" s="978"/>
      <c r="R1356" s="978"/>
      <c r="S1356" s="978"/>
      <c r="T1356" s="978"/>
      <c r="U1356" s="978"/>
      <c r="V1356" s="22"/>
    </row>
    <row r="1357" spans="2:22" ht="15.75" customHeight="1">
      <c r="B1357" s="45"/>
      <c r="C1357" s="978"/>
      <c r="D1357" s="978"/>
      <c r="E1357" s="978"/>
      <c r="F1357" s="978"/>
      <c r="G1357" s="978"/>
      <c r="H1357" s="978"/>
      <c r="I1357" s="978"/>
      <c r="J1357" s="978"/>
      <c r="K1357" s="978"/>
      <c r="L1357" s="978"/>
      <c r="M1357" s="978"/>
      <c r="N1357" s="978"/>
      <c r="O1357" s="978"/>
      <c r="P1357" s="978"/>
      <c r="Q1357" s="978"/>
      <c r="R1357" s="978"/>
      <c r="S1357" s="978"/>
      <c r="T1357" s="978"/>
      <c r="U1357" s="978"/>
      <c r="V1357" s="22"/>
    </row>
    <row r="1358" spans="2:22" ht="15.75" customHeight="1">
      <c r="B1358" s="45"/>
      <c r="C1358" s="978"/>
      <c r="D1358" s="978"/>
      <c r="E1358" s="978"/>
      <c r="F1358" s="978"/>
      <c r="G1358" s="978"/>
      <c r="H1358" s="978"/>
      <c r="I1358" s="978"/>
      <c r="J1358" s="978"/>
      <c r="K1358" s="978"/>
      <c r="L1358" s="978"/>
      <c r="M1358" s="978"/>
      <c r="N1358" s="978"/>
      <c r="O1358" s="978"/>
      <c r="P1358" s="978"/>
      <c r="Q1358" s="978"/>
      <c r="R1358" s="978"/>
      <c r="S1358" s="978"/>
      <c r="T1358" s="978"/>
      <c r="U1358" s="978"/>
      <c r="V1358" s="22"/>
    </row>
    <row r="1359" spans="2:22" ht="15.75" customHeight="1">
      <c r="B1359" s="45"/>
      <c r="C1359" s="978"/>
      <c r="D1359" s="978"/>
      <c r="E1359" s="978"/>
      <c r="F1359" s="978"/>
      <c r="G1359" s="978"/>
      <c r="H1359" s="978"/>
      <c r="I1359" s="978"/>
      <c r="J1359" s="978"/>
      <c r="K1359" s="978"/>
      <c r="L1359" s="978"/>
      <c r="M1359" s="978"/>
      <c r="N1359" s="978"/>
      <c r="O1359" s="978"/>
      <c r="P1359" s="978"/>
      <c r="Q1359" s="978"/>
      <c r="R1359" s="978"/>
      <c r="S1359" s="978"/>
      <c r="T1359" s="978"/>
      <c r="U1359" s="978"/>
      <c r="V1359" s="22"/>
    </row>
    <row r="1360" spans="2:22" ht="15.75" customHeight="1">
      <c r="B1360" s="45"/>
      <c r="C1360" s="978"/>
      <c r="D1360" s="978"/>
      <c r="E1360" s="978"/>
      <c r="F1360" s="978"/>
      <c r="G1360" s="978"/>
      <c r="H1360" s="978"/>
      <c r="I1360" s="978"/>
      <c r="J1360" s="978"/>
      <c r="K1360" s="978"/>
      <c r="L1360" s="978"/>
      <c r="M1360" s="978"/>
      <c r="N1360" s="978"/>
      <c r="O1360" s="978"/>
      <c r="P1360" s="978"/>
      <c r="Q1360" s="978"/>
      <c r="R1360" s="978"/>
      <c r="S1360" s="978"/>
      <c r="T1360" s="978"/>
      <c r="U1360" s="978"/>
      <c r="V1360" s="22"/>
    </row>
    <row r="1361" spans="2:22" ht="15.75" customHeight="1">
      <c r="B1361" s="45"/>
      <c r="C1361" s="978"/>
      <c r="D1361" s="978"/>
      <c r="E1361" s="978"/>
      <c r="F1361" s="978"/>
      <c r="G1361" s="978"/>
      <c r="H1361" s="978"/>
      <c r="I1361" s="978"/>
      <c r="J1361" s="978"/>
      <c r="K1361" s="978"/>
      <c r="L1361" s="978"/>
      <c r="M1361" s="978"/>
      <c r="N1361" s="978"/>
      <c r="O1361" s="978"/>
      <c r="P1361" s="978"/>
      <c r="Q1361" s="978"/>
      <c r="R1361" s="978"/>
      <c r="S1361" s="978"/>
      <c r="T1361" s="978"/>
      <c r="U1361" s="978"/>
      <c r="V1361" s="22"/>
    </row>
    <row r="1362" spans="2:22" ht="15.75" customHeight="1">
      <c r="B1362" s="46"/>
      <c r="C1362" s="978"/>
      <c r="D1362" s="978"/>
      <c r="E1362" s="978"/>
      <c r="F1362" s="978"/>
      <c r="G1362" s="978"/>
      <c r="H1362" s="978"/>
      <c r="I1362" s="978"/>
      <c r="J1362" s="978"/>
      <c r="K1362" s="978"/>
      <c r="L1362" s="978"/>
      <c r="M1362" s="978"/>
      <c r="N1362" s="978"/>
      <c r="O1362" s="978"/>
      <c r="P1362" s="978"/>
      <c r="Q1362" s="978"/>
      <c r="R1362" s="978"/>
      <c r="S1362" s="978"/>
      <c r="T1362" s="978"/>
      <c r="U1362" s="978"/>
      <c r="V1362" s="22"/>
    </row>
    <row r="1363" spans="2:22" ht="15.75" customHeight="1">
      <c r="B1363" s="46"/>
      <c r="C1363" s="978"/>
      <c r="D1363" s="978"/>
      <c r="E1363" s="978"/>
      <c r="F1363" s="978"/>
      <c r="G1363" s="978"/>
      <c r="H1363" s="978"/>
      <c r="I1363" s="978"/>
      <c r="J1363" s="978"/>
      <c r="K1363" s="978"/>
      <c r="L1363" s="978"/>
      <c r="M1363" s="978"/>
      <c r="N1363" s="978"/>
      <c r="O1363" s="978"/>
      <c r="P1363" s="978"/>
      <c r="Q1363" s="978"/>
      <c r="R1363" s="978"/>
      <c r="S1363" s="978"/>
      <c r="T1363" s="978"/>
      <c r="U1363" s="978"/>
      <c r="V1363" s="22"/>
    </row>
    <row r="1364" spans="2:22" ht="15.75" customHeight="1">
      <c r="B1364" s="46"/>
      <c r="C1364" s="978"/>
      <c r="D1364" s="978"/>
      <c r="E1364" s="978"/>
      <c r="F1364" s="978"/>
      <c r="G1364" s="978"/>
      <c r="H1364" s="978"/>
      <c r="I1364" s="978"/>
      <c r="J1364" s="978"/>
      <c r="K1364" s="978"/>
      <c r="L1364" s="978"/>
      <c r="M1364" s="978"/>
      <c r="N1364" s="978"/>
      <c r="O1364" s="978"/>
      <c r="P1364" s="978"/>
      <c r="Q1364" s="978"/>
      <c r="R1364" s="978"/>
      <c r="S1364" s="978"/>
      <c r="T1364" s="978"/>
      <c r="U1364" s="978"/>
      <c r="V1364" s="22"/>
    </row>
    <row r="1365" spans="2:22" ht="18.75" customHeight="1">
      <c r="B1365" s="46"/>
      <c r="C1365" s="978"/>
      <c r="D1365" s="978"/>
      <c r="E1365" s="978"/>
      <c r="F1365" s="978"/>
      <c r="G1365" s="978"/>
      <c r="H1365" s="978"/>
      <c r="I1365" s="978"/>
      <c r="J1365" s="978"/>
      <c r="K1365" s="978"/>
      <c r="L1365" s="978"/>
      <c r="M1365" s="978"/>
      <c r="N1365" s="978"/>
      <c r="O1365" s="978"/>
      <c r="P1365" s="978"/>
      <c r="Q1365" s="978"/>
      <c r="R1365" s="978"/>
      <c r="S1365" s="978"/>
      <c r="T1365" s="978"/>
      <c r="U1365" s="978"/>
      <c r="V1365" s="22"/>
    </row>
    <row r="1366" spans="2:22" ht="18.75" customHeight="1">
      <c r="B1366" s="46"/>
      <c r="C1366" s="45"/>
      <c r="D1366" s="391"/>
      <c r="E1366" s="45"/>
      <c r="F1366" s="45"/>
      <c r="G1366" s="45"/>
      <c r="H1366" s="45"/>
      <c r="I1366" s="45"/>
      <c r="J1366" s="45"/>
      <c r="K1366" s="45"/>
      <c r="L1366" s="45"/>
      <c r="M1366" s="45"/>
      <c r="N1366" s="45"/>
      <c r="O1366" s="45"/>
      <c r="P1366" s="45"/>
      <c r="Q1366" s="45"/>
      <c r="R1366" s="45"/>
      <c r="S1366" s="45"/>
      <c r="T1366" s="45"/>
      <c r="U1366" s="277"/>
      <c r="V1366" s="22"/>
    </row>
    <row r="1367" spans="2:22" ht="14.25">
      <c r="B1367" s="123"/>
      <c r="C1367" s="1000"/>
      <c r="D1367" s="1000"/>
      <c r="E1367" s="1000"/>
      <c r="F1367" s="1000"/>
      <c r="G1367" s="1000"/>
      <c r="H1367" s="1000"/>
      <c r="I1367" s="1000"/>
      <c r="J1367" s="1000"/>
      <c r="K1367" s="1000"/>
      <c r="L1367" s="1000"/>
      <c r="M1367" s="1000"/>
      <c r="N1367" s="1000"/>
      <c r="O1367" s="1000"/>
      <c r="P1367" s="1000"/>
      <c r="Q1367" s="1000"/>
      <c r="R1367" s="1000"/>
      <c r="S1367" s="1000"/>
      <c r="T1367" s="1000"/>
      <c r="U1367" s="1000"/>
      <c r="V1367" s="22"/>
    </row>
    <row r="1368" spans="2:22" ht="14.25">
      <c r="B1368" s="45"/>
      <c r="C1368" s="45"/>
      <c r="D1368" s="391"/>
      <c r="E1368" s="45"/>
      <c r="F1368" s="45"/>
      <c r="G1368" s="45"/>
      <c r="H1368" s="45"/>
      <c r="I1368" s="45"/>
      <c r="J1368" s="45"/>
      <c r="K1368" s="45"/>
      <c r="L1368" s="45"/>
      <c r="M1368" s="45"/>
      <c r="N1368" s="45"/>
      <c r="O1368" s="45"/>
      <c r="P1368" s="45"/>
      <c r="Q1368" s="45"/>
      <c r="R1368" s="45"/>
      <c r="S1368" s="45"/>
      <c r="T1368" s="45"/>
      <c r="U1368" s="277"/>
      <c r="V1368" s="22"/>
    </row>
    <row r="1369" spans="2:22" ht="15.75" customHeight="1">
      <c r="B1369" s="978"/>
      <c r="C1369" s="978"/>
      <c r="D1369" s="978"/>
      <c r="E1369" s="978"/>
      <c r="F1369" s="978"/>
      <c r="G1369" s="978"/>
      <c r="H1369" s="978"/>
      <c r="I1369" s="978"/>
      <c r="J1369" s="978"/>
      <c r="K1369" s="978"/>
      <c r="L1369" s="978"/>
      <c r="M1369" s="978"/>
      <c r="N1369" s="978"/>
      <c r="O1369" s="978"/>
      <c r="P1369" s="978"/>
      <c r="Q1369" s="978"/>
      <c r="R1369" s="978"/>
      <c r="S1369" s="978"/>
      <c r="T1369" s="978"/>
      <c r="U1369" s="978"/>
      <c r="V1369" s="22"/>
    </row>
    <row r="1370" spans="2:22" ht="15.75" customHeight="1">
      <c r="B1370" s="978"/>
      <c r="C1370" s="978"/>
      <c r="D1370" s="978"/>
      <c r="E1370" s="978"/>
      <c r="F1370" s="978"/>
      <c r="G1370" s="978"/>
      <c r="H1370" s="978"/>
      <c r="I1370" s="978"/>
      <c r="J1370" s="978"/>
      <c r="K1370" s="978"/>
      <c r="L1370" s="978"/>
      <c r="M1370" s="978"/>
      <c r="N1370" s="978"/>
      <c r="O1370" s="978"/>
      <c r="P1370" s="978"/>
      <c r="Q1370" s="978"/>
      <c r="R1370" s="978"/>
      <c r="S1370" s="978"/>
      <c r="T1370" s="978"/>
      <c r="U1370" s="978"/>
      <c r="V1370" s="22"/>
    </row>
    <row r="1371" spans="2:22" ht="15.75" customHeight="1">
      <c r="B1371" s="978"/>
      <c r="C1371" s="978"/>
      <c r="D1371" s="978"/>
      <c r="E1371" s="978"/>
      <c r="F1371" s="978"/>
      <c r="G1371" s="978"/>
      <c r="H1371" s="978"/>
      <c r="I1371" s="978"/>
      <c r="J1371" s="978"/>
      <c r="K1371" s="978"/>
      <c r="L1371" s="978"/>
      <c r="M1371" s="978"/>
      <c r="N1371" s="978"/>
      <c r="O1371" s="978"/>
      <c r="P1371" s="978"/>
      <c r="Q1371" s="978"/>
      <c r="R1371" s="978"/>
      <c r="S1371" s="978"/>
      <c r="T1371" s="978"/>
      <c r="U1371" s="978"/>
      <c r="V1371" s="22"/>
    </row>
    <row r="1372" spans="2:22" ht="15.75" customHeight="1">
      <c r="B1372" s="978"/>
      <c r="C1372" s="978"/>
      <c r="D1372" s="978"/>
      <c r="E1372" s="978"/>
      <c r="F1372" s="978"/>
      <c r="G1372" s="978"/>
      <c r="H1372" s="978"/>
      <c r="I1372" s="978"/>
      <c r="J1372" s="978"/>
      <c r="K1372" s="978"/>
      <c r="L1372" s="978"/>
      <c r="M1372" s="978"/>
      <c r="N1372" s="978"/>
      <c r="O1372" s="978"/>
      <c r="P1372" s="978"/>
      <c r="Q1372" s="978"/>
      <c r="R1372" s="978"/>
      <c r="S1372" s="978"/>
      <c r="T1372" s="978"/>
      <c r="U1372" s="978"/>
      <c r="V1372" s="22"/>
    </row>
    <row r="1373" spans="2:22" ht="15.75" customHeight="1">
      <c r="B1373" s="978"/>
      <c r="C1373" s="978"/>
      <c r="D1373" s="978"/>
      <c r="E1373" s="978"/>
      <c r="F1373" s="978"/>
      <c r="G1373" s="978"/>
      <c r="H1373" s="978"/>
      <c r="I1373" s="978"/>
      <c r="J1373" s="978"/>
      <c r="K1373" s="978"/>
      <c r="L1373" s="978"/>
      <c r="M1373" s="978"/>
      <c r="N1373" s="978"/>
      <c r="O1373" s="978"/>
      <c r="P1373" s="978"/>
      <c r="Q1373" s="978"/>
      <c r="R1373" s="978"/>
      <c r="S1373" s="978"/>
      <c r="T1373" s="978"/>
      <c r="U1373" s="978"/>
      <c r="V1373" s="22"/>
    </row>
    <row r="1374" spans="2:22" ht="15.75" customHeight="1">
      <c r="B1374" s="978"/>
      <c r="C1374" s="978"/>
      <c r="D1374" s="978"/>
      <c r="E1374" s="978"/>
      <c r="F1374" s="978"/>
      <c r="G1374" s="978"/>
      <c r="H1374" s="978"/>
      <c r="I1374" s="978"/>
      <c r="J1374" s="978"/>
      <c r="K1374" s="978"/>
      <c r="L1374" s="978"/>
      <c r="M1374" s="978"/>
      <c r="N1374" s="978"/>
      <c r="O1374" s="978"/>
      <c r="P1374" s="978"/>
      <c r="Q1374" s="978"/>
      <c r="R1374" s="978"/>
      <c r="S1374" s="978"/>
      <c r="T1374" s="978"/>
      <c r="U1374" s="978"/>
      <c r="V1374" s="22"/>
    </row>
    <row r="1375" spans="2:22" ht="21" customHeight="1">
      <c r="B1375" s="978"/>
      <c r="C1375" s="978"/>
      <c r="D1375" s="978"/>
      <c r="E1375" s="978"/>
      <c r="F1375" s="978"/>
      <c r="G1375" s="978"/>
      <c r="H1375" s="978"/>
      <c r="I1375" s="978"/>
      <c r="J1375" s="978"/>
      <c r="K1375" s="978"/>
      <c r="L1375" s="978"/>
      <c r="M1375" s="978"/>
      <c r="N1375" s="978"/>
      <c r="O1375" s="978"/>
      <c r="P1375" s="978"/>
      <c r="Q1375" s="978"/>
      <c r="R1375" s="978"/>
      <c r="S1375" s="978"/>
      <c r="T1375" s="978"/>
      <c r="U1375" s="978"/>
      <c r="V1375" s="22"/>
    </row>
    <row r="1376" spans="2:22" ht="13.5" customHeight="1">
      <c r="B1376" s="67"/>
      <c r="C1376" s="67"/>
      <c r="D1376" s="365"/>
      <c r="E1376" s="67"/>
      <c r="F1376" s="67"/>
      <c r="G1376" s="67"/>
      <c r="H1376" s="67"/>
      <c r="I1376" s="67"/>
      <c r="J1376" s="67"/>
      <c r="K1376" s="67"/>
      <c r="L1376" s="67"/>
      <c r="M1376" s="67"/>
      <c r="N1376" s="67"/>
      <c r="O1376" s="67"/>
      <c r="P1376" s="67"/>
      <c r="Q1376" s="67"/>
      <c r="R1376" s="67"/>
      <c r="S1376" s="67"/>
      <c r="T1376" s="67"/>
      <c r="U1376" s="259"/>
      <c r="V1376" s="22"/>
    </row>
    <row r="1377" spans="2:22" ht="15.75" customHeight="1">
      <c r="B1377" s="978"/>
      <c r="C1377" s="978"/>
      <c r="D1377" s="978"/>
      <c r="E1377" s="978"/>
      <c r="F1377" s="978"/>
      <c r="G1377" s="978"/>
      <c r="H1377" s="978"/>
      <c r="I1377" s="978"/>
      <c r="J1377" s="978"/>
      <c r="K1377" s="978"/>
      <c r="L1377" s="978"/>
      <c r="M1377" s="978"/>
      <c r="N1377" s="978"/>
      <c r="O1377" s="978"/>
      <c r="P1377" s="978"/>
      <c r="Q1377" s="978"/>
      <c r="R1377" s="978"/>
      <c r="S1377" s="978"/>
      <c r="T1377" s="978"/>
      <c r="U1377" s="978"/>
      <c r="V1377" s="22"/>
    </row>
    <row r="1378" spans="2:22" ht="14.25">
      <c r="B1378" s="978"/>
      <c r="C1378" s="978"/>
      <c r="D1378" s="978"/>
      <c r="E1378" s="978"/>
      <c r="F1378" s="978"/>
      <c r="G1378" s="978"/>
      <c r="H1378" s="978"/>
      <c r="I1378" s="978"/>
      <c r="J1378" s="978"/>
      <c r="K1378" s="978"/>
      <c r="L1378" s="978"/>
      <c r="M1378" s="978"/>
      <c r="N1378" s="978"/>
      <c r="O1378" s="978"/>
      <c r="P1378" s="978"/>
      <c r="Q1378" s="978"/>
      <c r="R1378" s="978"/>
      <c r="S1378" s="978"/>
      <c r="T1378" s="978"/>
      <c r="U1378" s="978"/>
      <c r="V1378" s="22"/>
    </row>
    <row r="1379" spans="2:22" ht="14.25">
      <c r="B1379" s="978"/>
      <c r="C1379" s="978"/>
      <c r="D1379" s="978"/>
      <c r="E1379" s="978"/>
      <c r="F1379" s="978"/>
      <c r="G1379" s="978"/>
      <c r="H1379" s="978"/>
      <c r="I1379" s="978"/>
      <c r="J1379" s="978"/>
      <c r="K1379" s="978"/>
      <c r="L1379" s="978"/>
      <c r="M1379" s="978"/>
      <c r="N1379" s="978"/>
      <c r="O1379" s="978"/>
      <c r="P1379" s="978"/>
      <c r="Q1379" s="978"/>
      <c r="R1379" s="978"/>
      <c r="S1379" s="978"/>
      <c r="T1379" s="978"/>
      <c r="U1379" s="978"/>
      <c r="V1379" s="22"/>
    </row>
    <row r="1380" spans="2:22" ht="14.25">
      <c r="B1380" s="978"/>
      <c r="C1380" s="978"/>
      <c r="D1380" s="978"/>
      <c r="E1380" s="978"/>
      <c r="F1380" s="978"/>
      <c r="G1380" s="978"/>
      <c r="H1380" s="978"/>
      <c r="I1380" s="978"/>
      <c r="J1380" s="978"/>
      <c r="K1380" s="978"/>
      <c r="L1380" s="978"/>
      <c r="M1380" s="978"/>
      <c r="N1380" s="978"/>
      <c r="O1380" s="978"/>
      <c r="P1380" s="978"/>
      <c r="Q1380" s="978"/>
      <c r="R1380" s="978"/>
      <c r="S1380" s="978"/>
      <c r="T1380" s="978"/>
      <c r="U1380" s="978"/>
      <c r="V1380" s="22"/>
    </row>
    <row r="1381" spans="2:22" ht="14.25">
      <c r="B1381" s="45"/>
      <c r="C1381" s="45"/>
      <c r="D1381" s="391"/>
      <c r="E1381" s="45"/>
      <c r="F1381" s="45"/>
      <c r="G1381" s="45"/>
      <c r="H1381" s="45"/>
      <c r="I1381" s="45"/>
      <c r="J1381" s="45"/>
      <c r="K1381" s="45"/>
      <c r="L1381" s="45"/>
      <c r="M1381" s="45"/>
      <c r="N1381" s="45"/>
      <c r="O1381" s="45"/>
      <c r="P1381" s="45"/>
      <c r="Q1381" s="45"/>
      <c r="R1381" s="45"/>
      <c r="S1381" s="45"/>
      <c r="T1381" s="45"/>
      <c r="U1381" s="277"/>
      <c r="V1381" s="22"/>
    </row>
    <row r="1382" spans="2:22" ht="14.25">
      <c r="B1382" s="45"/>
      <c r="C1382" s="45"/>
      <c r="D1382" s="391"/>
      <c r="E1382" s="45"/>
      <c r="F1382" s="45"/>
      <c r="G1382" s="45"/>
      <c r="H1382" s="45"/>
      <c r="I1382" s="45"/>
      <c r="J1382" s="45"/>
      <c r="K1382" s="45"/>
      <c r="L1382" s="45"/>
      <c r="M1382" s="45"/>
      <c r="N1382" s="45"/>
      <c r="O1382" s="45"/>
      <c r="P1382" s="45"/>
      <c r="Q1382" s="45"/>
      <c r="R1382" s="45"/>
      <c r="S1382" s="45"/>
      <c r="T1382" s="45"/>
      <c r="U1382" s="277"/>
      <c r="V1382" s="22"/>
    </row>
    <row r="1383" spans="2:22" ht="14.25">
      <c r="B1383" s="45"/>
      <c r="C1383" s="45"/>
      <c r="D1383" s="391"/>
      <c r="E1383" s="45"/>
      <c r="F1383" s="45"/>
      <c r="G1383" s="45"/>
      <c r="H1383" s="45"/>
      <c r="I1383" s="45"/>
      <c r="J1383" s="45"/>
      <c r="K1383" s="45"/>
      <c r="L1383" s="45"/>
      <c r="M1383" s="45"/>
      <c r="N1383" s="45"/>
      <c r="O1383" s="45"/>
      <c r="P1383" s="45"/>
      <c r="Q1383" s="45"/>
      <c r="R1383" s="45"/>
      <c r="S1383" s="45"/>
      <c r="T1383" s="45"/>
      <c r="U1383" s="277"/>
      <c r="V1383" s="22"/>
    </row>
    <row r="1384" spans="2:22" ht="14.25">
      <c r="B1384" s="45"/>
      <c r="C1384" s="45"/>
      <c r="D1384" s="391"/>
      <c r="E1384" s="45"/>
      <c r="F1384" s="45"/>
      <c r="G1384" s="45"/>
      <c r="H1384" s="45"/>
      <c r="I1384" s="45"/>
      <c r="J1384" s="45"/>
      <c r="K1384" s="45"/>
      <c r="L1384" s="45"/>
      <c r="M1384" s="45"/>
      <c r="N1384" s="45"/>
      <c r="O1384" s="45"/>
      <c r="P1384" s="45"/>
      <c r="Q1384" s="45"/>
      <c r="R1384" s="45"/>
      <c r="S1384" s="45"/>
      <c r="T1384" s="45"/>
      <c r="U1384" s="277"/>
      <c r="V1384" s="22"/>
    </row>
    <row r="1385" spans="2:22" ht="14.25">
      <c r="B1385" s="45"/>
      <c r="C1385" s="45"/>
      <c r="D1385" s="391"/>
      <c r="E1385" s="45"/>
      <c r="F1385" s="45"/>
      <c r="G1385" s="45"/>
      <c r="H1385" s="45"/>
      <c r="I1385" s="45"/>
      <c r="J1385" s="45"/>
      <c r="K1385" s="45"/>
      <c r="L1385" s="45"/>
      <c r="M1385" s="45"/>
      <c r="N1385" s="45"/>
      <c r="O1385" s="45"/>
      <c r="P1385" s="45"/>
      <c r="Q1385" s="45"/>
      <c r="R1385" s="45"/>
      <c r="S1385" s="45"/>
      <c r="T1385" s="45"/>
      <c r="U1385" s="277"/>
      <c r="V1385" s="22"/>
    </row>
    <row r="1386" spans="2:22" ht="14.25">
      <c r="B1386" s="45"/>
      <c r="C1386" s="45"/>
      <c r="D1386" s="391"/>
      <c r="E1386" s="45"/>
      <c r="F1386" s="45"/>
      <c r="G1386" s="45"/>
      <c r="H1386" s="45"/>
      <c r="I1386" s="45"/>
      <c r="J1386" s="45"/>
      <c r="K1386" s="45"/>
      <c r="L1386" s="45"/>
      <c r="M1386" s="45"/>
      <c r="N1386" s="45"/>
      <c r="O1386" s="45"/>
      <c r="P1386" s="45"/>
      <c r="Q1386" s="45"/>
      <c r="R1386" s="45"/>
      <c r="S1386" s="45"/>
      <c r="T1386" s="45"/>
      <c r="U1386" s="277"/>
      <c r="V1386" s="22"/>
    </row>
    <row r="1387" spans="2:22" ht="14.25">
      <c r="B1387" s="45"/>
      <c r="C1387" s="45"/>
      <c r="D1387" s="391"/>
      <c r="E1387" s="45"/>
      <c r="F1387" s="45"/>
      <c r="G1387" s="45"/>
      <c r="H1387" s="45"/>
      <c r="I1387" s="45"/>
      <c r="J1387" s="45"/>
      <c r="K1387" s="45"/>
      <c r="L1387" s="45"/>
      <c r="M1387" s="45"/>
      <c r="N1387" s="45"/>
      <c r="O1387" s="45"/>
      <c r="P1387" s="45"/>
      <c r="Q1387" s="45"/>
      <c r="R1387" s="45"/>
      <c r="S1387" s="45"/>
      <c r="T1387" s="45"/>
      <c r="U1387" s="277"/>
      <c r="V1387" s="22"/>
    </row>
    <row r="1388" spans="2:22" ht="14.25">
      <c r="B1388" s="46"/>
      <c r="C1388" s="77"/>
      <c r="D1388" s="373"/>
      <c r="E1388" s="77"/>
      <c r="F1388" s="77"/>
      <c r="G1388" s="77"/>
      <c r="H1388" s="77"/>
      <c r="I1388" s="77"/>
      <c r="J1388" s="77"/>
      <c r="K1388" s="77"/>
      <c r="L1388" s="77"/>
      <c r="M1388" s="77"/>
      <c r="N1388" s="77"/>
      <c r="O1388" s="77"/>
      <c r="P1388" s="77"/>
      <c r="Q1388" s="77"/>
      <c r="R1388" s="77"/>
      <c r="S1388" s="77"/>
      <c r="T1388" s="77"/>
      <c r="U1388" s="266"/>
      <c r="V1388" s="22"/>
    </row>
    <row r="1389" spans="2:22" ht="14.25">
      <c r="B1389" s="46"/>
      <c r="C1389" s="77"/>
      <c r="D1389" s="373"/>
      <c r="E1389" s="77"/>
      <c r="F1389" s="77"/>
      <c r="G1389" s="77"/>
      <c r="H1389" s="77"/>
      <c r="I1389" s="77"/>
      <c r="J1389" s="77"/>
      <c r="K1389" s="77"/>
      <c r="L1389" s="77"/>
      <c r="M1389" s="77"/>
      <c r="N1389" s="77"/>
      <c r="O1389" s="77"/>
      <c r="P1389" s="77"/>
      <c r="Q1389" s="77"/>
      <c r="R1389" s="77"/>
      <c r="S1389" s="77"/>
      <c r="T1389" s="77"/>
      <c r="U1389" s="266"/>
      <c r="V1389" s="22"/>
    </row>
    <row r="1390" spans="2:22" ht="15.75" thickBot="1">
      <c r="B1390" s="100"/>
      <c r="C1390" s="101"/>
      <c r="D1390" s="390"/>
      <c r="E1390" s="101"/>
      <c r="F1390" s="101"/>
      <c r="G1390" s="101"/>
      <c r="H1390" s="101"/>
      <c r="I1390" s="101"/>
      <c r="J1390" s="101"/>
      <c r="K1390" s="101"/>
      <c r="L1390" s="101"/>
      <c r="M1390" s="101"/>
      <c r="N1390" s="101"/>
      <c r="O1390" s="101"/>
      <c r="P1390" s="101"/>
      <c r="Q1390" s="101"/>
      <c r="R1390" s="101"/>
      <c r="S1390" s="101"/>
      <c r="T1390" s="101"/>
      <c r="U1390" s="276"/>
      <c r="V1390" s="22"/>
    </row>
    <row r="1391" spans="2:22" ht="14.25">
      <c r="B1391" s="46"/>
      <c r="C1391" s="77"/>
      <c r="D1391" s="373"/>
      <c r="E1391" s="77"/>
      <c r="F1391" s="77"/>
      <c r="G1391" s="77"/>
      <c r="H1391" s="77"/>
      <c r="I1391" s="77"/>
      <c r="J1391" s="77"/>
      <c r="K1391" s="77"/>
      <c r="L1391" s="77"/>
      <c r="M1391" s="77"/>
      <c r="N1391" s="77"/>
      <c r="O1391" s="77"/>
      <c r="P1391" s="77"/>
      <c r="Q1391" s="77"/>
      <c r="R1391" s="77"/>
      <c r="S1391" s="77"/>
      <c r="T1391" s="77"/>
      <c r="U1391" s="266"/>
      <c r="V1391" s="22"/>
    </row>
    <row r="1392" spans="2:22" ht="32.25" customHeight="1">
      <c r="B1392" s="114"/>
      <c r="C1392" s="1004"/>
      <c r="D1392" s="1004"/>
      <c r="E1392" s="1004"/>
      <c r="F1392" s="1004"/>
      <c r="G1392" s="1004"/>
      <c r="H1392" s="1004"/>
      <c r="I1392" s="1004"/>
      <c r="J1392" s="1004"/>
      <c r="K1392" s="1004"/>
      <c r="L1392" s="1004"/>
      <c r="M1392" s="1004"/>
      <c r="N1392" s="1004"/>
      <c r="O1392" s="1004"/>
      <c r="P1392" s="1004"/>
      <c r="Q1392" s="1004"/>
      <c r="R1392" s="1004"/>
      <c r="S1392" s="1004"/>
      <c r="T1392" s="1004"/>
      <c r="U1392" s="1004"/>
      <c r="V1392" s="22"/>
    </row>
    <row r="1393" spans="2:22">
      <c r="V1393" s="22"/>
    </row>
    <row r="1394" spans="2:22" ht="15.75" customHeight="1">
      <c r="B1394" s="92"/>
      <c r="C1394" s="77"/>
      <c r="D1394" s="373"/>
      <c r="E1394" s="77"/>
      <c r="F1394" s="77"/>
      <c r="G1394" s="77"/>
      <c r="H1394" s="77"/>
      <c r="I1394" s="77"/>
      <c r="J1394" s="77"/>
      <c r="K1394" s="77"/>
      <c r="L1394" s="77"/>
      <c r="M1394" s="77"/>
      <c r="N1394" s="77"/>
      <c r="O1394" s="77"/>
      <c r="P1394" s="77"/>
      <c r="Q1394" s="77"/>
      <c r="R1394" s="77"/>
      <c r="S1394" s="77"/>
      <c r="T1394" s="77"/>
      <c r="U1394" s="266"/>
      <c r="V1394" s="22"/>
    </row>
    <row r="1395" spans="2:22" ht="15.75" customHeight="1">
      <c r="B1395" s="46"/>
      <c r="C1395" s="77"/>
      <c r="D1395" s="373"/>
      <c r="E1395" s="77"/>
      <c r="F1395" s="77"/>
      <c r="G1395" s="77"/>
      <c r="H1395" s="77"/>
      <c r="I1395" s="77"/>
      <c r="J1395" s="77"/>
      <c r="K1395" s="77"/>
      <c r="L1395" s="77"/>
      <c r="M1395" s="77"/>
      <c r="N1395" s="77"/>
      <c r="O1395" s="77"/>
      <c r="P1395" s="77"/>
      <c r="Q1395" s="77"/>
      <c r="R1395" s="77"/>
      <c r="S1395" s="77"/>
      <c r="T1395" s="77"/>
      <c r="U1395" s="266"/>
      <c r="V1395" s="22"/>
    </row>
    <row r="1396" spans="2:22" ht="15.75" customHeight="1">
      <c r="B1396" s="978"/>
      <c r="C1396" s="978"/>
      <c r="D1396" s="978"/>
      <c r="E1396" s="978"/>
      <c r="F1396" s="978"/>
      <c r="G1396" s="978"/>
      <c r="H1396" s="978"/>
      <c r="I1396" s="978"/>
      <c r="J1396" s="978"/>
      <c r="K1396" s="978"/>
      <c r="L1396" s="978"/>
      <c r="M1396" s="978"/>
      <c r="N1396" s="978"/>
      <c r="O1396" s="978"/>
      <c r="P1396" s="978"/>
      <c r="Q1396" s="978"/>
      <c r="R1396" s="978"/>
      <c r="S1396" s="978"/>
      <c r="T1396" s="978"/>
      <c r="U1396" s="978"/>
      <c r="V1396" s="22"/>
    </row>
    <row r="1397" spans="2:22" ht="15.75" customHeight="1">
      <c r="B1397" s="978"/>
      <c r="C1397" s="978"/>
      <c r="D1397" s="978"/>
      <c r="E1397" s="978"/>
      <c r="F1397" s="978"/>
      <c r="G1397" s="978"/>
      <c r="H1397" s="978"/>
      <c r="I1397" s="978"/>
      <c r="J1397" s="978"/>
      <c r="K1397" s="978"/>
      <c r="L1397" s="978"/>
      <c r="M1397" s="978"/>
      <c r="N1397" s="978"/>
      <c r="O1397" s="978"/>
      <c r="P1397" s="978"/>
      <c r="Q1397" s="978"/>
      <c r="R1397" s="978"/>
      <c r="S1397" s="978"/>
      <c r="T1397" s="978"/>
      <c r="U1397" s="978"/>
      <c r="V1397" s="22"/>
    </row>
    <row r="1398" spans="2:22" ht="15.75" customHeight="1">
      <c r="B1398" s="978"/>
      <c r="C1398" s="978"/>
      <c r="D1398" s="978"/>
      <c r="E1398" s="978"/>
      <c r="F1398" s="978"/>
      <c r="G1398" s="978"/>
      <c r="H1398" s="978"/>
      <c r="I1398" s="978"/>
      <c r="J1398" s="978"/>
      <c r="K1398" s="978"/>
      <c r="L1398" s="978"/>
      <c r="M1398" s="978"/>
      <c r="N1398" s="978"/>
      <c r="O1398" s="978"/>
      <c r="P1398" s="978"/>
      <c r="Q1398" s="978"/>
      <c r="R1398" s="978"/>
      <c r="S1398" s="978"/>
      <c r="T1398" s="978"/>
      <c r="U1398" s="978"/>
      <c r="V1398" s="22"/>
    </row>
    <row r="1399" spans="2:22" ht="15.75" customHeight="1">
      <c r="B1399" s="978"/>
      <c r="C1399" s="978"/>
      <c r="D1399" s="978"/>
      <c r="E1399" s="978"/>
      <c r="F1399" s="978"/>
      <c r="G1399" s="978"/>
      <c r="H1399" s="978"/>
      <c r="I1399" s="978"/>
      <c r="J1399" s="978"/>
      <c r="K1399" s="978"/>
      <c r="L1399" s="978"/>
      <c r="M1399" s="978"/>
      <c r="N1399" s="978"/>
      <c r="O1399" s="978"/>
      <c r="P1399" s="978"/>
      <c r="Q1399" s="978"/>
      <c r="R1399" s="978"/>
      <c r="S1399" s="978"/>
      <c r="T1399" s="978"/>
      <c r="U1399" s="978"/>
      <c r="V1399" s="22"/>
    </row>
    <row r="1400" spans="2:22" ht="15.75" customHeight="1">
      <c r="B1400" s="978"/>
      <c r="C1400" s="978"/>
      <c r="D1400" s="978"/>
      <c r="E1400" s="978"/>
      <c r="F1400" s="978"/>
      <c r="G1400" s="978"/>
      <c r="H1400" s="978"/>
      <c r="I1400" s="978"/>
      <c r="J1400" s="978"/>
      <c r="K1400" s="978"/>
      <c r="L1400" s="978"/>
      <c r="M1400" s="978"/>
      <c r="N1400" s="978"/>
      <c r="O1400" s="978"/>
      <c r="P1400" s="978"/>
      <c r="Q1400" s="978"/>
      <c r="R1400" s="978"/>
      <c r="S1400" s="978"/>
      <c r="T1400" s="978"/>
      <c r="U1400" s="978"/>
      <c r="V1400" s="22"/>
    </row>
    <row r="1401" spans="2:22" ht="15.75" customHeight="1">
      <c r="B1401" s="46"/>
      <c r="C1401" s="77"/>
      <c r="D1401" s="373"/>
      <c r="E1401" s="77"/>
      <c r="F1401" s="77"/>
      <c r="G1401" s="77"/>
      <c r="H1401" s="77"/>
      <c r="I1401" s="77"/>
      <c r="J1401" s="77"/>
      <c r="K1401" s="77"/>
      <c r="L1401" s="77"/>
      <c r="M1401" s="77"/>
      <c r="N1401" s="77"/>
      <c r="O1401" s="77"/>
      <c r="P1401" s="77"/>
      <c r="Q1401" s="77"/>
      <c r="R1401" s="77"/>
      <c r="S1401" s="77"/>
      <c r="T1401" s="77"/>
      <c r="U1401" s="266"/>
      <c r="V1401" s="22"/>
    </row>
    <row r="1402" spans="2:22" ht="18.75" customHeight="1">
      <c r="B1402" s="978"/>
      <c r="C1402" s="978"/>
      <c r="D1402" s="978"/>
      <c r="E1402" s="978"/>
      <c r="F1402" s="978"/>
      <c r="G1402" s="978"/>
      <c r="H1402" s="978"/>
      <c r="I1402" s="978"/>
      <c r="J1402" s="978"/>
      <c r="K1402" s="978"/>
      <c r="L1402" s="978"/>
      <c r="M1402" s="978"/>
      <c r="N1402" s="978"/>
      <c r="O1402" s="978"/>
      <c r="P1402" s="978"/>
      <c r="Q1402" s="978"/>
      <c r="R1402" s="978"/>
      <c r="S1402" s="978"/>
      <c r="T1402" s="978"/>
      <c r="U1402" s="978"/>
      <c r="V1402" s="22"/>
    </row>
    <row r="1403" spans="2:22" ht="21.75" customHeight="1">
      <c r="B1403" s="978"/>
      <c r="C1403" s="978"/>
      <c r="D1403" s="978"/>
      <c r="E1403" s="978"/>
      <c r="F1403" s="978"/>
      <c r="G1403" s="978"/>
      <c r="H1403" s="978"/>
      <c r="I1403" s="978"/>
      <c r="J1403" s="978"/>
      <c r="K1403" s="978"/>
      <c r="L1403" s="978"/>
      <c r="M1403" s="978"/>
      <c r="N1403" s="978"/>
      <c r="O1403" s="978"/>
      <c r="P1403" s="978"/>
      <c r="Q1403" s="978"/>
      <c r="R1403" s="978"/>
      <c r="S1403" s="978"/>
      <c r="T1403" s="978"/>
      <c r="U1403" s="978"/>
      <c r="V1403" s="22"/>
    </row>
    <row r="1404" spans="2:22" ht="14.25">
      <c r="B1404" s="67"/>
      <c r="C1404" s="67"/>
      <c r="D1404" s="365"/>
      <c r="E1404" s="67"/>
      <c r="F1404" s="67"/>
      <c r="G1404" s="67"/>
      <c r="H1404" s="67"/>
      <c r="I1404" s="67"/>
      <c r="J1404" s="67"/>
      <c r="K1404" s="67"/>
      <c r="L1404" s="67"/>
      <c r="M1404" s="67"/>
      <c r="N1404" s="67"/>
      <c r="O1404" s="67"/>
      <c r="P1404" s="67"/>
      <c r="Q1404" s="67"/>
      <c r="R1404" s="67"/>
      <c r="S1404" s="67"/>
      <c r="T1404" s="67"/>
      <c r="U1404" s="259"/>
      <c r="V1404" s="22"/>
    </row>
    <row r="1405" spans="2:22" ht="14.25">
      <c r="B1405" s="10"/>
      <c r="C1405" s="33"/>
      <c r="D1405" s="358"/>
      <c r="E1405" s="33"/>
      <c r="F1405" s="33"/>
      <c r="G1405" s="33"/>
      <c r="H1405" s="33"/>
      <c r="I1405" s="33"/>
      <c r="J1405" s="33"/>
      <c r="K1405" s="33"/>
      <c r="L1405" s="33"/>
      <c r="M1405" s="33"/>
      <c r="N1405" s="33"/>
      <c r="O1405" s="33"/>
      <c r="P1405" s="33"/>
      <c r="Q1405" s="33"/>
      <c r="R1405" s="33"/>
      <c r="S1405" s="33"/>
      <c r="T1405" s="33"/>
      <c r="U1405" s="254"/>
      <c r="V1405" s="22"/>
    </row>
    <row r="1406" spans="2:22" ht="24.75" customHeight="1">
      <c r="B1406" s="130"/>
      <c r="V1406" s="22"/>
    </row>
    <row r="1407" spans="2:22">
      <c r="B1407" s="64"/>
      <c r="V1407" s="22"/>
    </row>
    <row r="1408" spans="2:22">
      <c r="B1408" s="1005"/>
      <c r="C1408" s="1000"/>
      <c r="V1408" s="22"/>
    </row>
    <row r="1409" spans="2:22">
      <c r="B1409" s="64"/>
      <c r="V1409" s="22"/>
    </row>
    <row r="1410" spans="2:22" ht="15.75" customHeight="1">
      <c r="B1410" s="977"/>
      <c r="C1410" s="977"/>
      <c r="D1410" s="977"/>
      <c r="E1410" s="977"/>
      <c r="F1410" s="977"/>
      <c r="G1410" s="977"/>
      <c r="H1410" s="977"/>
      <c r="I1410" s="977"/>
      <c r="J1410" s="977"/>
      <c r="K1410" s="977"/>
      <c r="L1410" s="977"/>
      <c r="M1410" s="977"/>
      <c r="N1410" s="977"/>
      <c r="O1410" s="977"/>
      <c r="P1410" s="977"/>
      <c r="Q1410" s="977"/>
      <c r="R1410" s="977"/>
      <c r="S1410" s="977"/>
      <c r="T1410" s="977"/>
      <c r="U1410" s="977"/>
      <c r="V1410" s="22"/>
    </row>
    <row r="1411" spans="2:22" ht="15.75" customHeight="1">
      <c r="B1411" s="977"/>
      <c r="C1411" s="977"/>
      <c r="D1411" s="977"/>
      <c r="E1411" s="977"/>
      <c r="F1411" s="977"/>
      <c r="G1411" s="977"/>
      <c r="H1411" s="977"/>
      <c r="I1411" s="977"/>
      <c r="J1411" s="977"/>
      <c r="K1411" s="977"/>
      <c r="L1411" s="977"/>
      <c r="M1411" s="977"/>
      <c r="N1411" s="977"/>
      <c r="O1411" s="977"/>
      <c r="P1411" s="977"/>
      <c r="Q1411" s="977"/>
      <c r="R1411" s="977"/>
      <c r="S1411" s="977"/>
      <c r="T1411" s="977"/>
      <c r="U1411" s="977"/>
      <c r="V1411" s="22"/>
    </row>
    <row r="1412" spans="2:22" ht="15.75" customHeight="1">
      <c r="B1412" s="977"/>
      <c r="C1412" s="977"/>
      <c r="D1412" s="977"/>
      <c r="E1412" s="977"/>
      <c r="F1412" s="977"/>
      <c r="G1412" s="977"/>
      <c r="H1412" s="977"/>
      <c r="I1412" s="977"/>
      <c r="J1412" s="977"/>
      <c r="K1412" s="977"/>
      <c r="L1412" s="977"/>
      <c r="M1412" s="977"/>
      <c r="N1412" s="977"/>
      <c r="O1412" s="977"/>
      <c r="P1412" s="977"/>
      <c r="Q1412" s="977"/>
      <c r="R1412" s="977"/>
      <c r="S1412" s="977"/>
      <c r="T1412" s="977"/>
      <c r="U1412" s="977"/>
      <c r="V1412" s="22"/>
    </row>
    <row r="1413" spans="2:22" ht="15.75" customHeight="1">
      <c r="B1413" s="977"/>
      <c r="C1413" s="977"/>
      <c r="D1413" s="977"/>
      <c r="E1413" s="977"/>
      <c r="F1413" s="977"/>
      <c r="G1413" s="977"/>
      <c r="H1413" s="977"/>
      <c r="I1413" s="977"/>
      <c r="J1413" s="977"/>
      <c r="K1413" s="977"/>
      <c r="L1413" s="977"/>
      <c r="M1413" s="977"/>
      <c r="N1413" s="977"/>
      <c r="O1413" s="977"/>
      <c r="P1413" s="977"/>
      <c r="Q1413" s="977"/>
      <c r="R1413" s="977"/>
      <c r="S1413" s="977"/>
      <c r="T1413" s="977"/>
      <c r="U1413" s="977"/>
      <c r="V1413" s="22"/>
    </row>
    <row r="1414" spans="2:22" ht="15.75" customHeight="1">
      <c r="B1414" s="977"/>
      <c r="C1414" s="977"/>
      <c r="D1414" s="977"/>
      <c r="E1414" s="977"/>
      <c r="F1414" s="977"/>
      <c r="G1414" s="977"/>
      <c r="H1414" s="977"/>
      <c r="I1414" s="977"/>
      <c r="J1414" s="977"/>
      <c r="K1414" s="977"/>
      <c r="L1414" s="977"/>
      <c r="M1414" s="977"/>
      <c r="N1414" s="977"/>
      <c r="O1414" s="977"/>
      <c r="P1414" s="977"/>
      <c r="Q1414" s="977"/>
      <c r="R1414" s="977"/>
      <c r="S1414" s="977"/>
      <c r="T1414" s="977"/>
      <c r="U1414" s="977"/>
      <c r="V1414" s="22"/>
    </row>
    <row r="1415" spans="2:22" ht="20.45" customHeight="1">
      <c r="B1415" s="977"/>
      <c r="C1415" s="977"/>
      <c r="D1415" s="977"/>
      <c r="E1415" s="977"/>
      <c r="F1415" s="977"/>
      <c r="G1415" s="977"/>
      <c r="H1415" s="977"/>
      <c r="I1415" s="977"/>
      <c r="J1415" s="977"/>
      <c r="K1415" s="977"/>
      <c r="L1415" s="977"/>
      <c r="M1415" s="977"/>
      <c r="N1415" s="977"/>
      <c r="O1415" s="977"/>
      <c r="P1415" s="977"/>
      <c r="Q1415" s="977"/>
      <c r="R1415" s="977"/>
      <c r="S1415" s="977"/>
      <c r="T1415" s="977"/>
      <c r="U1415" s="977"/>
      <c r="V1415" s="22"/>
    </row>
    <row r="1416" spans="2:22" ht="20.45" customHeight="1">
      <c r="B1416" s="977"/>
      <c r="C1416" s="977"/>
      <c r="D1416" s="977"/>
      <c r="E1416" s="977"/>
      <c r="F1416" s="977"/>
      <c r="G1416" s="977"/>
      <c r="H1416" s="977"/>
      <c r="I1416" s="977"/>
      <c r="J1416" s="977"/>
      <c r="K1416" s="977"/>
      <c r="L1416" s="977"/>
      <c r="M1416" s="977"/>
      <c r="N1416" s="977"/>
      <c r="O1416" s="977"/>
      <c r="P1416" s="977"/>
      <c r="Q1416" s="977"/>
      <c r="R1416" s="977"/>
      <c r="S1416" s="977"/>
      <c r="T1416" s="977"/>
      <c r="U1416" s="977"/>
      <c r="V1416" s="22"/>
    </row>
    <row r="1417" spans="2:22" ht="17.25" customHeight="1">
      <c r="B1417" s="977"/>
      <c r="C1417" s="977"/>
      <c r="D1417" s="977"/>
      <c r="E1417" s="977"/>
      <c r="F1417" s="977"/>
      <c r="G1417" s="977"/>
      <c r="H1417" s="977"/>
      <c r="I1417" s="977"/>
      <c r="J1417" s="977"/>
      <c r="K1417" s="977"/>
      <c r="L1417" s="977"/>
      <c r="M1417" s="977"/>
      <c r="N1417" s="977"/>
      <c r="O1417" s="977"/>
      <c r="P1417" s="977"/>
      <c r="Q1417" s="977"/>
      <c r="R1417" s="977"/>
      <c r="S1417" s="977"/>
      <c r="T1417" s="977"/>
      <c r="U1417" s="977"/>
      <c r="V1417" s="22"/>
    </row>
    <row r="1418" spans="2:22" ht="17.25" customHeight="1">
      <c r="B1418" s="977"/>
      <c r="C1418" s="977"/>
      <c r="D1418" s="977"/>
      <c r="E1418" s="977"/>
      <c r="F1418" s="977"/>
      <c r="G1418" s="977"/>
      <c r="H1418" s="977"/>
      <c r="I1418" s="977"/>
      <c r="J1418" s="977"/>
      <c r="K1418" s="977"/>
      <c r="L1418" s="977"/>
      <c r="M1418" s="977"/>
      <c r="N1418" s="977"/>
      <c r="O1418" s="977"/>
      <c r="P1418" s="977"/>
      <c r="Q1418" s="977"/>
      <c r="R1418" s="977"/>
      <c r="S1418" s="977"/>
      <c r="T1418" s="977"/>
      <c r="U1418" s="977"/>
      <c r="V1418" s="22"/>
    </row>
    <row r="1419" spans="2:22" ht="17.25" customHeight="1">
      <c r="B1419" s="977"/>
      <c r="C1419" s="977"/>
      <c r="D1419" s="977"/>
      <c r="E1419" s="977"/>
      <c r="F1419" s="977"/>
      <c r="G1419" s="977"/>
      <c r="H1419" s="977"/>
      <c r="I1419" s="977"/>
      <c r="J1419" s="977"/>
      <c r="K1419" s="977"/>
      <c r="L1419" s="977"/>
      <c r="M1419" s="977"/>
      <c r="N1419" s="977"/>
      <c r="O1419" s="977"/>
      <c r="P1419" s="977"/>
      <c r="Q1419" s="977"/>
      <c r="R1419" s="977"/>
      <c r="S1419" s="977"/>
      <c r="T1419" s="977"/>
      <c r="U1419" s="977"/>
      <c r="V1419" s="22"/>
    </row>
    <row r="1420" spans="2:22" ht="17.25" customHeight="1">
      <c r="B1420" s="977"/>
      <c r="C1420" s="977"/>
      <c r="D1420" s="977"/>
      <c r="E1420" s="977"/>
      <c r="F1420" s="977"/>
      <c r="G1420" s="977"/>
      <c r="H1420" s="977"/>
      <c r="I1420" s="977"/>
      <c r="J1420" s="977"/>
      <c r="K1420" s="977"/>
      <c r="L1420" s="977"/>
      <c r="M1420" s="977"/>
      <c r="N1420" s="977"/>
      <c r="O1420" s="977"/>
      <c r="P1420" s="977"/>
      <c r="Q1420" s="977"/>
      <c r="R1420" s="977"/>
      <c r="S1420" s="977"/>
      <c r="T1420" s="977"/>
      <c r="U1420" s="977"/>
      <c r="V1420" s="22"/>
    </row>
    <row r="1421" spans="2:22" ht="15.75" customHeight="1">
      <c r="B1421" s="131"/>
      <c r="C1421" s="49"/>
      <c r="D1421" s="353"/>
      <c r="E1421" s="49"/>
      <c r="F1421" s="49"/>
      <c r="G1421" s="49"/>
      <c r="H1421" s="49"/>
      <c r="I1421" s="49"/>
      <c r="J1421" s="49"/>
      <c r="K1421" s="49"/>
      <c r="L1421" s="49"/>
      <c r="M1421" s="49"/>
      <c r="N1421" s="49"/>
      <c r="O1421" s="49"/>
      <c r="P1421" s="49"/>
      <c r="Q1421" s="49"/>
      <c r="R1421" s="49"/>
      <c r="S1421" s="49"/>
      <c r="T1421" s="49"/>
      <c r="U1421" s="249"/>
      <c r="V1421" s="22"/>
    </row>
    <row r="1422" spans="2:22" ht="15.75" customHeight="1">
      <c r="B1422" s="977"/>
      <c r="C1422" s="977"/>
      <c r="D1422" s="977"/>
      <c r="E1422" s="977"/>
      <c r="F1422" s="977"/>
      <c r="G1422" s="977"/>
      <c r="H1422" s="977"/>
      <c r="I1422" s="977"/>
      <c r="J1422" s="977"/>
      <c r="K1422" s="977"/>
      <c r="L1422" s="977"/>
      <c r="M1422" s="977"/>
      <c r="N1422" s="977"/>
      <c r="O1422" s="977"/>
      <c r="P1422" s="977"/>
      <c r="Q1422" s="977"/>
      <c r="R1422" s="977"/>
      <c r="S1422" s="977"/>
      <c r="T1422" s="977"/>
      <c r="U1422" s="977"/>
      <c r="V1422" s="22"/>
    </row>
    <row r="1423" spans="2:22" ht="15.75" customHeight="1">
      <c r="B1423" s="977"/>
      <c r="C1423" s="977"/>
      <c r="D1423" s="977"/>
      <c r="E1423" s="977"/>
      <c r="F1423" s="977"/>
      <c r="G1423" s="977"/>
      <c r="H1423" s="977"/>
      <c r="I1423" s="977"/>
      <c r="J1423" s="977"/>
      <c r="K1423" s="977"/>
      <c r="L1423" s="977"/>
      <c r="M1423" s="977"/>
      <c r="N1423" s="977"/>
      <c r="O1423" s="977"/>
      <c r="P1423" s="977"/>
      <c r="Q1423" s="977"/>
      <c r="R1423" s="977"/>
      <c r="S1423" s="977"/>
      <c r="T1423" s="977"/>
      <c r="U1423" s="977"/>
      <c r="V1423" s="22"/>
    </row>
    <row r="1424" spans="2:22" ht="15.75" customHeight="1">
      <c r="B1424" s="977"/>
      <c r="C1424" s="977"/>
      <c r="D1424" s="977"/>
      <c r="E1424" s="977"/>
      <c r="F1424" s="977"/>
      <c r="G1424" s="977"/>
      <c r="H1424" s="977"/>
      <c r="I1424" s="977"/>
      <c r="J1424" s="977"/>
      <c r="K1424" s="977"/>
      <c r="L1424" s="977"/>
      <c r="M1424" s="977"/>
      <c r="N1424" s="977"/>
      <c r="O1424" s="977"/>
      <c r="P1424" s="977"/>
      <c r="Q1424" s="977"/>
      <c r="R1424" s="977"/>
      <c r="S1424" s="977"/>
      <c r="T1424" s="977"/>
      <c r="U1424" s="977"/>
      <c r="V1424" s="22"/>
    </row>
    <row r="1425" spans="2:22" ht="15.75" customHeight="1">
      <c r="B1425" s="977"/>
      <c r="C1425" s="977"/>
      <c r="D1425" s="977"/>
      <c r="E1425" s="977"/>
      <c r="F1425" s="977"/>
      <c r="G1425" s="977"/>
      <c r="H1425" s="977"/>
      <c r="I1425" s="977"/>
      <c r="J1425" s="977"/>
      <c r="K1425" s="977"/>
      <c r="L1425" s="977"/>
      <c r="M1425" s="977"/>
      <c r="N1425" s="977"/>
      <c r="O1425" s="977"/>
      <c r="P1425" s="977"/>
      <c r="Q1425" s="977"/>
      <c r="R1425" s="977"/>
      <c r="S1425" s="977"/>
      <c r="T1425" s="977"/>
      <c r="U1425" s="977"/>
      <c r="V1425" s="22"/>
    </row>
    <row r="1426" spans="2:22" ht="15" customHeight="1">
      <c r="B1426" s="132"/>
      <c r="C1426" s="132"/>
      <c r="D1426" s="412"/>
      <c r="E1426" s="132"/>
      <c r="F1426" s="132"/>
      <c r="G1426" s="132"/>
      <c r="H1426" s="132"/>
      <c r="I1426" s="132"/>
      <c r="J1426" s="132"/>
      <c r="K1426" s="132"/>
      <c r="L1426" s="132"/>
      <c r="M1426" s="132"/>
      <c r="N1426" s="132"/>
      <c r="O1426" s="132"/>
      <c r="P1426" s="132"/>
      <c r="Q1426" s="132"/>
      <c r="R1426" s="132"/>
      <c r="S1426" s="132"/>
      <c r="T1426" s="132"/>
      <c r="U1426" s="294"/>
      <c r="V1426" s="22"/>
    </row>
    <row r="1427" spans="2:22" ht="15" customHeight="1">
      <c r="B1427" s="977"/>
      <c r="C1427" s="977"/>
      <c r="D1427" s="977"/>
      <c r="E1427" s="977"/>
      <c r="F1427" s="977"/>
      <c r="G1427" s="977"/>
      <c r="H1427" s="977"/>
      <c r="I1427" s="977"/>
      <c r="J1427" s="977"/>
      <c r="K1427" s="977"/>
      <c r="L1427" s="977"/>
      <c r="M1427" s="977"/>
      <c r="N1427" s="977"/>
      <c r="O1427" s="977"/>
      <c r="P1427" s="977"/>
      <c r="Q1427" s="977"/>
      <c r="R1427" s="977"/>
      <c r="S1427" s="977"/>
      <c r="T1427" s="977"/>
      <c r="U1427" s="977"/>
      <c r="V1427" s="22"/>
    </row>
    <row r="1428" spans="2:22" ht="15" customHeight="1">
      <c r="B1428" s="977"/>
      <c r="C1428" s="977"/>
      <c r="D1428" s="977"/>
      <c r="E1428" s="977"/>
      <c r="F1428" s="977"/>
      <c r="G1428" s="977"/>
      <c r="H1428" s="977"/>
      <c r="I1428" s="977"/>
      <c r="J1428" s="977"/>
      <c r="K1428" s="977"/>
      <c r="L1428" s="977"/>
      <c r="M1428" s="977"/>
      <c r="N1428" s="977"/>
      <c r="O1428" s="977"/>
      <c r="P1428" s="977"/>
      <c r="Q1428" s="977"/>
      <c r="R1428" s="977"/>
      <c r="S1428" s="977"/>
      <c r="T1428" s="977"/>
      <c r="U1428" s="977"/>
      <c r="V1428" s="22"/>
    </row>
    <row r="1429" spans="2:22" ht="15" customHeight="1">
      <c r="B1429" s="977"/>
      <c r="C1429" s="977"/>
      <c r="D1429" s="977"/>
      <c r="E1429" s="977"/>
      <c r="F1429" s="977"/>
      <c r="G1429" s="977"/>
      <c r="H1429" s="977"/>
      <c r="I1429" s="977"/>
      <c r="J1429" s="977"/>
      <c r="K1429" s="977"/>
      <c r="L1429" s="977"/>
      <c r="M1429" s="977"/>
      <c r="N1429" s="977"/>
      <c r="O1429" s="977"/>
      <c r="P1429" s="977"/>
      <c r="Q1429" s="977"/>
      <c r="R1429" s="977"/>
      <c r="S1429" s="977"/>
      <c r="T1429" s="977"/>
      <c r="U1429" s="977"/>
      <c r="V1429" s="22"/>
    </row>
    <row r="1430" spans="2:22" ht="15" customHeight="1">
      <c r="B1430" s="977"/>
      <c r="C1430" s="977"/>
      <c r="D1430" s="977"/>
      <c r="E1430" s="977"/>
      <c r="F1430" s="977"/>
      <c r="G1430" s="977"/>
      <c r="H1430" s="977"/>
      <c r="I1430" s="977"/>
      <c r="J1430" s="977"/>
      <c r="K1430" s="977"/>
      <c r="L1430" s="977"/>
      <c r="M1430" s="977"/>
      <c r="N1430" s="977"/>
      <c r="O1430" s="977"/>
      <c r="P1430" s="977"/>
      <c r="Q1430" s="977"/>
      <c r="R1430" s="977"/>
      <c r="S1430" s="977"/>
      <c r="T1430" s="977"/>
      <c r="U1430" s="977"/>
      <c r="V1430" s="22"/>
    </row>
    <row r="1431" spans="2:22" ht="15" customHeight="1">
      <c r="B1431" s="67"/>
      <c r="C1431" s="67"/>
      <c r="D1431" s="365"/>
      <c r="E1431" s="67"/>
      <c r="F1431" s="67"/>
      <c r="G1431" s="67"/>
      <c r="H1431" s="67"/>
      <c r="I1431" s="67"/>
      <c r="J1431" s="67"/>
      <c r="K1431" s="67"/>
      <c r="L1431" s="67"/>
      <c r="M1431" s="67"/>
      <c r="N1431" s="67"/>
      <c r="O1431" s="67"/>
      <c r="P1431" s="67"/>
      <c r="Q1431" s="67"/>
      <c r="R1431" s="67"/>
      <c r="S1431" s="67"/>
      <c r="T1431" s="67"/>
      <c r="U1431" s="259"/>
      <c r="V1431" s="22"/>
    </row>
    <row r="1432" spans="2:22">
      <c r="B1432" s="123"/>
      <c r="C1432" s="984"/>
      <c r="D1432" s="984"/>
      <c r="E1432" s="92"/>
      <c r="F1432" s="92"/>
      <c r="G1432" s="92"/>
      <c r="H1432" s="92"/>
      <c r="I1432" s="92"/>
      <c r="J1432" s="92"/>
      <c r="K1432" s="92"/>
      <c r="L1432" s="92"/>
      <c r="M1432" s="92"/>
      <c r="N1432" s="92"/>
      <c r="O1432" s="92"/>
      <c r="P1432" s="92"/>
      <c r="Q1432" s="92"/>
      <c r="R1432" s="92"/>
      <c r="S1432" s="92"/>
      <c r="T1432" s="92"/>
      <c r="V1432" s="22"/>
    </row>
    <row r="1433" spans="2:22" ht="15" customHeight="1">
      <c r="B1433" s="64"/>
      <c r="V1433" s="22"/>
    </row>
    <row r="1434" spans="2:22" ht="15" customHeight="1">
      <c r="B1434" s="977"/>
      <c r="C1434" s="977"/>
      <c r="D1434" s="977"/>
      <c r="E1434" s="977"/>
      <c r="F1434" s="977"/>
      <c r="G1434" s="977"/>
      <c r="H1434" s="977"/>
      <c r="I1434" s="977"/>
      <c r="J1434" s="977"/>
      <c r="K1434" s="977"/>
      <c r="L1434" s="977"/>
      <c r="M1434" s="977"/>
      <c r="N1434" s="977"/>
      <c r="O1434" s="977"/>
      <c r="P1434" s="977"/>
      <c r="Q1434" s="977"/>
      <c r="R1434" s="977"/>
      <c r="S1434" s="977"/>
      <c r="T1434" s="977"/>
      <c r="U1434" s="977"/>
      <c r="V1434" s="22"/>
    </row>
    <row r="1435" spans="2:22" ht="15" customHeight="1">
      <c r="B1435" s="977"/>
      <c r="C1435" s="977"/>
      <c r="D1435" s="977"/>
      <c r="E1435" s="977"/>
      <c r="F1435" s="977"/>
      <c r="G1435" s="977"/>
      <c r="H1435" s="977"/>
      <c r="I1435" s="977"/>
      <c r="J1435" s="977"/>
      <c r="K1435" s="977"/>
      <c r="L1435" s="977"/>
      <c r="M1435" s="977"/>
      <c r="N1435" s="977"/>
      <c r="O1435" s="977"/>
      <c r="P1435" s="977"/>
      <c r="Q1435" s="977"/>
      <c r="R1435" s="977"/>
      <c r="S1435" s="977"/>
      <c r="T1435" s="977"/>
      <c r="U1435" s="977"/>
      <c r="V1435" s="22"/>
    </row>
    <row r="1436" spans="2:22" ht="15" customHeight="1">
      <c r="B1436" s="977"/>
      <c r="C1436" s="977"/>
      <c r="D1436" s="977"/>
      <c r="E1436" s="977"/>
      <c r="F1436" s="977"/>
      <c r="G1436" s="977"/>
      <c r="H1436" s="977"/>
      <c r="I1436" s="977"/>
      <c r="J1436" s="977"/>
      <c r="K1436" s="977"/>
      <c r="L1436" s="977"/>
      <c r="M1436" s="977"/>
      <c r="N1436" s="977"/>
      <c r="O1436" s="977"/>
      <c r="P1436" s="977"/>
      <c r="Q1436" s="977"/>
      <c r="R1436" s="977"/>
      <c r="S1436" s="977"/>
      <c r="T1436" s="977"/>
      <c r="U1436" s="977"/>
      <c r="V1436" s="22"/>
    </row>
    <row r="1437" spans="2:22" ht="15" customHeight="1">
      <c r="B1437" s="977"/>
      <c r="C1437" s="977"/>
      <c r="D1437" s="977"/>
      <c r="E1437" s="977"/>
      <c r="F1437" s="977"/>
      <c r="G1437" s="977"/>
      <c r="H1437" s="977"/>
      <c r="I1437" s="977"/>
      <c r="J1437" s="977"/>
      <c r="K1437" s="977"/>
      <c r="L1437" s="977"/>
      <c r="M1437" s="977"/>
      <c r="N1437" s="977"/>
      <c r="O1437" s="977"/>
      <c r="P1437" s="977"/>
      <c r="Q1437" s="977"/>
      <c r="R1437" s="977"/>
      <c r="S1437" s="977"/>
      <c r="T1437" s="977"/>
      <c r="U1437" s="977"/>
      <c r="V1437" s="22"/>
    </row>
    <row r="1438" spans="2:22" ht="15" customHeight="1">
      <c r="B1438" s="977"/>
      <c r="C1438" s="977"/>
      <c r="D1438" s="977"/>
      <c r="E1438" s="977"/>
      <c r="F1438" s="977"/>
      <c r="G1438" s="977"/>
      <c r="H1438" s="977"/>
      <c r="I1438" s="977"/>
      <c r="J1438" s="977"/>
      <c r="K1438" s="977"/>
      <c r="L1438" s="977"/>
      <c r="M1438" s="977"/>
      <c r="N1438" s="977"/>
      <c r="O1438" s="977"/>
      <c r="P1438" s="977"/>
      <c r="Q1438" s="977"/>
      <c r="R1438" s="977"/>
      <c r="S1438" s="977"/>
      <c r="T1438" s="977"/>
      <c r="U1438" s="977"/>
      <c r="V1438" s="22"/>
    </row>
    <row r="1439" spans="2:22" ht="15" customHeight="1">
      <c r="B1439" s="977"/>
      <c r="C1439" s="977"/>
      <c r="D1439" s="977"/>
      <c r="E1439" s="977"/>
      <c r="F1439" s="977"/>
      <c r="G1439" s="977"/>
      <c r="H1439" s="977"/>
      <c r="I1439" s="977"/>
      <c r="J1439" s="977"/>
      <c r="K1439" s="977"/>
      <c r="L1439" s="977"/>
      <c r="M1439" s="977"/>
      <c r="N1439" s="977"/>
      <c r="O1439" s="977"/>
      <c r="P1439" s="977"/>
      <c r="Q1439" s="977"/>
      <c r="R1439" s="977"/>
      <c r="S1439" s="977"/>
      <c r="T1439" s="977"/>
      <c r="U1439" s="977"/>
      <c r="V1439" s="22"/>
    </row>
    <row r="1440" spans="2:22" ht="15" customHeight="1">
      <c r="B1440" s="977"/>
      <c r="C1440" s="977"/>
      <c r="D1440" s="977"/>
      <c r="E1440" s="977"/>
      <c r="F1440" s="977"/>
      <c r="G1440" s="977"/>
      <c r="H1440" s="977"/>
      <c r="I1440" s="977"/>
      <c r="J1440" s="977"/>
      <c r="K1440" s="977"/>
      <c r="L1440" s="977"/>
      <c r="M1440" s="977"/>
      <c r="N1440" s="977"/>
      <c r="O1440" s="977"/>
      <c r="P1440" s="977"/>
      <c r="Q1440" s="977"/>
      <c r="R1440" s="977"/>
      <c r="S1440" s="977"/>
      <c r="T1440" s="977"/>
      <c r="U1440" s="977"/>
      <c r="V1440" s="22"/>
    </row>
    <row r="1441" spans="2:22" ht="15" customHeight="1">
      <c r="B1441" s="977"/>
      <c r="C1441" s="977"/>
      <c r="D1441" s="977"/>
      <c r="E1441" s="977"/>
      <c r="F1441" s="977"/>
      <c r="G1441" s="977"/>
      <c r="H1441" s="977"/>
      <c r="I1441" s="977"/>
      <c r="J1441" s="977"/>
      <c r="K1441" s="977"/>
      <c r="L1441" s="977"/>
      <c r="M1441" s="977"/>
      <c r="N1441" s="977"/>
      <c r="O1441" s="977"/>
      <c r="P1441" s="977"/>
      <c r="Q1441" s="977"/>
      <c r="R1441" s="977"/>
      <c r="S1441" s="977"/>
      <c r="T1441" s="977"/>
      <c r="U1441" s="977"/>
      <c r="V1441" s="22"/>
    </row>
    <row r="1442" spans="2:22" ht="15" customHeight="1">
      <c r="B1442" s="977"/>
      <c r="C1442" s="977"/>
      <c r="D1442" s="977"/>
      <c r="E1442" s="977"/>
      <c r="F1442" s="977"/>
      <c r="G1442" s="977"/>
      <c r="H1442" s="977"/>
      <c r="I1442" s="977"/>
      <c r="J1442" s="977"/>
      <c r="K1442" s="977"/>
      <c r="L1442" s="977"/>
      <c r="M1442" s="977"/>
      <c r="N1442" s="977"/>
      <c r="O1442" s="977"/>
      <c r="P1442" s="977"/>
      <c r="Q1442" s="977"/>
      <c r="R1442" s="977"/>
      <c r="S1442" s="977"/>
      <c r="T1442" s="977"/>
      <c r="U1442" s="977"/>
      <c r="V1442" s="22"/>
    </row>
    <row r="1443" spans="2:22" ht="15" customHeight="1">
      <c r="B1443" s="977"/>
      <c r="C1443" s="977"/>
      <c r="D1443" s="977"/>
      <c r="E1443" s="977"/>
      <c r="F1443" s="977"/>
      <c r="G1443" s="977"/>
      <c r="H1443" s="977"/>
      <c r="I1443" s="977"/>
      <c r="J1443" s="977"/>
      <c r="K1443" s="977"/>
      <c r="L1443" s="977"/>
      <c r="M1443" s="977"/>
      <c r="N1443" s="977"/>
      <c r="O1443" s="977"/>
      <c r="P1443" s="977"/>
      <c r="Q1443" s="977"/>
      <c r="R1443" s="977"/>
      <c r="S1443" s="977"/>
      <c r="T1443" s="977"/>
      <c r="U1443" s="977"/>
      <c r="V1443" s="22"/>
    </row>
    <row r="1444" spans="2:22" ht="15" customHeight="1">
      <c r="B1444" s="67"/>
      <c r="C1444" s="67"/>
      <c r="D1444" s="365"/>
      <c r="E1444" s="67"/>
      <c r="F1444" s="67"/>
      <c r="G1444" s="67"/>
      <c r="H1444" s="67"/>
      <c r="I1444" s="67"/>
      <c r="J1444" s="67"/>
      <c r="K1444" s="67"/>
      <c r="L1444" s="67"/>
      <c r="M1444" s="67"/>
      <c r="N1444" s="67"/>
      <c r="O1444" s="67"/>
      <c r="P1444" s="67"/>
      <c r="Q1444" s="67"/>
      <c r="R1444" s="67"/>
      <c r="S1444" s="67"/>
      <c r="T1444" s="67"/>
      <c r="U1444" s="259"/>
      <c r="V1444" s="22"/>
    </row>
    <row r="1445" spans="2:22">
      <c r="B1445" s="123"/>
      <c r="C1445" s="984"/>
      <c r="D1445" s="984"/>
      <c r="E1445" s="92"/>
      <c r="F1445" s="92"/>
      <c r="G1445" s="92"/>
      <c r="H1445" s="92"/>
      <c r="I1445" s="92"/>
      <c r="J1445" s="92"/>
      <c r="K1445" s="92"/>
      <c r="L1445" s="92"/>
      <c r="M1445" s="92"/>
      <c r="N1445" s="92"/>
      <c r="O1445" s="92"/>
      <c r="P1445" s="92"/>
      <c r="Q1445" s="92"/>
      <c r="R1445" s="92"/>
      <c r="S1445" s="92"/>
      <c r="T1445" s="92"/>
      <c r="U1445" s="259"/>
      <c r="V1445" s="22"/>
    </row>
    <row r="1446" spans="2:22" ht="15" customHeight="1">
      <c r="B1446" s="67"/>
      <c r="C1446" s="67"/>
      <c r="D1446" s="365"/>
      <c r="E1446" s="67"/>
      <c r="F1446" s="67"/>
      <c r="G1446" s="67"/>
      <c r="H1446" s="67"/>
      <c r="I1446" s="67"/>
      <c r="J1446" s="67"/>
      <c r="K1446" s="67"/>
      <c r="L1446" s="67"/>
      <c r="M1446" s="67"/>
      <c r="N1446" s="67"/>
      <c r="O1446" s="67"/>
      <c r="P1446" s="67"/>
      <c r="Q1446" s="67"/>
      <c r="R1446" s="67"/>
      <c r="S1446" s="67"/>
      <c r="T1446" s="67"/>
      <c r="U1446" s="259"/>
      <c r="V1446" s="22"/>
    </row>
    <row r="1447" spans="2:22" ht="15" customHeight="1">
      <c r="B1447" s="978"/>
      <c r="C1447" s="978"/>
      <c r="D1447" s="978"/>
      <c r="E1447" s="978"/>
      <c r="F1447" s="978"/>
      <c r="G1447" s="978"/>
      <c r="H1447" s="978"/>
      <c r="I1447" s="978"/>
      <c r="J1447" s="978"/>
      <c r="K1447" s="978"/>
      <c r="L1447" s="978"/>
      <c r="M1447" s="978"/>
      <c r="N1447" s="978"/>
      <c r="O1447" s="978"/>
      <c r="P1447" s="978"/>
      <c r="Q1447" s="978"/>
      <c r="R1447" s="978"/>
      <c r="S1447" s="978"/>
      <c r="T1447" s="978"/>
      <c r="U1447" s="978"/>
      <c r="V1447" s="22"/>
    </row>
    <row r="1448" spans="2:22" ht="15" customHeight="1">
      <c r="B1448" s="978"/>
      <c r="C1448" s="978"/>
      <c r="D1448" s="978"/>
      <c r="E1448" s="978"/>
      <c r="F1448" s="978"/>
      <c r="G1448" s="978"/>
      <c r="H1448" s="978"/>
      <c r="I1448" s="978"/>
      <c r="J1448" s="978"/>
      <c r="K1448" s="978"/>
      <c r="L1448" s="978"/>
      <c r="M1448" s="978"/>
      <c r="N1448" s="978"/>
      <c r="O1448" s="978"/>
      <c r="P1448" s="978"/>
      <c r="Q1448" s="978"/>
      <c r="R1448" s="978"/>
      <c r="S1448" s="978"/>
      <c r="T1448" s="978"/>
      <c r="U1448" s="978"/>
      <c r="V1448" s="22"/>
    </row>
    <row r="1449" spans="2:22" ht="15" customHeight="1">
      <c r="B1449" s="978"/>
      <c r="C1449" s="978"/>
      <c r="D1449" s="978"/>
      <c r="E1449" s="978"/>
      <c r="F1449" s="978"/>
      <c r="G1449" s="978"/>
      <c r="H1449" s="978"/>
      <c r="I1449" s="978"/>
      <c r="J1449" s="978"/>
      <c r="K1449" s="978"/>
      <c r="L1449" s="978"/>
      <c r="M1449" s="978"/>
      <c r="N1449" s="978"/>
      <c r="O1449" s="978"/>
      <c r="P1449" s="978"/>
      <c r="Q1449" s="978"/>
      <c r="R1449" s="978"/>
      <c r="S1449" s="978"/>
      <c r="T1449" s="978"/>
      <c r="U1449" s="978"/>
      <c r="V1449" s="22"/>
    </row>
    <row r="1450" spans="2:22" ht="15" customHeight="1">
      <c r="B1450" s="978"/>
      <c r="C1450" s="978"/>
      <c r="D1450" s="978"/>
      <c r="E1450" s="978"/>
      <c r="F1450" s="978"/>
      <c r="G1450" s="978"/>
      <c r="H1450" s="978"/>
      <c r="I1450" s="978"/>
      <c r="J1450" s="978"/>
      <c r="K1450" s="978"/>
      <c r="L1450" s="978"/>
      <c r="M1450" s="978"/>
      <c r="N1450" s="978"/>
      <c r="O1450" s="978"/>
      <c r="P1450" s="978"/>
      <c r="Q1450" s="978"/>
      <c r="R1450" s="978"/>
      <c r="S1450" s="978"/>
      <c r="T1450" s="978"/>
      <c r="U1450" s="978"/>
      <c r="V1450" s="22"/>
    </row>
    <row r="1451" spans="2:22" ht="15" customHeight="1">
      <c r="B1451" s="978"/>
      <c r="C1451" s="978"/>
      <c r="D1451" s="978"/>
      <c r="E1451" s="978"/>
      <c r="F1451" s="978"/>
      <c r="G1451" s="978"/>
      <c r="H1451" s="978"/>
      <c r="I1451" s="978"/>
      <c r="J1451" s="978"/>
      <c r="K1451" s="978"/>
      <c r="L1451" s="978"/>
      <c r="M1451" s="978"/>
      <c r="N1451" s="978"/>
      <c r="O1451" s="978"/>
      <c r="P1451" s="978"/>
      <c r="Q1451" s="978"/>
      <c r="R1451" s="978"/>
      <c r="S1451" s="978"/>
      <c r="T1451" s="978"/>
      <c r="U1451" s="978"/>
      <c r="V1451" s="22"/>
    </row>
    <row r="1452" spans="2:22" ht="15" customHeight="1">
      <c r="B1452" s="978"/>
      <c r="C1452" s="978"/>
      <c r="D1452" s="978"/>
      <c r="E1452" s="978"/>
      <c r="F1452" s="978"/>
      <c r="G1452" s="978"/>
      <c r="H1452" s="978"/>
      <c r="I1452" s="978"/>
      <c r="J1452" s="978"/>
      <c r="K1452" s="978"/>
      <c r="L1452" s="978"/>
      <c r="M1452" s="978"/>
      <c r="N1452" s="978"/>
      <c r="O1452" s="978"/>
      <c r="P1452" s="978"/>
      <c r="Q1452" s="978"/>
      <c r="R1452" s="978"/>
      <c r="S1452" s="978"/>
      <c r="T1452" s="978"/>
      <c r="U1452" s="978"/>
      <c r="V1452" s="22"/>
    </row>
    <row r="1453" spans="2:22" ht="15" customHeight="1">
      <c r="B1453" s="978"/>
      <c r="C1453" s="978"/>
      <c r="D1453" s="978"/>
      <c r="E1453" s="978"/>
      <c r="F1453" s="978"/>
      <c r="G1453" s="978"/>
      <c r="H1453" s="978"/>
      <c r="I1453" s="978"/>
      <c r="J1453" s="978"/>
      <c r="K1453" s="978"/>
      <c r="L1453" s="978"/>
      <c r="M1453" s="978"/>
      <c r="N1453" s="978"/>
      <c r="O1453" s="978"/>
      <c r="P1453" s="978"/>
      <c r="Q1453" s="978"/>
      <c r="R1453" s="978"/>
      <c r="S1453" s="978"/>
      <c r="T1453" s="978"/>
      <c r="U1453" s="978"/>
      <c r="V1453" s="22"/>
    </row>
    <row r="1454" spans="2:22" ht="15" customHeight="1">
      <c r="B1454" s="978"/>
      <c r="C1454" s="978"/>
      <c r="D1454" s="978"/>
      <c r="E1454" s="978"/>
      <c r="F1454" s="978"/>
      <c r="G1454" s="978"/>
      <c r="H1454" s="978"/>
      <c r="I1454" s="978"/>
      <c r="J1454" s="978"/>
      <c r="K1454" s="978"/>
      <c r="L1454" s="978"/>
      <c r="M1454" s="978"/>
      <c r="N1454" s="978"/>
      <c r="O1454" s="978"/>
      <c r="P1454" s="978"/>
      <c r="Q1454" s="978"/>
      <c r="R1454" s="978"/>
      <c r="S1454" s="978"/>
      <c r="T1454" s="978"/>
      <c r="U1454" s="978"/>
      <c r="V1454" s="22"/>
    </row>
    <row r="1455" spans="2:22" ht="15" customHeight="1">
      <c r="B1455" s="978"/>
      <c r="C1455" s="978"/>
      <c r="D1455" s="978"/>
      <c r="E1455" s="978"/>
      <c r="F1455" s="978"/>
      <c r="G1455" s="978"/>
      <c r="H1455" s="978"/>
      <c r="I1455" s="978"/>
      <c r="J1455" s="978"/>
      <c r="K1455" s="978"/>
      <c r="L1455" s="978"/>
      <c r="M1455" s="978"/>
      <c r="N1455" s="978"/>
      <c r="O1455" s="978"/>
      <c r="P1455" s="978"/>
      <c r="Q1455" s="978"/>
      <c r="R1455" s="978"/>
      <c r="S1455" s="978"/>
      <c r="T1455" s="978"/>
      <c r="U1455" s="978"/>
      <c r="V1455" s="22"/>
    </row>
    <row r="1456" spans="2:22" ht="15.75" customHeight="1">
      <c r="B1456" s="978"/>
      <c r="C1456" s="978"/>
      <c r="D1456" s="978"/>
      <c r="E1456" s="978"/>
      <c r="F1456" s="978"/>
      <c r="G1456" s="978"/>
      <c r="H1456" s="978"/>
      <c r="I1456" s="978"/>
      <c r="J1456" s="978"/>
      <c r="K1456" s="978"/>
      <c r="L1456" s="978"/>
      <c r="M1456" s="978"/>
      <c r="N1456" s="978"/>
      <c r="O1456" s="978"/>
      <c r="P1456" s="978"/>
      <c r="Q1456" s="978"/>
      <c r="R1456" s="978"/>
      <c r="S1456" s="978"/>
      <c r="T1456" s="978"/>
      <c r="U1456" s="978"/>
      <c r="V1456" s="22"/>
    </row>
    <row r="1457" spans="2:22" ht="15.75" customHeight="1">
      <c r="B1457" s="978"/>
      <c r="C1457" s="978"/>
      <c r="D1457" s="978"/>
      <c r="E1457" s="978"/>
      <c r="F1457" s="978"/>
      <c r="G1457" s="978"/>
      <c r="H1457" s="978"/>
      <c r="I1457" s="978"/>
      <c r="J1457" s="978"/>
      <c r="K1457" s="978"/>
      <c r="L1457" s="978"/>
      <c r="M1457" s="978"/>
      <c r="N1457" s="978"/>
      <c r="O1457" s="978"/>
      <c r="P1457" s="978"/>
      <c r="Q1457" s="978"/>
      <c r="R1457" s="978"/>
      <c r="S1457" s="978"/>
      <c r="T1457" s="978"/>
      <c r="U1457" s="978"/>
      <c r="V1457" s="22"/>
    </row>
    <row r="1458" spans="2:22" ht="15.75" customHeight="1">
      <c r="B1458" s="978"/>
      <c r="C1458" s="978"/>
      <c r="D1458" s="978"/>
      <c r="E1458" s="978"/>
      <c r="F1458" s="978"/>
      <c r="G1458" s="978"/>
      <c r="H1458" s="978"/>
      <c r="I1458" s="978"/>
      <c r="J1458" s="978"/>
      <c r="K1458" s="978"/>
      <c r="L1458" s="978"/>
      <c r="M1458" s="978"/>
      <c r="N1458" s="978"/>
      <c r="O1458" s="978"/>
      <c r="P1458" s="978"/>
      <c r="Q1458" s="978"/>
      <c r="R1458" s="978"/>
      <c r="S1458" s="978"/>
      <c r="T1458" s="978"/>
      <c r="U1458" s="978"/>
      <c r="V1458" s="22"/>
    </row>
    <row r="1459" spans="2:22" ht="15.75" customHeight="1">
      <c r="B1459" s="978"/>
      <c r="C1459" s="978"/>
      <c r="D1459" s="978"/>
      <c r="E1459" s="978"/>
      <c r="F1459" s="978"/>
      <c r="G1459" s="978"/>
      <c r="H1459" s="978"/>
      <c r="I1459" s="978"/>
      <c r="J1459" s="978"/>
      <c r="K1459" s="978"/>
      <c r="L1459" s="978"/>
      <c r="M1459" s="978"/>
      <c r="N1459" s="978"/>
      <c r="O1459" s="978"/>
      <c r="P1459" s="978"/>
      <c r="Q1459" s="978"/>
      <c r="R1459" s="978"/>
      <c r="S1459" s="978"/>
      <c r="T1459" s="978"/>
      <c r="U1459" s="978"/>
      <c r="V1459" s="22"/>
    </row>
    <row r="1460" spans="2:22" ht="14.25">
      <c r="B1460" s="978"/>
      <c r="C1460" s="978"/>
      <c r="D1460" s="978"/>
      <c r="E1460" s="978"/>
      <c r="F1460" s="978"/>
      <c r="G1460" s="978"/>
      <c r="H1460" s="978"/>
      <c r="I1460" s="978"/>
      <c r="J1460" s="978"/>
      <c r="K1460" s="978"/>
      <c r="L1460" s="978"/>
      <c r="M1460" s="978"/>
      <c r="N1460" s="978"/>
      <c r="O1460" s="978"/>
      <c r="P1460" s="978"/>
      <c r="Q1460" s="978"/>
      <c r="R1460" s="978"/>
      <c r="S1460" s="978"/>
      <c r="T1460" s="978"/>
      <c r="U1460" s="978"/>
      <c r="V1460" s="22"/>
    </row>
    <row r="1461" spans="2:22">
      <c r="V1461" s="22"/>
    </row>
    <row r="1462" spans="2:22">
      <c r="V1462" s="22"/>
    </row>
    <row r="1463" spans="2:22">
      <c r="V1463" s="22"/>
    </row>
    <row r="1464" spans="2:22">
      <c r="B1464" s="64"/>
      <c r="V1464" s="22"/>
    </row>
    <row r="1465" spans="2:22" ht="15.75" thickBot="1">
      <c r="B1465" s="100"/>
      <c r="C1465" s="101"/>
      <c r="D1465" s="390"/>
      <c r="E1465" s="101"/>
      <c r="F1465" s="101"/>
      <c r="G1465" s="101"/>
      <c r="H1465" s="101"/>
      <c r="I1465" s="101"/>
      <c r="J1465" s="101"/>
      <c r="K1465" s="101"/>
      <c r="L1465" s="101"/>
      <c r="M1465" s="101"/>
      <c r="N1465" s="101"/>
      <c r="O1465" s="101"/>
      <c r="P1465" s="101"/>
      <c r="Q1465" s="101"/>
      <c r="R1465" s="101"/>
      <c r="S1465" s="101"/>
      <c r="T1465" s="101"/>
      <c r="U1465" s="276"/>
      <c r="V1465" s="22"/>
    </row>
    <row r="1466" spans="2:22" ht="15" customHeight="1">
      <c r="B1466" s="40"/>
      <c r="C1466" s="45"/>
      <c r="D1466" s="406"/>
      <c r="E1466" s="45"/>
      <c r="F1466" s="45"/>
      <c r="G1466" s="45"/>
      <c r="H1466" s="45"/>
      <c r="I1466" s="45"/>
      <c r="J1466" s="45"/>
      <c r="K1466" s="45"/>
      <c r="L1466" s="45"/>
      <c r="M1466" s="45"/>
      <c r="N1466" s="45"/>
      <c r="O1466" s="45"/>
      <c r="P1466" s="45"/>
      <c r="Q1466" s="45"/>
      <c r="R1466" s="45"/>
      <c r="S1466" s="45"/>
      <c r="T1466" s="45"/>
      <c r="U1466" s="288"/>
      <c r="V1466" s="22"/>
    </row>
    <row r="1467" spans="2:22" ht="21" customHeight="1">
      <c r="B1467" s="133"/>
      <c r="C1467" s="67"/>
      <c r="D1467" s="365"/>
      <c r="E1467" s="67"/>
      <c r="F1467" s="67"/>
      <c r="G1467" s="67"/>
      <c r="H1467" s="67"/>
      <c r="I1467" s="67"/>
      <c r="J1467" s="67"/>
      <c r="K1467" s="67"/>
      <c r="L1467" s="67"/>
      <c r="M1467" s="67"/>
      <c r="N1467" s="67"/>
      <c r="O1467" s="67"/>
      <c r="P1467" s="67"/>
      <c r="Q1467" s="67"/>
      <c r="R1467" s="67"/>
      <c r="S1467" s="67"/>
      <c r="T1467" s="67"/>
      <c r="U1467" s="259"/>
    </row>
    <row r="1468" spans="2:22">
      <c r="B1468" s="130"/>
      <c r="V1468" s="22"/>
    </row>
    <row r="1469" spans="2:22">
      <c r="C1469" s="134"/>
      <c r="D1469" s="377"/>
      <c r="E1469" s="134"/>
      <c r="F1469" s="134"/>
      <c r="G1469" s="134"/>
      <c r="H1469" s="134"/>
      <c r="I1469" s="84"/>
      <c r="J1469" s="84"/>
      <c r="K1469" s="84"/>
      <c r="L1469" s="84"/>
      <c r="M1469" s="84"/>
      <c r="N1469" s="84"/>
      <c r="O1469" s="84"/>
      <c r="P1469" s="84"/>
      <c r="Q1469" s="84"/>
      <c r="R1469" s="84"/>
      <c r="S1469" s="84"/>
      <c r="T1469" s="134"/>
      <c r="U1469" s="267"/>
      <c r="V1469" s="22"/>
    </row>
    <row r="1470" spans="2:22">
      <c r="C1470" s="70"/>
      <c r="D1470" s="377"/>
      <c r="E1470" s="70"/>
      <c r="F1470" s="70"/>
      <c r="G1470" s="70"/>
      <c r="H1470" s="70"/>
      <c r="I1470" s="70"/>
      <c r="J1470" s="70"/>
      <c r="K1470" s="70"/>
      <c r="L1470" s="70"/>
      <c r="M1470" s="70"/>
      <c r="N1470" s="70"/>
      <c r="O1470" s="70"/>
      <c r="P1470" s="70"/>
      <c r="Q1470" s="70"/>
      <c r="R1470" s="70"/>
      <c r="S1470" s="70"/>
      <c r="T1470" s="70"/>
      <c r="U1470" s="267"/>
      <c r="V1470" s="22"/>
    </row>
    <row r="1471" spans="2:22">
      <c r="C1471" s="136"/>
      <c r="D1471" s="352"/>
      <c r="E1471" s="136"/>
      <c r="F1471" s="136"/>
      <c r="G1471" s="136"/>
      <c r="H1471" s="136"/>
      <c r="I1471" s="136"/>
      <c r="J1471" s="136"/>
      <c r="K1471" s="136"/>
      <c r="L1471" s="136"/>
      <c r="M1471" s="136"/>
      <c r="N1471" s="136"/>
      <c r="O1471" s="136"/>
      <c r="P1471" s="136"/>
      <c r="Q1471" s="136"/>
      <c r="R1471" s="136"/>
      <c r="S1471" s="136"/>
      <c r="T1471" s="136"/>
      <c r="U1471" s="268"/>
      <c r="V1471" s="22"/>
    </row>
    <row r="1472" spans="2:22">
      <c r="B1472" s="981"/>
      <c r="C1472" s="981"/>
      <c r="E1472" s="66"/>
      <c r="F1472" s="66"/>
      <c r="G1472" s="66"/>
      <c r="H1472" s="66"/>
      <c r="I1472" s="66"/>
      <c r="J1472" s="66"/>
      <c r="K1472" s="66"/>
      <c r="L1472" s="66"/>
      <c r="M1472" s="66"/>
      <c r="N1472" s="66"/>
      <c r="O1472" s="66"/>
      <c r="P1472" s="66"/>
      <c r="Q1472" s="66"/>
      <c r="R1472" s="66"/>
      <c r="S1472" s="66"/>
      <c r="T1472" s="66"/>
      <c r="U1472" s="305"/>
      <c r="V1472" s="22"/>
    </row>
    <row r="1473" spans="2:38" ht="14.25">
      <c r="B1473" s="981"/>
      <c r="C1473" s="981"/>
      <c r="D1473" s="360"/>
      <c r="E1473" s="22"/>
      <c r="F1473" s="22"/>
      <c r="G1473" s="22"/>
      <c r="H1473" s="22"/>
      <c r="I1473" s="22"/>
      <c r="J1473" s="22"/>
      <c r="K1473" s="22"/>
      <c r="L1473" s="22"/>
      <c r="M1473" s="22"/>
      <c r="N1473" s="22"/>
      <c r="O1473" s="22"/>
      <c r="P1473" s="22"/>
      <c r="Q1473" s="22"/>
      <c r="R1473" s="22"/>
      <c r="S1473" s="22"/>
      <c r="T1473" s="22"/>
      <c r="V1473" s="22"/>
    </row>
    <row r="1474" spans="2:38">
      <c r="C1474" s="66"/>
      <c r="E1474" s="66"/>
      <c r="F1474" s="66"/>
      <c r="G1474" s="66"/>
      <c r="H1474" s="66"/>
      <c r="I1474" s="66"/>
      <c r="J1474" s="66"/>
      <c r="K1474" s="66"/>
      <c r="L1474" s="66"/>
      <c r="M1474" s="66"/>
      <c r="N1474" s="66"/>
      <c r="O1474" s="66"/>
      <c r="P1474" s="66"/>
      <c r="Q1474" s="66"/>
      <c r="R1474" s="66"/>
      <c r="S1474" s="66"/>
      <c r="T1474" s="66"/>
      <c r="U1474" s="305"/>
      <c r="V1474" s="22"/>
    </row>
    <row r="1475" spans="2:38">
      <c r="C1475" s="66"/>
      <c r="E1475" s="66"/>
      <c r="F1475" s="66"/>
      <c r="G1475" s="66"/>
      <c r="H1475" s="66"/>
      <c r="I1475" s="66"/>
      <c r="J1475" s="66"/>
      <c r="K1475" s="66"/>
      <c r="L1475" s="66"/>
      <c r="M1475" s="66"/>
      <c r="N1475" s="66"/>
      <c r="O1475" s="66"/>
      <c r="P1475" s="66"/>
      <c r="Q1475" s="66"/>
      <c r="R1475" s="66"/>
      <c r="S1475" s="66"/>
      <c r="T1475" s="66"/>
      <c r="U1475" s="305"/>
      <c r="V1475" s="22"/>
    </row>
    <row r="1476" spans="2:38" ht="15.75" thickBot="1">
      <c r="C1476" s="137"/>
      <c r="D1476" s="413"/>
      <c r="E1476" s="137"/>
      <c r="F1476" s="137"/>
      <c r="G1476" s="137"/>
      <c r="H1476" s="137"/>
      <c r="I1476" s="137"/>
      <c r="J1476" s="137"/>
      <c r="K1476" s="137"/>
      <c r="L1476" s="137"/>
      <c r="M1476" s="137"/>
      <c r="N1476" s="137"/>
      <c r="O1476" s="137"/>
      <c r="P1476" s="137"/>
      <c r="Q1476" s="137"/>
      <c r="R1476" s="137"/>
      <c r="S1476" s="137"/>
      <c r="T1476" s="137"/>
      <c r="U1476" s="295"/>
      <c r="V1476" s="22"/>
    </row>
    <row r="1477" spans="2:38" ht="15.75" customHeight="1" thickTop="1">
      <c r="V1477" s="22"/>
    </row>
    <row r="1478" spans="2:38" ht="15.75" customHeight="1">
      <c r="V1478" s="22"/>
    </row>
    <row r="1479" spans="2:38" ht="21" customHeight="1">
      <c r="B1479" s="139"/>
      <c r="C1479" s="67"/>
      <c r="D1479" s="365"/>
      <c r="E1479" s="67"/>
      <c r="F1479" s="67"/>
      <c r="G1479" s="67"/>
      <c r="H1479" s="67"/>
      <c r="I1479" s="67"/>
      <c r="J1479" s="67"/>
      <c r="K1479" s="67"/>
      <c r="L1479" s="67"/>
      <c r="M1479" s="67"/>
      <c r="N1479" s="67"/>
      <c r="O1479" s="67"/>
      <c r="P1479" s="67"/>
      <c r="Q1479" s="67"/>
      <c r="R1479" s="67"/>
      <c r="S1479" s="67"/>
      <c r="T1479" s="67"/>
      <c r="U1479" s="259"/>
    </row>
    <row r="1480" spans="2:38" ht="21" customHeight="1">
      <c r="B1480" s="140"/>
      <c r="C1480" s="67"/>
      <c r="D1480" s="365"/>
      <c r="E1480" s="67"/>
      <c r="F1480" s="67"/>
      <c r="G1480" s="67"/>
      <c r="H1480" s="67"/>
      <c r="I1480" s="67"/>
      <c r="J1480" s="67"/>
      <c r="K1480" s="67"/>
      <c r="L1480" s="67"/>
      <c r="M1480" s="67"/>
      <c r="N1480" s="67"/>
      <c r="O1480" s="67"/>
      <c r="P1480" s="67"/>
      <c r="Q1480" s="67"/>
      <c r="R1480" s="67"/>
      <c r="S1480" s="67"/>
      <c r="T1480" s="67"/>
      <c r="U1480" s="259"/>
    </row>
    <row r="1481" spans="2:38">
      <c r="B1481" s="67"/>
      <c r="C1481" s="134"/>
      <c r="D1481" s="377"/>
      <c r="E1481" s="134"/>
      <c r="F1481" s="134"/>
      <c r="G1481" s="134"/>
      <c r="H1481" s="134"/>
      <c r="I1481" s="84"/>
      <c r="J1481" s="84"/>
      <c r="K1481" s="84"/>
      <c r="L1481" s="84"/>
      <c r="M1481" s="84"/>
      <c r="N1481" s="84"/>
      <c r="O1481" s="84"/>
      <c r="P1481" s="84"/>
      <c r="Q1481" s="84"/>
      <c r="R1481" s="84"/>
      <c r="S1481" s="84"/>
      <c r="T1481" s="134"/>
      <c r="U1481" s="267"/>
    </row>
    <row r="1482" spans="2:38">
      <c r="B1482" s="67"/>
      <c r="C1482" s="70"/>
      <c r="D1482" s="377"/>
      <c r="E1482" s="70"/>
      <c r="F1482" s="70"/>
      <c r="G1482" s="70"/>
      <c r="H1482" s="70"/>
      <c r="I1482" s="70"/>
      <c r="J1482" s="70"/>
      <c r="K1482" s="70"/>
      <c r="L1482" s="70"/>
      <c r="M1482" s="70"/>
      <c r="N1482" s="70"/>
      <c r="O1482" s="70"/>
      <c r="P1482" s="70"/>
      <c r="Q1482" s="70"/>
      <c r="R1482" s="70"/>
      <c r="S1482" s="70"/>
      <c r="T1482" s="70"/>
      <c r="U1482" s="267"/>
    </row>
    <row r="1483" spans="2:38" s="37" customFormat="1">
      <c r="B1483" s="67"/>
      <c r="C1483" s="66"/>
      <c r="D1483" s="352"/>
      <c r="E1483" s="66"/>
      <c r="F1483" s="66"/>
      <c r="G1483" s="66"/>
      <c r="H1483" s="66"/>
      <c r="I1483" s="66"/>
      <c r="J1483" s="66"/>
      <c r="K1483" s="66"/>
      <c r="L1483" s="66"/>
      <c r="M1483" s="66"/>
      <c r="N1483" s="66"/>
      <c r="O1483" s="66"/>
      <c r="P1483" s="66"/>
      <c r="Q1483" s="66"/>
      <c r="R1483" s="66"/>
      <c r="S1483" s="66"/>
      <c r="T1483" s="66"/>
      <c r="U1483" s="268"/>
      <c r="W1483" s="22"/>
      <c r="X1483" s="22"/>
      <c r="Y1483" s="22"/>
      <c r="Z1483" s="22"/>
      <c r="AA1483" s="22"/>
      <c r="AB1483" s="22"/>
      <c r="AC1483" s="22"/>
      <c r="AD1483" s="22"/>
      <c r="AE1483" s="22"/>
      <c r="AF1483" s="22"/>
      <c r="AG1483" s="237"/>
      <c r="AH1483" s="237"/>
      <c r="AL1483" s="237"/>
    </row>
    <row r="1484" spans="2:38" s="37" customFormat="1">
      <c r="B1484" s="67"/>
      <c r="C1484" s="66"/>
      <c r="D1484" s="352"/>
      <c r="E1484" s="66"/>
      <c r="F1484" s="66"/>
      <c r="G1484" s="66"/>
      <c r="H1484" s="66"/>
      <c r="I1484" s="66"/>
      <c r="J1484" s="66"/>
      <c r="K1484" s="66"/>
      <c r="L1484" s="66"/>
      <c r="M1484" s="66"/>
      <c r="N1484" s="66"/>
      <c r="O1484" s="66"/>
      <c r="P1484" s="66"/>
      <c r="Q1484" s="66"/>
      <c r="R1484" s="66"/>
      <c r="S1484" s="66"/>
      <c r="T1484" s="66"/>
      <c r="U1484" s="268"/>
      <c r="W1484" s="22"/>
      <c r="X1484" s="22"/>
      <c r="Y1484" s="22"/>
      <c r="Z1484" s="22"/>
      <c r="AA1484" s="22"/>
      <c r="AB1484" s="22"/>
      <c r="AC1484" s="22"/>
      <c r="AD1484" s="22"/>
      <c r="AE1484" s="22"/>
      <c r="AF1484" s="22"/>
      <c r="AG1484" s="237"/>
      <c r="AH1484" s="237"/>
      <c r="AL1484" s="237"/>
    </row>
    <row r="1485" spans="2:38" s="37" customFormat="1">
      <c r="B1485" s="67"/>
      <c r="C1485" s="66"/>
      <c r="D1485" s="352"/>
      <c r="E1485" s="66"/>
      <c r="F1485" s="66"/>
      <c r="G1485" s="66"/>
      <c r="H1485" s="66"/>
      <c r="I1485" s="66"/>
      <c r="J1485" s="66"/>
      <c r="K1485" s="66"/>
      <c r="L1485" s="66"/>
      <c r="M1485" s="66"/>
      <c r="N1485" s="66"/>
      <c r="O1485" s="66"/>
      <c r="P1485" s="66"/>
      <c r="Q1485" s="66"/>
      <c r="R1485" s="66"/>
      <c r="S1485" s="66"/>
      <c r="T1485" s="66"/>
      <c r="U1485" s="268"/>
      <c r="W1485" s="22"/>
      <c r="X1485" s="22"/>
      <c r="Y1485" s="22"/>
      <c r="Z1485" s="22"/>
      <c r="AA1485" s="22"/>
      <c r="AB1485" s="22"/>
      <c r="AC1485" s="22"/>
      <c r="AD1485" s="22"/>
      <c r="AE1485" s="22"/>
      <c r="AF1485" s="22"/>
      <c r="AG1485" s="237"/>
      <c r="AH1485" s="237"/>
      <c r="AL1485" s="237"/>
    </row>
    <row r="1486" spans="2:38" s="37" customFormat="1" ht="15.75" thickBot="1">
      <c r="B1486" s="67"/>
      <c r="C1486" s="137"/>
      <c r="D1486" s="414"/>
      <c r="E1486" s="137"/>
      <c r="F1486" s="137"/>
      <c r="G1486" s="137"/>
      <c r="H1486" s="137"/>
      <c r="I1486" s="137"/>
      <c r="J1486" s="137"/>
      <c r="K1486" s="137"/>
      <c r="L1486" s="137"/>
      <c r="M1486" s="137"/>
      <c r="N1486" s="137"/>
      <c r="O1486" s="137"/>
      <c r="P1486" s="137"/>
      <c r="Q1486" s="137"/>
      <c r="R1486" s="137"/>
      <c r="S1486" s="137"/>
      <c r="T1486" s="137"/>
      <c r="U1486" s="295"/>
      <c r="W1486" s="22"/>
      <c r="X1486" s="22"/>
      <c r="Y1486" s="22"/>
      <c r="Z1486" s="22"/>
      <c r="AA1486" s="22"/>
      <c r="AB1486" s="22"/>
      <c r="AC1486" s="22"/>
      <c r="AD1486" s="22"/>
      <c r="AE1486" s="22"/>
      <c r="AF1486" s="22"/>
      <c r="AG1486" s="237"/>
      <c r="AH1486" s="237"/>
      <c r="AL1486" s="237"/>
    </row>
    <row r="1487" spans="2:38" s="37" customFormat="1" ht="15.75" thickTop="1">
      <c r="B1487" s="67"/>
      <c r="C1487" s="66"/>
      <c r="D1487" s="368"/>
      <c r="E1487" s="66"/>
      <c r="F1487" s="66"/>
      <c r="G1487" s="66"/>
      <c r="H1487" s="66"/>
      <c r="I1487" s="66"/>
      <c r="J1487" s="66"/>
      <c r="K1487" s="66"/>
      <c r="L1487" s="66"/>
      <c r="M1487" s="66"/>
      <c r="N1487" s="66"/>
      <c r="O1487" s="66"/>
      <c r="P1487" s="66"/>
      <c r="Q1487" s="66"/>
      <c r="R1487" s="66"/>
      <c r="S1487" s="66"/>
      <c r="T1487" s="66"/>
      <c r="U1487" s="239"/>
      <c r="W1487" s="22"/>
      <c r="X1487" s="22"/>
      <c r="Y1487" s="22"/>
      <c r="Z1487" s="22"/>
      <c r="AA1487" s="22"/>
      <c r="AB1487" s="22"/>
      <c r="AC1487" s="22"/>
      <c r="AD1487" s="22"/>
      <c r="AE1487" s="22"/>
      <c r="AF1487" s="22"/>
      <c r="AG1487" s="237"/>
      <c r="AH1487" s="237"/>
      <c r="AL1487" s="237"/>
    </row>
    <row r="1488" spans="2:38" s="37" customFormat="1">
      <c r="B1488" s="67"/>
      <c r="C1488" s="66"/>
      <c r="D1488" s="368"/>
      <c r="E1488" s="66"/>
      <c r="F1488" s="66"/>
      <c r="G1488" s="66"/>
      <c r="H1488" s="66"/>
      <c r="I1488" s="66"/>
      <c r="J1488" s="66"/>
      <c r="K1488" s="66"/>
      <c r="L1488" s="66"/>
      <c r="M1488" s="66"/>
      <c r="N1488" s="66"/>
      <c r="O1488" s="66"/>
      <c r="P1488" s="66"/>
      <c r="Q1488" s="66"/>
      <c r="R1488" s="66"/>
      <c r="S1488" s="66"/>
      <c r="T1488" s="66"/>
      <c r="U1488" s="239"/>
      <c r="W1488" s="22"/>
      <c r="X1488" s="22"/>
      <c r="Y1488" s="22"/>
      <c r="Z1488" s="22"/>
      <c r="AA1488" s="22"/>
      <c r="AB1488" s="22"/>
      <c r="AC1488" s="22"/>
      <c r="AD1488" s="22"/>
      <c r="AE1488" s="22"/>
      <c r="AF1488" s="22"/>
      <c r="AG1488" s="237"/>
      <c r="AH1488" s="237"/>
      <c r="AL1488" s="237"/>
    </row>
    <row r="1489" spans="2:38" s="37" customFormat="1" ht="21.75" customHeight="1">
      <c r="B1489" s="139"/>
      <c r="C1489" s="45"/>
      <c r="D1489" s="406"/>
      <c r="E1489" s="45"/>
      <c r="F1489" s="45"/>
      <c r="G1489" s="45"/>
      <c r="H1489" s="45"/>
      <c r="I1489" s="45"/>
      <c r="J1489" s="45"/>
      <c r="K1489" s="45"/>
      <c r="L1489" s="45"/>
      <c r="M1489" s="45"/>
      <c r="N1489" s="45"/>
      <c r="O1489" s="45"/>
      <c r="P1489" s="45"/>
      <c r="Q1489" s="45"/>
      <c r="R1489" s="45"/>
      <c r="S1489" s="45"/>
      <c r="T1489" s="45"/>
      <c r="U1489" s="288"/>
      <c r="W1489" s="22"/>
      <c r="X1489" s="22"/>
      <c r="Y1489" s="22"/>
      <c r="Z1489" s="22"/>
      <c r="AA1489" s="22"/>
      <c r="AB1489" s="22"/>
      <c r="AC1489" s="22"/>
      <c r="AD1489" s="22"/>
      <c r="AE1489" s="22"/>
      <c r="AF1489" s="22"/>
      <c r="AG1489" s="237"/>
      <c r="AH1489" s="237"/>
      <c r="AL1489" s="237"/>
    </row>
    <row r="1490" spans="2:38" s="37" customFormat="1" ht="15.75" customHeight="1">
      <c r="B1490" s="130"/>
      <c r="C1490" s="22"/>
      <c r="D1490" s="360"/>
      <c r="E1490" s="22"/>
      <c r="F1490" s="22"/>
      <c r="G1490" s="22"/>
      <c r="H1490" s="22"/>
      <c r="I1490" s="22"/>
      <c r="J1490" s="22"/>
      <c r="K1490" s="22"/>
      <c r="L1490" s="22"/>
      <c r="M1490" s="22"/>
      <c r="N1490" s="22"/>
      <c r="O1490" s="22"/>
      <c r="P1490" s="22"/>
      <c r="Q1490" s="22"/>
      <c r="R1490" s="22"/>
      <c r="S1490" s="22"/>
      <c r="T1490" s="22"/>
      <c r="U1490" s="237"/>
      <c r="W1490" s="22"/>
      <c r="X1490" s="22"/>
      <c r="Y1490" s="22"/>
      <c r="Z1490" s="22"/>
      <c r="AA1490" s="22"/>
      <c r="AB1490" s="22"/>
      <c r="AC1490" s="22"/>
      <c r="AD1490" s="22"/>
      <c r="AE1490" s="22"/>
      <c r="AF1490" s="22"/>
      <c r="AG1490" s="237"/>
      <c r="AH1490" s="237"/>
      <c r="AL1490" s="237"/>
    </row>
    <row r="1491" spans="2:38" s="37" customFormat="1">
      <c r="B1491" s="22"/>
      <c r="C1491" s="134"/>
      <c r="D1491" s="377"/>
      <c r="E1491" s="134"/>
      <c r="F1491" s="134"/>
      <c r="G1491" s="134"/>
      <c r="H1491" s="134"/>
      <c r="I1491" s="84"/>
      <c r="J1491" s="84"/>
      <c r="K1491" s="84"/>
      <c r="L1491" s="84"/>
      <c r="M1491" s="84"/>
      <c r="N1491" s="84"/>
      <c r="O1491" s="84"/>
      <c r="P1491" s="84"/>
      <c r="Q1491" s="84"/>
      <c r="R1491" s="84"/>
      <c r="S1491" s="84"/>
      <c r="T1491" s="134"/>
      <c r="U1491" s="267"/>
      <c r="W1491" s="22"/>
      <c r="X1491" s="22"/>
      <c r="Y1491" s="22"/>
      <c r="Z1491" s="22"/>
      <c r="AA1491" s="22"/>
      <c r="AB1491" s="22"/>
      <c r="AC1491" s="22"/>
      <c r="AD1491" s="22"/>
      <c r="AE1491" s="22"/>
      <c r="AF1491" s="22"/>
      <c r="AG1491" s="237"/>
      <c r="AH1491" s="237"/>
      <c r="AL1491" s="237"/>
    </row>
    <row r="1492" spans="2:38" s="37" customFormat="1" ht="15.75" customHeight="1">
      <c r="B1492" s="22"/>
      <c r="C1492" s="70"/>
      <c r="D1492" s="377"/>
      <c r="E1492" s="70"/>
      <c r="F1492" s="70"/>
      <c r="G1492" s="70"/>
      <c r="H1492" s="70"/>
      <c r="I1492" s="70"/>
      <c r="J1492" s="70"/>
      <c r="K1492" s="70"/>
      <c r="L1492" s="70"/>
      <c r="M1492" s="70"/>
      <c r="N1492" s="70"/>
      <c r="O1492" s="70"/>
      <c r="P1492" s="70"/>
      <c r="Q1492" s="70"/>
      <c r="R1492" s="70"/>
      <c r="S1492" s="70"/>
      <c r="T1492" s="70"/>
      <c r="U1492" s="267"/>
      <c r="W1492" s="22"/>
      <c r="X1492" s="22"/>
      <c r="Y1492" s="22"/>
      <c r="Z1492" s="22"/>
      <c r="AA1492" s="22"/>
      <c r="AB1492" s="22"/>
      <c r="AC1492" s="22"/>
      <c r="AD1492" s="22"/>
      <c r="AE1492" s="22"/>
      <c r="AF1492" s="22"/>
      <c r="AG1492" s="237"/>
      <c r="AH1492" s="237"/>
      <c r="AL1492" s="237"/>
    </row>
    <row r="1493" spans="2:38" s="37" customFormat="1">
      <c r="B1493" s="22"/>
      <c r="C1493" s="38"/>
      <c r="D1493" s="349"/>
      <c r="E1493" s="38"/>
      <c r="F1493" s="38"/>
      <c r="G1493" s="38"/>
      <c r="H1493" s="38"/>
      <c r="I1493" s="38"/>
      <c r="J1493" s="38"/>
      <c r="K1493" s="38"/>
      <c r="L1493" s="38"/>
      <c r="M1493" s="38"/>
      <c r="N1493" s="38"/>
      <c r="O1493" s="38"/>
      <c r="P1493" s="38"/>
      <c r="Q1493" s="38"/>
      <c r="R1493" s="38"/>
      <c r="S1493" s="38"/>
      <c r="T1493" s="38"/>
      <c r="U1493" s="237"/>
      <c r="W1493" s="22"/>
      <c r="X1493" s="22"/>
      <c r="Y1493" s="22"/>
      <c r="Z1493" s="22"/>
      <c r="AA1493" s="22"/>
      <c r="AB1493" s="22"/>
      <c r="AC1493" s="22"/>
      <c r="AD1493" s="22"/>
      <c r="AE1493" s="22"/>
      <c r="AF1493" s="22"/>
      <c r="AG1493" s="237"/>
      <c r="AH1493" s="237"/>
      <c r="AL1493" s="237"/>
    </row>
    <row r="1494" spans="2:38" s="37" customFormat="1">
      <c r="B1494" s="22"/>
      <c r="C1494" s="66"/>
      <c r="D1494" s="349"/>
      <c r="E1494" s="66"/>
      <c r="F1494" s="66"/>
      <c r="G1494" s="66"/>
      <c r="H1494" s="66"/>
      <c r="I1494" s="66"/>
      <c r="J1494" s="66"/>
      <c r="K1494" s="66"/>
      <c r="L1494" s="66"/>
      <c r="M1494" s="66"/>
      <c r="N1494" s="66"/>
      <c r="O1494" s="66"/>
      <c r="P1494" s="66"/>
      <c r="Q1494" s="66"/>
      <c r="R1494" s="66"/>
      <c r="S1494" s="66"/>
      <c r="T1494" s="66"/>
      <c r="U1494" s="305"/>
      <c r="W1494" s="22"/>
      <c r="X1494" s="22"/>
      <c r="Y1494" s="22"/>
      <c r="Z1494" s="22"/>
      <c r="AA1494" s="22"/>
      <c r="AB1494" s="22"/>
      <c r="AC1494" s="22"/>
      <c r="AD1494" s="22"/>
      <c r="AE1494" s="22"/>
      <c r="AF1494" s="22"/>
      <c r="AG1494" s="237"/>
      <c r="AH1494" s="237"/>
      <c r="AL1494" s="237"/>
    </row>
    <row r="1495" spans="2:38" s="37" customFormat="1">
      <c r="B1495" s="22"/>
      <c r="C1495" s="66"/>
      <c r="D1495" s="352"/>
      <c r="E1495" s="66"/>
      <c r="F1495" s="66"/>
      <c r="G1495" s="66"/>
      <c r="H1495" s="66"/>
      <c r="I1495" s="66"/>
      <c r="J1495" s="66"/>
      <c r="K1495" s="66"/>
      <c r="L1495" s="66"/>
      <c r="M1495" s="66"/>
      <c r="N1495" s="66"/>
      <c r="O1495" s="66"/>
      <c r="P1495" s="66"/>
      <c r="Q1495" s="66"/>
      <c r="R1495" s="66"/>
      <c r="S1495" s="66"/>
      <c r="T1495" s="66"/>
      <c r="U1495" s="305"/>
      <c r="W1495" s="22"/>
      <c r="X1495" s="22"/>
      <c r="Y1495" s="22"/>
      <c r="Z1495" s="22"/>
      <c r="AA1495" s="22"/>
      <c r="AB1495" s="22"/>
      <c r="AC1495" s="22"/>
      <c r="AD1495" s="22"/>
      <c r="AE1495" s="22"/>
      <c r="AF1495" s="22"/>
      <c r="AG1495" s="237"/>
      <c r="AH1495" s="237"/>
      <c r="AL1495" s="237"/>
    </row>
    <row r="1496" spans="2:38" s="37" customFormat="1">
      <c r="B1496" s="22"/>
      <c r="C1496" s="66"/>
      <c r="D1496" s="352"/>
      <c r="E1496" s="66"/>
      <c r="F1496" s="66"/>
      <c r="G1496" s="66"/>
      <c r="H1496" s="66"/>
      <c r="I1496" s="66"/>
      <c r="J1496" s="66"/>
      <c r="K1496" s="66"/>
      <c r="L1496" s="66"/>
      <c r="M1496" s="66"/>
      <c r="N1496" s="66"/>
      <c r="O1496" s="66"/>
      <c r="P1496" s="66"/>
      <c r="Q1496" s="66"/>
      <c r="R1496" s="66"/>
      <c r="S1496" s="66"/>
      <c r="T1496" s="66"/>
      <c r="U1496" s="305"/>
      <c r="W1496" s="22"/>
      <c r="X1496" s="22"/>
      <c r="Y1496" s="22"/>
      <c r="Z1496" s="22"/>
      <c r="AA1496" s="22"/>
      <c r="AB1496" s="22"/>
      <c r="AC1496" s="22"/>
      <c r="AD1496" s="22"/>
      <c r="AE1496" s="22"/>
      <c r="AF1496" s="22"/>
      <c r="AG1496" s="237"/>
      <c r="AH1496" s="237"/>
      <c r="AL1496" s="237"/>
    </row>
    <row r="1497" spans="2:38" s="37" customFormat="1" ht="15.75" thickBot="1">
      <c r="B1497" s="22"/>
      <c r="C1497" s="137"/>
      <c r="D1497" s="413"/>
      <c r="E1497" s="137"/>
      <c r="F1497" s="137"/>
      <c r="G1497" s="137"/>
      <c r="H1497" s="137"/>
      <c r="I1497" s="137"/>
      <c r="J1497" s="137"/>
      <c r="K1497" s="137"/>
      <c r="L1497" s="137"/>
      <c r="M1497" s="137"/>
      <c r="N1497" s="137"/>
      <c r="O1497" s="137"/>
      <c r="P1497" s="137"/>
      <c r="Q1497" s="137"/>
      <c r="R1497" s="137"/>
      <c r="S1497" s="137"/>
      <c r="T1497" s="137"/>
      <c r="U1497" s="296"/>
      <c r="W1497" s="22"/>
      <c r="X1497" s="22"/>
      <c r="Y1497" s="22"/>
      <c r="Z1497" s="22"/>
      <c r="AA1497" s="22"/>
      <c r="AB1497" s="22"/>
      <c r="AC1497" s="22"/>
      <c r="AD1497" s="22"/>
      <c r="AE1497" s="22"/>
      <c r="AF1497" s="22"/>
      <c r="AG1497" s="237"/>
      <c r="AH1497" s="237"/>
      <c r="AL1497" s="237"/>
    </row>
    <row r="1498" spans="2:38" s="37" customFormat="1" ht="15.75" thickTop="1">
      <c r="B1498" s="22"/>
      <c r="C1498" s="38"/>
      <c r="D1498" s="349"/>
      <c r="E1498" s="38"/>
      <c r="F1498" s="38"/>
      <c r="G1498" s="38"/>
      <c r="H1498" s="38"/>
      <c r="I1498" s="38"/>
      <c r="J1498" s="38"/>
      <c r="K1498" s="38"/>
      <c r="L1498" s="38"/>
      <c r="M1498" s="38"/>
      <c r="N1498" s="38"/>
      <c r="O1498" s="38"/>
      <c r="P1498" s="38"/>
      <c r="Q1498" s="38"/>
      <c r="R1498" s="38"/>
      <c r="S1498" s="38"/>
      <c r="T1498" s="38"/>
      <c r="U1498" s="253"/>
      <c r="W1498" s="22"/>
      <c r="X1498" s="22"/>
      <c r="Y1498" s="22"/>
      <c r="Z1498" s="22"/>
      <c r="AA1498" s="22"/>
      <c r="AB1498" s="22"/>
      <c r="AC1498" s="22"/>
      <c r="AD1498" s="22"/>
      <c r="AE1498" s="22"/>
      <c r="AF1498" s="22"/>
      <c r="AG1498" s="237"/>
      <c r="AH1498" s="237"/>
      <c r="AL1498" s="237"/>
    </row>
    <row r="1499" spans="2:38" s="37" customFormat="1" ht="21" customHeight="1">
      <c r="B1499" s="22"/>
      <c r="C1499" s="38"/>
      <c r="D1499" s="349"/>
      <c r="E1499" s="38"/>
      <c r="F1499" s="38"/>
      <c r="G1499" s="38"/>
      <c r="H1499" s="38"/>
      <c r="I1499" s="38"/>
      <c r="J1499" s="38"/>
      <c r="K1499" s="38"/>
      <c r="L1499" s="38"/>
      <c r="M1499" s="38"/>
      <c r="N1499" s="38"/>
      <c r="O1499" s="38"/>
      <c r="P1499" s="38"/>
      <c r="Q1499" s="38"/>
      <c r="R1499" s="38"/>
      <c r="S1499" s="38"/>
      <c r="T1499" s="38"/>
      <c r="U1499" s="237"/>
      <c r="W1499" s="22"/>
      <c r="X1499" s="22"/>
      <c r="Y1499" s="22"/>
      <c r="Z1499" s="22"/>
      <c r="AA1499" s="22"/>
      <c r="AB1499" s="22"/>
      <c r="AC1499" s="22"/>
      <c r="AD1499" s="22"/>
      <c r="AE1499" s="22"/>
      <c r="AF1499" s="22"/>
      <c r="AG1499" s="237"/>
      <c r="AH1499" s="237"/>
      <c r="AL1499" s="237"/>
    </row>
    <row r="1500" spans="2:38" s="37" customFormat="1">
      <c r="B1500" s="22"/>
      <c r="C1500" s="134"/>
      <c r="D1500" s="377"/>
      <c r="E1500" s="134"/>
      <c r="F1500" s="134"/>
      <c r="G1500" s="134"/>
      <c r="H1500" s="134"/>
      <c r="I1500" s="84"/>
      <c r="J1500" s="84"/>
      <c r="K1500" s="84"/>
      <c r="L1500" s="84"/>
      <c r="M1500" s="84"/>
      <c r="N1500" s="84"/>
      <c r="O1500" s="84"/>
      <c r="P1500" s="84"/>
      <c r="Q1500" s="84"/>
      <c r="R1500" s="84"/>
      <c r="S1500" s="84"/>
      <c r="T1500" s="134"/>
      <c r="U1500" s="267"/>
      <c r="W1500" s="22"/>
      <c r="X1500" s="22"/>
      <c r="Y1500" s="22"/>
      <c r="Z1500" s="22"/>
      <c r="AA1500" s="22"/>
      <c r="AB1500" s="22"/>
      <c r="AC1500" s="22"/>
      <c r="AD1500" s="22"/>
      <c r="AE1500" s="22"/>
      <c r="AF1500" s="22"/>
      <c r="AG1500" s="237"/>
      <c r="AH1500" s="237"/>
      <c r="AL1500" s="237"/>
    </row>
    <row r="1501" spans="2:38" s="37" customFormat="1" ht="15.75" customHeight="1">
      <c r="B1501" s="22"/>
      <c r="C1501" s="70"/>
      <c r="D1501" s="377"/>
      <c r="E1501" s="70"/>
      <c r="F1501" s="70"/>
      <c r="G1501" s="70"/>
      <c r="H1501" s="70"/>
      <c r="I1501" s="70"/>
      <c r="J1501" s="70"/>
      <c r="K1501" s="70"/>
      <c r="L1501" s="70"/>
      <c r="M1501" s="70"/>
      <c r="N1501" s="70"/>
      <c r="O1501" s="70"/>
      <c r="P1501" s="70"/>
      <c r="Q1501" s="70"/>
      <c r="R1501" s="70"/>
      <c r="S1501" s="70"/>
      <c r="T1501" s="70"/>
      <c r="U1501" s="267"/>
      <c r="W1501" s="22"/>
      <c r="X1501" s="22"/>
      <c r="Y1501" s="22"/>
      <c r="Z1501" s="22"/>
      <c r="AA1501" s="22"/>
      <c r="AB1501" s="22"/>
      <c r="AC1501" s="22"/>
      <c r="AD1501" s="22"/>
      <c r="AE1501" s="22"/>
      <c r="AF1501" s="22"/>
      <c r="AG1501" s="237"/>
      <c r="AH1501" s="237"/>
      <c r="AL1501" s="237"/>
    </row>
    <row r="1502" spans="2:38" s="37" customFormat="1">
      <c r="B1502" s="40"/>
      <c r="C1502" s="38"/>
      <c r="D1502" s="349"/>
      <c r="E1502" s="38"/>
      <c r="F1502" s="38"/>
      <c r="G1502" s="38"/>
      <c r="H1502" s="38"/>
      <c r="I1502" s="38"/>
      <c r="J1502" s="38"/>
      <c r="K1502" s="38"/>
      <c r="L1502" s="38"/>
      <c r="M1502" s="38"/>
      <c r="N1502" s="38"/>
      <c r="O1502" s="38"/>
      <c r="P1502" s="38"/>
      <c r="Q1502" s="38"/>
      <c r="R1502" s="38"/>
      <c r="S1502" s="38"/>
      <c r="T1502" s="38"/>
      <c r="U1502" s="237"/>
      <c r="W1502" s="22"/>
      <c r="X1502" s="22"/>
      <c r="Y1502" s="22"/>
      <c r="Z1502" s="22"/>
      <c r="AA1502" s="22"/>
      <c r="AB1502" s="22"/>
      <c r="AC1502" s="22"/>
      <c r="AD1502" s="22"/>
      <c r="AE1502" s="22"/>
      <c r="AF1502" s="22"/>
      <c r="AG1502" s="237"/>
      <c r="AH1502" s="237"/>
      <c r="AL1502" s="237"/>
    </row>
    <row r="1503" spans="2:38" s="37" customFormat="1">
      <c r="B1503" s="22"/>
      <c r="C1503" s="66"/>
      <c r="D1503" s="352"/>
      <c r="E1503" s="66"/>
      <c r="F1503" s="66"/>
      <c r="G1503" s="66"/>
      <c r="H1503" s="66"/>
      <c r="I1503" s="66"/>
      <c r="J1503" s="66"/>
      <c r="K1503" s="66"/>
      <c r="L1503" s="66"/>
      <c r="M1503" s="66"/>
      <c r="N1503" s="66"/>
      <c r="O1503" s="66"/>
      <c r="P1503" s="66"/>
      <c r="Q1503" s="66"/>
      <c r="R1503" s="66"/>
      <c r="S1503" s="66"/>
      <c r="T1503" s="66"/>
      <c r="U1503" s="268"/>
      <c r="W1503" s="22"/>
      <c r="X1503" s="22"/>
      <c r="Y1503" s="22"/>
      <c r="Z1503" s="22"/>
      <c r="AA1503" s="22"/>
      <c r="AB1503" s="22"/>
      <c r="AC1503" s="22"/>
      <c r="AD1503" s="22"/>
      <c r="AE1503" s="22"/>
      <c r="AF1503" s="22"/>
      <c r="AG1503" s="237"/>
      <c r="AH1503" s="237"/>
      <c r="AL1503" s="237"/>
    </row>
    <row r="1504" spans="2:38" s="37" customFormat="1">
      <c r="B1504" s="22"/>
      <c r="C1504" s="136"/>
      <c r="D1504" s="352"/>
      <c r="E1504" s="136"/>
      <c r="F1504" s="136"/>
      <c r="G1504" s="136"/>
      <c r="H1504" s="136"/>
      <c r="I1504" s="136"/>
      <c r="J1504" s="136"/>
      <c r="K1504" s="136"/>
      <c r="L1504" s="136"/>
      <c r="M1504" s="136"/>
      <c r="N1504" s="136"/>
      <c r="O1504" s="136"/>
      <c r="P1504" s="136"/>
      <c r="Q1504" s="136"/>
      <c r="R1504" s="136"/>
      <c r="S1504" s="136"/>
      <c r="T1504" s="136"/>
      <c r="U1504" s="268"/>
      <c r="W1504" s="22"/>
      <c r="X1504" s="22"/>
      <c r="Y1504" s="22"/>
      <c r="Z1504" s="22"/>
      <c r="AA1504" s="22"/>
      <c r="AB1504" s="22"/>
      <c r="AC1504" s="22"/>
      <c r="AD1504" s="22"/>
      <c r="AE1504" s="22"/>
      <c r="AF1504" s="22"/>
      <c r="AG1504" s="237"/>
      <c r="AH1504" s="237"/>
      <c r="AL1504" s="237"/>
    </row>
    <row r="1505" spans="2:38" s="37" customFormat="1">
      <c r="B1505" s="22"/>
      <c r="C1505" s="66"/>
      <c r="D1505" s="349"/>
      <c r="E1505" s="66"/>
      <c r="F1505" s="66"/>
      <c r="G1505" s="66"/>
      <c r="H1505" s="66"/>
      <c r="I1505" s="66"/>
      <c r="J1505" s="66"/>
      <c r="K1505" s="66"/>
      <c r="L1505" s="66"/>
      <c r="M1505" s="66"/>
      <c r="N1505" s="66"/>
      <c r="O1505" s="66"/>
      <c r="P1505" s="66"/>
      <c r="Q1505" s="66"/>
      <c r="R1505" s="66"/>
      <c r="S1505" s="66"/>
      <c r="T1505" s="66"/>
      <c r="U1505" s="305"/>
      <c r="W1505" s="22"/>
      <c r="X1505" s="22"/>
      <c r="Y1505" s="22"/>
      <c r="Z1505" s="22"/>
      <c r="AA1505" s="22"/>
      <c r="AB1505" s="22"/>
      <c r="AC1505" s="22"/>
      <c r="AD1505" s="22"/>
      <c r="AE1505" s="22"/>
      <c r="AF1505" s="22"/>
      <c r="AG1505" s="237"/>
      <c r="AH1505" s="237"/>
      <c r="AL1505" s="237"/>
    </row>
    <row r="1506" spans="2:38" s="37" customFormat="1">
      <c r="B1506" s="22"/>
      <c r="C1506" s="141"/>
      <c r="D1506" s="349"/>
      <c r="E1506" s="141"/>
      <c r="F1506" s="141"/>
      <c r="G1506" s="141"/>
      <c r="H1506" s="141"/>
      <c r="I1506" s="136"/>
      <c r="J1506" s="136"/>
      <c r="K1506" s="136"/>
      <c r="L1506" s="136"/>
      <c r="M1506" s="136"/>
      <c r="N1506" s="136"/>
      <c r="O1506" s="136"/>
      <c r="P1506" s="136"/>
      <c r="Q1506" s="136"/>
      <c r="R1506" s="136"/>
      <c r="S1506" s="136"/>
      <c r="T1506" s="141"/>
      <c r="U1506" s="305"/>
      <c r="W1506" s="22"/>
      <c r="X1506" s="22"/>
      <c r="Y1506" s="22"/>
      <c r="Z1506" s="22"/>
      <c r="AA1506" s="22"/>
      <c r="AB1506" s="22"/>
      <c r="AC1506" s="22"/>
      <c r="AD1506" s="22"/>
      <c r="AE1506" s="22"/>
      <c r="AF1506" s="22"/>
      <c r="AG1506" s="237"/>
      <c r="AH1506" s="237"/>
      <c r="AL1506" s="237"/>
    </row>
    <row r="1507" spans="2:38" s="37" customFormat="1">
      <c r="B1507" s="22"/>
      <c r="C1507" s="66"/>
      <c r="D1507" s="352"/>
      <c r="E1507" s="66"/>
      <c r="F1507" s="66"/>
      <c r="G1507" s="66"/>
      <c r="H1507" s="66"/>
      <c r="I1507" s="66"/>
      <c r="J1507" s="66"/>
      <c r="K1507" s="66"/>
      <c r="L1507" s="66"/>
      <c r="M1507" s="66"/>
      <c r="N1507" s="66"/>
      <c r="O1507" s="66"/>
      <c r="P1507" s="66"/>
      <c r="Q1507" s="66"/>
      <c r="R1507" s="66"/>
      <c r="S1507" s="66"/>
      <c r="T1507" s="66"/>
      <c r="U1507" s="268"/>
      <c r="W1507" s="22"/>
      <c r="X1507" s="22"/>
      <c r="Y1507" s="22"/>
      <c r="Z1507" s="22"/>
      <c r="AA1507" s="22"/>
      <c r="AB1507" s="22"/>
      <c r="AC1507" s="22"/>
      <c r="AD1507" s="22"/>
      <c r="AE1507" s="22"/>
      <c r="AF1507" s="22"/>
      <c r="AG1507" s="237"/>
      <c r="AH1507" s="237"/>
      <c r="AL1507" s="237"/>
    </row>
    <row r="1508" spans="2:38" s="37" customFormat="1">
      <c r="B1508" s="22"/>
      <c r="C1508" s="66"/>
      <c r="D1508" s="352"/>
      <c r="E1508" s="66"/>
      <c r="F1508" s="66"/>
      <c r="G1508" s="66"/>
      <c r="H1508" s="66"/>
      <c r="I1508" s="66"/>
      <c r="J1508" s="66"/>
      <c r="K1508" s="66"/>
      <c r="L1508" s="66"/>
      <c r="M1508" s="66"/>
      <c r="N1508" s="66"/>
      <c r="O1508" s="66"/>
      <c r="P1508" s="66"/>
      <c r="Q1508" s="66"/>
      <c r="R1508" s="66"/>
      <c r="S1508" s="66"/>
      <c r="T1508" s="66"/>
      <c r="U1508" s="268"/>
      <c r="W1508" s="22"/>
      <c r="X1508" s="22"/>
      <c r="Y1508" s="22"/>
      <c r="Z1508" s="22"/>
      <c r="AA1508" s="22"/>
      <c r="AB1508" s="22"/>
      <c r="AC1508" s="22"/>
      <c r="AD1508" s="22"/>
      <c r="AE1508" s="22"/>
      <c r="AF1508" s="22"/>
      <c r="AG1508" s="237"/>
      <c r="AH1508" s="237"/>
      <c r="AL1508" s="237"/>
    </row>
    <row r="1509" spans="2:38" s="37" customFormat="1">
      <c r="B1509" s="22"/>
      <c r="C1509" s="66"/>
      <c r="D1509" s="352"/>
      <c r="E1509" s="66"/>
      <c r="F1509" s="66"/>
      <c r="G1509" s="66"/>
      <c r="H1509" s="66"/>
      <c r="I1509" s="66"/>
      <c r="J1509" s="66"/>
      <c r="K1509" s="66"/>
      <c r="L1509" s="66"/>
      <c r="M1509" s="66"/>
      <c r="N1509" s="66"/>
      <c r="O1509" s="66"/>
      <c r="P1509" s="66"/>
      <c r="Q1509" s="66"/>
      <c r="R1509" s="66"/>
      <c r="S1509" s="66"/>
      <c r="T1509" s="66"/>
      <c r="U1509" s="305"/>
      <c r="W1509" s="22"/>
      <c r="X1509" s="22"/>
      <c r="Y1509" s="22"/>
      <c r="Z1509" s="22"/>
      <c r="AA1509" s="22"/>
      <c r="AB1509" s="22"/>
      <c r="AC1509" s="22"/>
      <c r="AD1509" s="22"/>
      <c r="AE1509" s="22"/>
      <c r="AF1509" s="22"/>
      <c r="AG1509" s="237"/>
      <c r="AH1509" s="237"/>
      <c r="AL1509" s="237"/>
    </row>
    <row r="1510" spans="2:38" s="37" customFormat="1">
      <c r="B1510" s="22"/>
      <c r="C1510" s="66"/>
      <c r="D1510" s="352"/>
      <c r="E1510" s="66"/>
      <c r="F1510" s="66"/>
      <c r="G1510" s="66"/>
      <c r="H1510" s="66"/>
      <c r="I1510" s="66"/>
      <c r="J1510" s="66"/>
      <c r="K1510" s="66"/>
      <c r="L1510" s="66"/>
      <c r="M1510" s="66"/>
      <c r="N1510" s="66"/>
      <c r="O1510" s="66"/>
      <c r="P1510" s="66"/>
      <c r="Q1510" s="66"/>
      <c r="R1510" s="66"/>
      <c r="S1510" s="66"/>
      <c r="T1510" s="66"/>
      <c r="U1510" s="268"/>
      <c r="W1510" s="22"/>
      <c r="X1510" s="22"/>
      <c r="Y1510" s="22"/>
      <c r="Z1510" s="22"/>
      <c r="AA1510" s="22"/>
      <c r="AB1510" s="22"/>
      <c r="AC1510" s="22"/>
      <c r="AD1510" s="22"/>
      <c r="AE1510" s="22"/>
      <c r="AF1510" s="22"/>
      <c r="AG1510" s="237"/>
      <c r="AH1510" s="237"/>
      <c r="AL1510" s="237"/>
    </row>
    <row r="1511" spans="2:38" s="37" customFormat="1">
      <c r="B1511" s="22"/>
      <c r="C1511" s="66"/>
      <c r="D1511" s="352"/>
      <c r="E1511" s="66"/>
      <c r="F1511" s="66"/>
      <c r="G1511" s="66"/>
      <c r="H1511" s="66"/>
      <c r="I1511" s="66"/>
      <c r="J1511" s="66"/>
      <c r="K1511" s="66"/>
      <c r="L1511" s="66"/>
      <c r="M1511" s="66"/>
      <c r="N1511" s="66"/>
      <c r="O1511" s="66"/>
      <c r="P1511" s="66"/>
      <c r="Q1511" s="66"/>
      <c r="R1511" s="66"/>
      <c r="S1511" s="66"/>
      <c r="T1511" s="66"/>
      <c r="U1511" s="268"/>
      <c r="W1511" s="22"/>
      <c r="X1511" s="22"/>
      <c r="Y1511" s="22"/>
      <c r="Z1511" s="22"/>
      <c r="AA1511" s="22"/>
      <c r="AB1511" s="22"/>
      <c r="AC1511" s="22"/>
      <c r="AD1511" s="22"/>
      <c r="AE1511" s="22"/>
      <c r="AF1511" s="22"/>
      <c r="AG1511" s="237"/>
      <c r="AH1511" s="237"/>
      <c r="AL1511" s="237"/>
    </row>
    <row r="1512" spans="2:38" s="37" customFormat="1" ht="21.75" customHeight="1" thickBot="1">
      <c r="B1512" s="22"/>
      <c r="C1512" s="137"/>
      <c r="D1512" s="413"/>
      <c r="E1512" s="137"/>
      <c r="F1512" s="137"/>
      <c r="G1512" s="137"/>
      <c r="H1512" s="137"/>
      <c r="I1512" s="137"/>
      <c r="J1512" s="137"/>
      <c r="K1512" s="137"/>
      <c r="L1512" s="137"/>
      <c r="M1512" s="137"/>
      <c r="N1512" s="137"/>
      <c r="O1512" s="137"/>
      <c r="P1512" s="137"/>
      <c r="Q1512" s="137"/>
      <c r="R1512" s="137"/>
      <c r="S1512" s="137"/>
      <c r="T1512" s="137"/>
      <c r="U1512" s="296"/>
      <c r="W1512" s="22"/>
      <c r="X1512" s="22"/>
      <c r="Y1512" s="22"/>
      <c r="Z1512" s="22"/>
      <c r="AA1512" s="22"/>
      <c r="AB1512" s="22"/>
      <c r="AC1512" s="22"/>
      <c r="AD1512" s="22"/>
      <c r="AE1512" s="22"/>
      <c r="AF1512" s="22"/>
      <c r="AG1512" s="237"/>
      <c r="AH1512" s="237"/>
      <c r="AL1512" s="237"/>
    </row>
    <row r="1513" spans="2:38" s="37" customFormat="1" ht="15.75" thickTop="1">
      <c r="B1513" s="22"/>
      <c r="C1513" s="38"/>
      <c r="D1513" s="349"/>
      <c r="E1513" s="38"/>
      <c r="F1513" s="38"/>
      <c r="G1513" s="38"/>
      <c r="H1513" s="38"/>
      <c r="I1513" s="38"/>
      <c r="J1513" s="38"/>
      <c r="K1513" s="38"/>
      <c r="L1513" s="38"/>
      <c r="M1513" s="38"/>
      <c r="N1513" s="38"/>
      <c r="O1513" s="38"/>
      <c r="P1513" s="38"/>
      <c r="Q1513" s="38"/>
      <c r="R1513" s="38"/>
      <c r="S1513" s="38"/>
      <c r="T1513" s="38"/>
      <c r="U1513" s="253"/>
      <c r="W1513" s="22"/>
      <c r="X1513" s="22"/>
      <c r="Y1513" s="22"/>
      <c r="Z1513" s="22"/>
      <c r="AA1513" s="22"/>
      <c r="AB1513" s="22"/>
      <c r="AC1513" s="22"/>
      <c r="AD1513" s="22"/>
      <c r="AE1513" s="22"/>
      <c r="AF1513" s="22"/>
      <c r="AG1513" s="237"/>
      <c r="AH1513" s="237"/>
      <c r="AL1513" s="237"/>
    </row>
    <row r="1514" spans="2:38" s="37" customFormat="1">
      <c r="B1514" s="22"/>
      <c r="C1514" s="38"/>
      <c r="D1514" s="349"/>
      <c r="E1514" s="38"/>
      <c r="F1514" s="38"/>
      <c r="G1514" s="38"/>
      <c r="H1514" s="38"/>
      <c r="I1514" s="38"/>
      <c r="J1514" s="38"/>
      <c r="K1514" s="38"/>
      <c r="L1514" s="38"/>
      <c r="M1514" s="38"/>
      <c r="N1514" s="38"/>
      <c r="O1514" s="38"/>
      <c r="P1514" s="38"/>
      <c r="Q1514" s="38"/>
      <c r="R1514" s="38"/>
      <c r="S1514" s="38"/>
      <c r="T1514" s="38"/>
      <c r="U1514" s="237"/>
      <c r="W1514" s="22"/>
      <c r="X1514" s="22"/>
      <c r="Y1514" s="22"/>
      <c r="Z1514" s="22"/>
      <c r="AA1514" s="22"/>
      <c r="AB1514" s="22"/>
      <c r="AC1514" s="22"/>
      <c r="AD1514" s="22"/>
      <c r="AE1514" s="22"/>
      <c r="AF1514" s="22"/>
      <c r="AG1514" s="237"/>
      <c r="AH1514" s="237"/>
      <c r="AL1514" s="237"/>
    </row>
    <row r="1515" spans="2:38" ht="14.25">
      <c r="B1515" s="981"/>
      <c r="C1515" s="981"/>
      <c r="D1515" s="981"/>
      <c r="E1515" s="981"/>
      <c r="F1515" s="981"/>
      <c r="G1515" s="981"/>
      <c r="H1515" s="981"/>
      <c r="I1515" s="981"/>
      <c r="J1515" s="981"/>
      <c r="K1515" s="981"/>
      <c r="L1515" s="981"/>
      <c r="M1515" s="981"/>
      <c r="N1515" s="981"/>
      <c r="O1515" s="981"/>
      <c r="P1515" s="981"/>
      <c r="Q1515" s="981"/>
      <c r="R1515" s="981"/>
      <c r="S1515" s="981"/>
      <c r="T1515" s="981"/>
      <c r="U1515" s="981"/>
    </row>
    <row r="1516" spans="2:38" ht="14.25">
      <c r="B1516" s="981"/>
      <c r="C1516" s="981"/>
      <c r="D1516" s="981"/>
      <c r="E1516" s="981"/>
      <c r="F1516" s="981"/>
      <c r="G1516" s="981"/>
      <c r="H1516" s="981"/>
      <c r="I1516" s="981"/>
      <c r="J1516" s="981"/>
      <c r="K1516" s="981"/>
      <c r="L1516" s="981"/>
      <c r="M1516" s="981"/>
      <c r="N1516" s="981"/>
      <c r="O1516" s="981"/>
      <c r="P1516" s="981"/>
      <c r="Q1516" s="981"/>
      <c r="R1516" s="981"/>
      <c r="S1516" s="981"/>
      <c r="T1516" s="981"/>
      <c r="U1516" s="981"/>
    </row>
    <row r="1517" spans="2:38" ht="14.25">
      <c r="B1517" s="981"/>
      <c r="C1517" s="981"/>
      <c r="D1517" s="981"/>
      <c r="E1517" s="981"/>
      <c r="F1517" s="981"/>
      <c r="G1517" s="981"/>
      <c r="H1517" s="981"/>
      <c r="I1517" s="981"/>
      <c r="J1517" s="981"/>
      <c r="K1517" s="981"/>
      <c r="L1517" s="981"/>
      <c r="M1517" s="981"/>
      <c r="N1517" s="981"/>
      <c r="O1517" s="981"/>
      <c r="P1517" s="981"/>
      <c r="Q1517" s="981"/>
      <c r="R1517" s="981"/>
      <c r="S1517" s="981"/>
      <c r="T1517" s="981"/>
      <c r="U1517" s="981"/>
    </row>
    <row r="1518" spans="2:38" ht="14.25">
      <c r="B1518" s="46"/>
      <c r="C1518" s="46"/>
      <c r="D1518" s="373"/>
      <c r="E1518" s="46"/>
      <c r="F1518" s="46"/>
      <c r="G1518" s="46"/>
      <c r="H1518" s="46"/>
      <c r="I1518" s="46"/>
      <c r="J1518" s="46"/>
      <c r="K1518" s="46"/>
      <c r="L1518" s="46"/>
      <c r="M1518" s="46"/>
      <c r="N1518" s="46"/>
      <c r="O1518" s="46"/>
      <c r="P1518" s="46"/>
      <c r="Q1518" s="46"/>
      <c r="R1518" s="46"/>
      <c r="S1518" s="46"/>
      <c r="T1518" s="46"/>
      <c r="U1518" s="266"/>
    </row>
    <row r="1520" spans="2:38" ht="14.25">
      <c r="B1520" s="978"/>
      <c r="C1520" s="978"/>
      <c r="D1520" s="978"/>
      <c r="E1520" s="978"/>
      <c r="F1520" s="978"/>
      <c r="G1520" s="978"/>
      <c r="H1520" s="978"/>
      <c r="I1520" s="978"/>
      <c r="J1520" s="978"/>
      <c r="K1520" s="978"/>
      <c r="L1520" s="978"/>
      <c r="M1520" s="978"/>
      <c r="N1520" s="978"/>
      <c r="O1520" s="978"/>
      <c r="P1520" s="978"/>
      <c r="Q1520" s="978"/>
      <c r="R1520" s="978"/>
      <c r="S1520" s="978"/>
      <c r="T1520" s="978"/>
      <c r="U1520" s="978"/>
    </row>
    <row r="1521" spans="2:21" ht="14.25">
      <c r="B1521" s="978"/>
      <c r="C1521" s="978"/>
      <c r="D1521" s="978"/>
      <c r="E1521" s="978"/>
      <c r="F1521" s="978"/>
      <c r="G1521" s="978"/>
      <c r="H1521" s="978"/>
      <c r="I1521" s="978"/>
      <c r="J1521" s="978"/>
      <c r="K1521" s="978"/>
      <c r="L1521" s="978"/>
      <c r="M1521" s="978"/>
      <c r="N1521" s="978"/>
      <c r="O1521" s="978"/>
      <c r="P1521" s="978"/>
      <c r="Q1521" s="978"/>
      <c r="R1521" s="978"/>
      <c r="S1521" s="978"/>
      <c r="T1521" s="978"/>
      <c r="U1521" s="978"/>
    </row>
    <row r="1522" spans="2:21" ht="14.25">
      <c r="B1522" s="978"/>
      <c r="C1522" s="978"/>
      <c r="D1522" s="978"/>
      <c r="E1522" s="978"/>
      <c r="F1522" s="978"/>
      <c r="G1522" s="978"/>
      <c r="H1522" s="978"/>
      <c r="I1522" s="978"/>
      <c r="J1522" s="978"/>
      <c r="K1522" s="978"/>
      <c r="L1522" s="978"/>
      <c r="M1522" s="978"/>
      <c r="N1522" s="978"/>
      <c r="O1522" s="978"/>
      <c r="P1522" s="978"/>
      <c r="Q1522" s="978"/>
      <c r="R1522" s="978"/>
      <c r="S1522" s="978"/>
      <c r="T1522" s="978"/>
      <c r="U1522" s="978"/>
    </row>
    <row r="1523" spans="2:21" ht="14.25">
      <c r="B1523" s="978"/>
      <c r="C1523" s="978"/>
      <c r="D1523" s="978"/>
      <c r="E1523" s="978"/>
      <c r="F1523" s="978"/>
      <c r="G1523" s="978"/>
      <c r="H1523" s="978"/>
      <c r="I1523" s="978"/>
      <c r="J1523" s="978"/>
      <c r="K1523" s="978"/>
      <c r="L1523" s="978"/>
      <c r="M1523" s="978"/>
      <c r="N1523" s="978"/>
      <c r="O1523" s="978"/>
      <c r="P1523" s="978"/>
      <c r="Q1523" s="978"/>
      <c r="R1523" s="978"/>
      <c r="S1523" s="978"/>
      <c r="T1523" s="978"/>
      <c r="U1523" s="978"/>
    </row>
    <row r="1524" spans="2:21" ht="14.25">
      <c r="B1524" s="978"/>
      <c r="C1524" s="978"/>
      <c r="D1524" s="978"/>
      <c r="E1524" s="978"/>
      <c r="F1524" s="978"/>
      <c r="G1524" s="978"/>
      <c r="H1524" s="978"/>
      <c r="I1524" s="978"/>
      <c r="J1524" s="978"/>
      <c r="K1524" s="978"/>
      <c r="L1524" s="978"/>
      <c r="M1524" s="978"/>
      <c r="N1524" s="978"/>
      <c r="O1524" s="978"/>
      <c r="P1524" s="978"/>
      <c r="Q1524" s="978"/>
      <c r="R1524" s="978"/>
      <c r="S1524" s="978"/>
      <c r="T1524" s="978"/>
      <c r="U1524" s="978"/>
    </row>
    <row r="1525" spans="2:21" ht="24.75" customHeight="1">
      <c r="B1525" s="978"/>
      <c r="C1525" s="978"/>
      <c r="D1525" s="978"/>
      <c r="E1525" s="978"/>
      <c r="F1525" s="978"/>
      <c r="G1525" s="978"/>
      <c r="H1525" s="978"/>
      <c r="I1525" s="978"/>
      <c r="J1525" s="978"/>
      <c r="K1525" s="978"/>
      <c r="L1525" s="978"/>
      <c r="M1525" s="978"/>
      <c r="N1525" s="978"/>
      <c r="O1525" s="978"/>
      <c r="P1525" s="978"/>
      <c r="Q1525" s="978"/>
      <c r="R1525" s="978"/>
      <c r="S1525" s="978"/>
      <c r="T1525" s="978"/>
      <c r="U1525" s="978"/>
    </row>
    <row r="1526" spans="2:21" ht="14.25">
      <c r="B1526" s="978"/>
      <c r="C1526" s="978"/>
      <c r="D1526" s="978"/>
      <c r="E1526" s="978"/>
      <c r="F1526" s="978"/>
      <c r="G1526" s="978"/>
      <c r="H1526" s="978"/>
      <c r="I1526" s="978"/>
      <c r="J1526" s="978"/>
      <c r="K1526" s="978"/>
      <c r="L1526" s="978"/>
      <c r="M1526" s="978"/>
      <c r="N1526" s="978"/>
      <c r="O1526" s="978"/>
      <c r="P1526" s="978"/>
      <c r="Q1526" s="978"/>
      <c r="R1526" s="978"/>
      <c r="S1526" s="978"/>
      <c r="T1526" s="978"/>
      <c r="U1526" s="978"/>
    </row>
    <row r="1527" spans="2:21" ht="14.25">
      <c r="B1527" s="978"/>
      <c r="C1527" s="978"/>
      <c r="D1527" s="978"/>
      <c r="E1527" s="978"/>
      <c r="F1527" s="978"/>
      <c r="G1527" s="978"/>
      <c r="H1527" s="978"/>
      <c r="I1527" s="978"/>
      <c r="J1527" s="978"/>
      <c r="K1527" s="978"/>
      <c r="L1527" s="978"/>
      <c r="M1527" s="978"/>
      <c r="N1527" s="978"/>
      <c r="O1527" s="978"/>
      <c r="P1527" s="978"/>
      <c r="Q1527" s="978"/>
      <c r="R1527" s="978"/>
      <c r="S1527" s="978"/>
      <c r="T1527" s="978"/>
      <c r="U1527" s="978"/>
    </row>
    <row r="1528" spans="2:21" ht="14.25">
      <c r="B1528" s="978"/>
      <c r="C1528" s="978"/>
      <c r="D1528" s="978"/>
      <c r="E1528" s="978"/>
      <c r="F1528" s="978"/>
      <c r="G1528" s="978"/>
      <c r="H1528" s="978"/>
      <c r="I1528" s="978"/>
      <c r="J1528" s="978"/>
      <c r="K1528" s="978"/>
      <c r="L1528" s="978"/>
      <c r="M1528" s="978"/>
      <c r="N1528" s="978"/>
      <c r="O1528" s="978"/>
      <c r="P1528" s="978"/>
      <c r="Q1528" s="978"/>
      <c r="R1528" s="978"/>
      <c r="S1528" s="978"/>
      <c r="T1528" s="978"/>
      <c r="U1528" s="978"/>
    </row>
    <row r="1529" spans="2:21" ht="14.25">
      <c r="B1529" s="45"/>
      <c r="C1529" s="45"/>
      <c r="D1529" s="391"/>
      <c r="E1529" s="45"/>
      <c r="F1529" s="45"/>
      <c r="G1529" s="45"/>
      <c r="H1529" s="45"/>
      <c r="I1529" s="45"/>
      <c r="J1529" s="45"/>
      <c r="K1529" s="45"/>
      <c r="L1529" s="45"/>
      <c r="M1529" s="45"/>
      <c r="N1529" s="45"/>
      <c r="O1529" s="45"/>
      <c r="P1529" s="45"/>
      <c r="Q1529" s="45"/>
      <c r="R1529" s="45"/>
      <c r="S1529" s="45"/>
      <c r="T1529" s="45"/>
      <c r="U1529" s="277"/>
    </row>
    <row r="1530" spans="2:21" ht="14.25">
      <c r="B1530" s="45"/>
      <c r="C1530" s="45"/>
      <c r="D1530" s="391"/>
      <c r="E1530" s="45"/>
      <c r="F1530" s="45"/>
      <c r="G1530" s="45"/>
      <c r="H1530" s="45"/>
      <c r="I1530" s="45"/>
      <c r="J1530" s="45"/>
      <c r="K1530" s="45"/>
      <c r="L1530" s="45"/>
      <c r="M1530" s="45"/>
      <c r="N1530" s="45"/>
      <c r="O1530" s="45"/>
      <c r="P1530" s="45"/>
      <c r="Q1530" s="45"/>
      <c r="R1530" s="45"/>
      <c r="S1530" s="45"/>
      <c r="T1530" s="45"/>
      <c r="U1530" s="277"/>
    </row>
    <row r="1531" spans="2:21" ht="14.25">
      <c r="B1531" s="45"/>
      <c r="C1531" s="45"/>
      <c r="D1531" s="391"/>
      <c r="E1531" s="45"/>
      <c r="F1531" s="45"/>
      <c r="G1531" s="45"/>
      <c r="H1531" s="45"/>
      <c r="I1531" s="45"/>
      <c r="J1531" s="45"/>
      <c r="K1531" s="45"/>
      <c r="L1531" s="45"/>
      <c r="M1531" s="45"/>
      <c r="N1531" s="45"/>
      <c r="O1531" s="45"/>
      <c r="P1531" s="45"/>
      <c r="Q1531" s="45"/>
      <c r="R1531" s="45"/>
      <c r="S1531" s="45"/>
      <c r="T1531" s="45"/>
      <c r="U1531" s="277"/>
    </row>
    <row r="1532" spans="2:21" ht="13.5" customHeight="1">
      <c r="B1532" s="45"/>
      <c r="C1532" s="45"/>
      <c r="D1532" s="391"/>
      <c r="E1532" s="45"/>
      <c r="F1532" s="45"/>
      <c r="G1532" s="45"/>
      <c r="H1532" s="45"/>
      <c r="I1532" s="45"/>
      <c r="J1532" s="45"/>
      <c r="K1532" s="45"/>
      <c r="L1532" s="45"/>
      <c r="M1532" s="45"/>
      <c r="N1532" s="45"/>
      <c r="O1532" s="45"/>
      <c r="P1532" s="45"/>
      <c r="Q1532" s="45"/>
      <c r="R1532" s="45"/>
      <c r="S1532" s="45"/>
      <c r="T1532" s="45"/>
      <c r="U1532" s="277"/>
    </row>
    <row r="1533" spans="2:21" ht="21.75" customHeight="1" thickBot="1">
      <c r="B1533" s="100"/>
      <c r="C1533" s="101"/>
      <c r="D1533" s="390"/>
      <c r="E1533" s="101"/>
      <c r="F1533" s="101"/>
      <c r="G1533" s="101"/>
      <c r="H1533" s="101"/>
      <c r="I1533" s="101"/>
      <c r="J1533" s="101"/>
      <c r="K1533" s="101"/>
      <c r="L1533" s="101"/>
      <c r="M1533" s="101"/>
      <c r="N1533" s="101"/>
      <c r="O1533" s="101"/>
      <c r="P1533" s="101"/>
      <c r="Q1533" s="101"/>
      <c r="R1533" s="101"/>
      <c r="S1533" s="101"/>
      <c r="T1533" s="101"/>
      <c r="U1533" s="276"/>
    </row>
    <row r="1534" spans="2:21" ht="13.9" customHeight="1">
      <c r="B1534" s="40"/>
      <c r="C1534" s="45"/>
      <c r="D1534" s="406"/>
      <c r="E1534" s="45"/>
      <c r="F1534" s="45"/>
      <c r="G1534" s="45"/>
      <c r="H1534" s="45"/>
      <c r="I1534" s="45"/>
      <c r="J1534" s="45"/>
      <c r="K1534" s="45"/>
      <c r="L1534" s="45"/>
      <c r="M1534" s="45"/>
      <c r="N1534" s="45"/>
      <c r="O1534" s="45"/>
      <c r="P1534" s="45"/>
      <c r="Q1534" s="45"/>
      <c r="R1534" s="45"/>
      <c r="S1534" s="45"/>
      <c r="T1534" s="45"/>
      <c r="U1534" s="288"/>
    </row>
    <row r="1535" spans="2:21" ht="21" customHeight="1">
      <c r="B1535" s="142"/>
    </row>
    <row r="1536" spans="2:21">
      <c r="C1536" s="134"/>
      <c r="D1536" s="377"/>
      <c r="E1536" s="134"/>
      <c r="F1536" s="134"/>
      <c r="G1536" s="134"/>
      <c r="H1536" s="134"/>
      <c r="I1536" s="84"/>
      <c r="J1536" s="84"/>
      <c r="K1536" s="84"/>
      <c r="L1536" s="84"/>
      <c r="M1536" s="84"/>
      <c r="N1536" s="84"/>
      <c r="O1536" s="84"/>
      <c r="P1536" s="84"/>
      <c r="Q1536" s="84"/>
      <c r="R1536" s="84"/>
      <c r="S1536" s="84"/>
      <c r="T1536" s="134"/>
      <c r="U1536" s="267"/>
    </row>
    <row r="1537" spans="3:22">
      <c r="C1537" s="70"/>
      <c r="D1537" s="377"/>
      <c r="E1537" s="70"/>
      <c r="F1537" s="70"/>
      <c r="G1537" s="70"/>
      <c r="H1537" s="70"/>
      <c r="I1537" s="70"/>
      <c r="J1537" s="70"/>
      <c r="K1537" s="70"/>
      <c r="L1537" s="70"/>
      <c r="M1537" s="70"/>
      <c r="N1537" s="70"/>
      <c r="O1537" s="70"/>
      <c r="P1537" s="70"/>
      <c r="Q1537" s="70"/>
      <c r="R1537" s="70"/>
      <c r="S1537" s="70"/>
      <c r="T1537" s="70"/>
      <c r="U1537" s="267"/>
    </row>
    <row r="1538" spans="3:22">
      <c r="C1538" s="66"/>
      <c r="D1538" s="352"/>
      <c r="E1538" s="66"/>
      <c r="F1538" s="66"/>
      <c r="G1538" s="66"/>
      <c r="H1538" s="66"/>
      <c r="I1538" s="66"/>
      <c r="J1538" s="66"/>
      <c r="K1538" s="66"/>
      <c r="L1538" s="66"/>
      <c r="M1538" s="66"/>
      <c r="N1538" s="66"/>
      <c r="O1538" s="66"/>
      <c r="P1538" s="66"/>
      <c r="Q1538" s="66"/>
      <c r="R1538" s="66"/>
      <c r="S1538" s="66"/>
      <c r="T1538" s="66"/>
      <c r="U1538" s="268"/>
    </row>
    <row r="1539" spans="3:22">
      <c r="C1539" s="66"/>
      <c r="D1539" s="352"/>
      <c r="E1539" s="66"/>
      <c r="F1539" s="66"/>
      <c r="G1539" s="66"/>
      <c r="H1539" s="66"/>
      <c r="I1539" s="66"/>
      <c r="J1539" s="66"/>
      <c r="K1539" s="66"/>
      <c r="L1539" s="66"/>
      <c r="M1539" s="66"/>
      <c r="N1539" s="66"/>
      <c r="O1539" s="66"/>
      <c r="P1539" s="66"/>
      <c r="Q1539" s="66"/>
      <c r="R1539" s="66"/>
      <c r="S1539" s="66"/>
      <c r="T1539" s="66"/>
      <c r="U1539" s="268"/>
    </row>
    <row r="1540" spans="3:22">
      <c r="C1540" s="66"/>
      <c r="D1540" s="352"/>
      <c r="E1540" s="66"/>
      <c r="F1540" s="66"/>
      <c r="G1540" s="66"/>
      <c r="H1540" s="66"/>
      <c r="I1540" s="66"/>
      <c r="J1540" s="66"/>
      <c r="K1540" s="66"/>
      <c r="L1540" s="66"/>
      <c r="M1540" s="66"/>
      <c r="N1540" s="66"/>
      <c r="O1540" s="66"/>
      <c r="P1540" s="66"/>
      <c r="Q1540" s="66"/>
      <c r="R1540" s="66"/>
      <c r="S1540" s="66"/>
      <c r="T1540" s="66"/>
      <c r="U1540" s="268"/>
    </row>
    <row r="1541" spans="3:22">
      <c r="C1541" s="66"/>
      <c r="D1541" s="352"/>
      <c r="E1541" s="66"/>
      <c r="F1541" s="66"/>
      <c r="G1541" s="66"/>
      <c r="H1541" s="66"/>
      <c r="I1541" s="66"/>
      <c r="J1541" s="66"/>
      <c r="K1541" s="66"/>
      <c r="L1541" s="66"/>
      <c r="M1541" s="66"/>
      <c r="N1541" s="66"/>
      <c r="O1541" s="66"/>
      <c r="P1541" s="66"/>
      <c r="Q1541" s="66"/>
      <c r="R1541" s="66"/>
      <c r="S1541" s="66"/>
      <c r="T1541" s="66"/>
      <c r="U1541" s="268"/>
    </row>
    <row r="1542" spans="3:22">
      <c r="C1542" s="66"/>
      <c r="D1542" s="352"/>
      <c r="E1542" s="66"/>
      <c r="F1542" s="66"/>
      <c r="G1542" s="66"/>
      <c r="H1542" s="66"/>
      <c r="I1542" s="66"/>
      <c r="J1542" s="66"/>
      <c r="K1542" s="66"/>
      <c r="L1542" s="66"/>
      <c r="M1542" s="66"/>
      <c r="N1542" s="66"/>
      <c r="O1542" s="66"/>
      <c r="P1542" s="66"/>
      <c r="Q1542" s="66"/>
      <c r="R1542" s="66"/>
      <c r="S1542" s="66"/>
      <c r="T1542" s="66"/>
      <c r="U1542" s="268"/>
    </row>
    <row r="1543" spans="3:22">
      <c r="C1543" s="66"/>
      <c r="D1543" s="352"/>
      <c r="E1543" s="66"/>
      <c r="F1543" s="66"/>
      <c r="G1543" s="66"/>
      <c r="H1543" s="66"/>
      <c r="I1543" s="66"/>
      <c r="J1543" s="66"/>
      <c r="K1543" s="66"/>
      <c r="L1543" s="66"/>
      <c r="M1543" s="66"/>
      <c r="N1543" s="66"/>
      <c r="O1543" s="66"/>
      <c r="P1543" s="66"/>
      <c r="Q1543" s="66"/>
      <c r="R1543" s="66"/>
      <c r="S1543" s="66"/>
      <c r="T1543" s="66"/>
      <c r="U1543" s="268"/>
      <c r="V1543" s="22"/>
    </row>
    <row r="1544" spans="3:22">
      <c r="C1544" s="66"/>
      <c r="D1544" s="352"/>
      <c r="E1544" s="66"/>
      <c r="F1544" s="66"/>
      <c r="G1544" s="66"/>
      <c r="H1544" s="66"/>
      <c r="I1544" s="66"/>
      <c r="J1544" s="66"/>
      <c r="K1544" s="66"/>
      <c r="L1544" s="66"/>
      <c r="M1544" s="66"/>
      <c r="N1544" s="66"/>
      <c r="O1544" s="66"/>
      <c r="P1544" s="66"/>
      <c r="Q1544" s="66"/>
      <c r="R1544" s="66"/>
      <c r="S1544" s="66"/>
      <c r="T1544" s="66"/>
      <c r="U1544" s="268"/>
      <c r="V1544" s="22"/>
    </row>
    <row r="1545" spans="3:22">
      <c r="C1545" s="66"/>
      <c r="D1545" s="352"/>
      <c r="E1545" s="66"/>
      <c r="F1545" s="66"/>
      <c r="G1545" s="66"/>
      <c r="H1545" s="66"/>
      <c r="I1545" s="66"/>
      <c r="J1545" s="66"/>
      <c r="K1545" s="66"/>
      <c r="L1545" s="66"/>
      <c r="M1545" s="66"/>
      <c r="N1545" s="66"/>
      <c r="O1545" s="66"/>
      <c r="P1545" s="66"/>
      <c r="Q1545" s="66"/>
      <c r="R1545" s="66"/>
      <c r="S1545" s="66"/>
      <c r="T1545" s="66"/>
      <c r="U1545" s="268"/>
      <c r="V1545" s="22"/>
    </row>
    <row r="1546" spans="3:22">
      <c r="C1546" s="66"/>
      <c r="D1546" s="352"/>
      <c r="E1546" s="66"/>
      <c r="F1546" s="66"/>
      <c r="G1546" s="66"/>
      <c r="H1546" s="66"/>
      <c r="I1546" s="66"/>
      <c r="J1546" s="66"/>
      <c r="K1546" s="66"/>
      <c r="L1546" s="66"/>
      <c r="M1546" s="66"/>
      <c r="N1546" s="66"/>
      <c r="O1546" s="66"/>
      <c r="P1546" s="66"/>
      <c r="Q1546" s="66"/>
      <c r="R1546" s="66"/>
      <c r="S1546" s="66"/>
      <c r="T1546" s="66"/>
      <c r="U1546" s="268"/>
      <c r="V1546" s="22"/>
    </row>
    <row r="1547" spans="3:22">
      <c r="C1547" s="66"/>
      <c r="D1547" s="352"/>
      <c r="E1547" s="66"/>
      <c r="F1547" s="66"/>
      <c r="G1547" s="66"/>
      <c r="H1547" s="66"/>
      <c r="I1547" s="66"/>
      <c r="J1547" s="66"/>
      <c r="K1547" s="66"/>
      <c r="L1547" s="66"/>
      <c r="M1547" s="66"/>
      <c r="N1547" s="66"/>
      <c r="O1547" s="66"/>
      <c r="P1547" s="66"/>
      <c r="Q1547" s="66"/>
      <c r="R1547" s="66"/>
      <c r="S1547" s="66"/>
      <c r="T1547" s="66"/>
      <c r="U1547" s="268"/>
      <c r="V1547" s="22"/>
    </row>
    <row r="1548" spans="3:22">
      <c r="C1548" s="66"/>
      <c r="D1548" s="352"/>
      <c r="E1548" s="66"/>
      <c r="F1548" s="66"/>
      <c r="G1548" s="66"/>
      <c r="H1548" s="66"/>
      <c r="I1548" s="66"/>
      <c r="J1548" s="66"/>
      <c r="K1548" s="66"/>
      <c r="L1548" s="66"/>
      <c r="M1548" s="66"/>
      <c r="N1548" s="66"/>
      <c r="O1548" s="66"/>
      <c r="P1548" s="66"/>
      <c r="Q1548" s="66"/>
      <c r="R1548" s="66"/>
      <c r="S1548" s="66"/>
      <c r="T1548" s="66"/>
      <c r="U1548" s="268"/>
      <c r="V1548" s="22"/>
    </row>
    <row r="1549" spans="3:22">
      <c r="C1549" s="66"/>
      <c r="D1549" s="352"/>
      <c r="E1549" s="66"/>
      <c r="F1549" s="66"/>
      <c r="G1549" s="66"/>
      <c r="H1549" s="66"/>
      <c r="I1549" s="66"/>
      <c r="J1549" s="66"/>
      <c r="K1549" s="66"/>
      <c r="L1549" s="66"/>
      <c r="M1549" s="66"/>
      <c r="N1549" s="66"/>
      <c r="O1549" s="66"/>
      <c r="P1549" s="66"/>
      <c r="Q1549" s="66"/>
      <c r="R1549" s="66"/>
      <c r="S1549" s="66"/>
      <c r="T1549" s="66"/>
      <c r="U1549" s="268"/>
      <c r="V1549" s="22"/>
    </row>
    <row r="1550" spans="3:22">
      <c r="C1550" s="66"/>
      <c r="D1550" s="352"/>
      <c r="E1550" s="66"/>
      <c r="F1550" s="66"/>
      <c r="G1550" s="66"/>
      <c r="H1550" s="66"/>
      <c r="I1550" s="66"/>
      <c r="J1550" s="66"/>
      <c r="K1550" s="66"/>
      <c r="L1550" s="66"/>
      <c r="M1550" s="66"/>
      <c r="N1550" s="66"/>
      <c r="O1550" s="66"/>
      <c r="P1550" s="66"/>
      <c r="Q1550" s="66"/>
      <c r="R1550" s="66"/>
      <c r="S1550" s="66"/>
      <c r="T1550" s="66"/>
      <c r="U1550" s="268"/>
      <c r="V1550" s="22"/>
    </row>
    <row r="1551" spans="3:22">
      <c r="C1551" s="66"/>
      <c r="D1551" s="352"/>
      <c r="E1551" s="66"/>
      <c r="F1551" s="66"/>
      <c r="G1551" s="66"/>
      <c r="H1551" s="66"/>
      <c r="I1551" s="66"/>
      <c r="J1551" s="66"/>
      <c r="K1551" s="66"/>
      <c r="L1551" s="66"/>
      <c r="M1551" s="66"/>
      <c r="N1551" s="66"/>
      <c r="O1551" s="66"/>
      <c r="P1551" s="66"/>
      <c r="Q1551" s="66"/>
      <c r="R1551" s="66"/>
      <c r="S1551" s="66"/>
      <c r="T1551" s="66"/>
      <c r="U1551" s="268"/>
      <c r="V1551" s="22"/>
    </row>
    <row r="1552" spans="3:22">
      <c r="C1552" s="66"/>
      <c r="D1552" s="352"/>
      <c r="E1552" s="66"/>
      <c r="F1552" s="66"/>
      <c r="G1552" s="66"/>
      <c r="H1552" s="66"/>
      <c r="I1552" s="66"/>
      <c r="J1552" s="66"/>
      <c r="K1552" s="66"/>
      <c r="L1552" s="66"/>
      <c r="M1552" s="66"/>
      <c r="N1552" s="66"/>
      <c r="O1552" s="66"/>
      <c r="P1552" s="66"/>
      <c r="Q1552" s="66"/>
      <c r="R1552" s="66"/>
      <c r="S1552" s="66"/>
      <c r="T1552" s="66"/>
      <c r="U1552" s="268"/>
      <c r="V1552" s="22"/>
    </row>
    <row r="1553" spans="2:22">
      <c r="C1553" s="66"/>
      <c r="D1553" s="352"/>
      <c r="E1553" s="66"/>
      <c r="F1553" s="66"/>
      <c r="G1553" s="66"/>
      <c r="H1553" s="66"/>
      <c r="I1553" s="66"/>
      <c r="J1553" s="66"/>
      <c r="K1553" s="66"/>
      <c r="L1553" s="66"/>
      <c r="M1553" s="66"/>
      <c r="N1553" s="66"/>
      <c r="O1553" s="66"/>
      <c r="P1553" s="66"/>
      <c r="Q1553" s="66"/>
      <c r="R1553" s="66"/>
      <c r="S1553" s="66"/>
      <c r="T1553" s="66"/>
      <c r="U1553" s="268"/>
      <c r="V1553" s="22"/>
    </row>
    <row r="1554" spans="2:22">
      <c r="C1554" s="66"/>
      <c r="D1554" s="352"/>
      <c r="E1554" s="66"/>
      <c r="F1554" s="66"/>
      <c r="G1554" s="66"/>
      <c r="H1554" s="66"/>
      <c r="I1554" s="66"/>
      <c r="J1554" s="66"/>
      <c r="K1554" s="66"/>
      <c r="L1554" s="66"/>
      <c r="M1554" s="66"/>
      <c r="N1554" s="66"/>
      <c r="O1554" s="66"/>
      <c r="P1554" s="66"/>
      <c r="Q1554" s="66"/>
      <c r="R1554" s="66"/>
      <c r="S1554" s="66"/>
      <c r="T1554" s="66"/>
      <c r="U1554" s="268"/>
      <c r="V1554" s="22"/>
    </row>
    <row r="1555" spans="2:22">
      <c r="C1555" s="66"/>
      <c r="D1555" s="352"/>
      <c r="E1555" s="66"/>
      <c r="F1555" s="66"/>
      <c r="G1555" s="66"/>
      <c r="H1555" s="66"/>
      <c r="I1555" s="66"/>
      <c r="J1555" s="66"/>
      <c r="K1555" s="66"/>
      <c r="L1555" s="66"/>
      <c r="M1555" s="66"/>
      <c r="N1555" s="66"/>
      <c r="O1555" s="66"/>
      <c r="P1555" s="66"/>
      <c r="Q1555" s="66"/>
      <c r="R1555" s="66"/>
      <c r="S1555" s="66"/>
      <c r="T1555" s="66"/>
      <c r="U1555" s="268"/>
      <c r="V1555" s="22"/>
    </row>
    <row r="1556" spans="2:22">
      <c r="C1556" s="66"/>
      <c r="D1556" s="352"/>
      <c r="E1556" s="66"/>
      <c r="F1556" s="66"/>
      <c r="G1556" s="66"/>
      <c r="H1556" s="66"/>
      <c r="I1556" s="66"/>
      <c r="J1556" s="66"/>
      <c r="K1556" s="66"/>
      <c r="L1556" s="66"/>
      <c r="M1556" s="66"/>
      <c r="N1556" s="66"/>
      <c r="O1556" s="66"/>
      <c r="P1556" s="66"/>
      <c r="Q1556" s="66"/>
      <c r="R1556" s="66"/>
      <c r="S1556" s="66"/>
      <c r="T1556" s="66"/>
      <c r="U1556" s="268"/>
      <c r="V1556" s="22"/>
    </row>
    <row r="1557" spans="2:22">
      <c r="C1557" s="66"/>
      <c r="D1557" s="352"/>
      <c r="E1557" s="66"/>
      <c r="F1557" s="66"/>
      <c r="G1557" s="66"/>
      <c r="H1557" s="66"/>
      <c r="I1557" s="66"/>
      <c r="J1557" s="66"/>
      <c r="K1557" s="66"/>
      <c r="L1557" s="66"/>
      <c r="M1557" s="66"/>
      <c r="N1557" s="66"/>
      <c r="O1557" s="66"/>
      <c r="P1557" s="66"/>
      <c r="Q1557" s="66"/>
      <c r="R1557" s="66"/>
      <c r="S1557" s="66"/>
      <c r="T1557" s="66"/>
      <c r="U1557" s="268"/>
      <c r="V1557" s="22"/>
    </row>
    <row r="1558" spans="2:22">
      <c r="B1558" s="27"/>
      <c r="C1558" s="66"/>
      <c r="D1558" s="352"/>
      <c r="E1558" s="66"/>
      <c r="F1558" s="66"/>
      <c r="G1558" s="66"/>
      <c r="H1558" s="66"/>
      <c r="I1558" s="66"/>
      <c r="J1558" s="66"/>
      <c r="K1558" s="66"/>
      <c r="L1558" s="66"/>
      <c r="M1558" s="66"/>
      <c r="N1558" s="66"/>
      <c r="O1558" s="66"/>
      <c r="P1558" s="66"/>
      <c r="Q1558" s="66"/>
      <c r="R1558" s="66"/>
      <c r="S1558" s="66"/>
      <c r="T1558" s="66"/>
      <c r="U1558" s="268"/>
      <c r="V1558" s="22"/>
    </row>
    <row r="1559" spans="2:22">
      <c r="B1559" s="27"/>
      <c r="C1559" s="66"/>
      <c r="D1559" s="352"/>
      <c r="E1559" s="66"/>
      <c r="F1559" s="66"/>
      <c r="G1559" s="66"/>
      <c r="H1559" s="66"/>
      <c r="I1559" s="66"/>
      <c r="J1559" s="66"/>
      <c r="K1559" s="66"/>
      <c r="L1559" s="66"/>
      <c r="M1559" s="66"/>
      <c r="N1559" s="66"/>
      <c r="O1559" s="66"/>
      <c r="P1559" s="66"/>
      <c r="Q1559" s="66"/>
      <c r="R1559" s="66"/>
      <c r="S1559" s="66"/>
      <c r="T1559" s="66"/>
      <c r="U1559" s="268"/>
      <c r="V1559" s="22"/>
    </row>
    <row r="1560" spans="2:22">
      <c r="B1560" s="27"/>
      <c r="C1560" s="66"/>
      <c r="D1560" s="352"/>
      <c r="E1560" s="66"/>
      <c r="F1560" s="66"/>
      <c r="G1560" s="66"/>
      <c r="H1560" s="66"/>
      <c r="I1560" s="66"/>
      <c r="J1560" s="66"/>
      <c r="K1560" s="66"/>
      <c r="L1560" s="66"/>
      <c r="M1560" s="66"/>
      <c r="N1560" s="66"/>
      <c r="O1560" s="66"/>
      <c r="P1560" s="66"/>
      <c r="Q1560" s="66"/>
      <c r="R1560" s="66"/>
      <c r="S1560" s="66"/>
      <c r="T1560" s="66"/>
      <c r="U1560" s="268"/>
      <c r="V1560" s="22"/>
    </row>
    <row r="1561" spans="2:22">
      <c r="C1561" s="66"/>
      <c r="D1561" s="352"/>
      <c r="E1561" s="66"/>
      <c r="F1561" s="66"/>
      <c r="G1561" s="66"/>
      <c r="H1561" s="66"/>
      <c r="I1561" s="66"/>
      <c r="J1561" s="66"/>
      <c r="K1561" s="66"/>
      <c r="L1561" s="66"/>
      <c r="M1561" s="66"/>
      <c r="N1561" s="66"/>
      <c r="O1561" s="66"/>
      <c r="P1561" s="66"/>
      <c r="Q1561" s="66"/>
      <c r="R1561" s="66"/>
      <c r="S1561" s="66"/>
      <c r="T1561" s="66"/>
      <c r="U1561" s="268"/>
      <c r="V1561" s="22"/>
    </row>
    <row r="1562" spans="2:22">
      <c r="C1562" s="66"/>
      <c r="D1562" s="352"/>
      <c r="E1562" s="66"/>
      <c r="F1562" s="66"/>
      <c r="G1562" s="66"/>
      <c r="H1562" s="66"/>
      <c r="I1562" s="66"/>
      <c r="J1562" s="66"/>
      <c r="K1562" s="66"/>
      <c r="L1562" s="66"/>
      <c r="M1562" s="66"/>
      <c r="N1562" s="66"/>
      <c r="O1562" s="66"/>
      <c r="P1562" s="66"/>
      <c r="Q1562" s="66"/>
      <c r="R1562" s="66"/>
      <c r="S1562" s="66"/>
      <c r="T1562" s="66"/>
      <c r="U1562" s="268"/>
      <c r="V1562" s="22"/>
    </row>
    <row r="1563" spans="2:22">
      <c r="C1563" s="66"/>
      <c r="D1563" s="352"/>
      <c r="E1563" s="66"/>
      <c r="F1563" s="66"/>
      <c r="G1563" s="66"/>
      <c r="H1563" s="66"/>
      <c r="I1563" s="66"/>
      <c r="J1563" s="66"/>
      <c r="K1563" s="66"/>
      <c r="L1563" s="66"/>
      <c r="M1563" s="66"/>
      <c r="N1563" s="66"/>
      <c r="O1563" s="66"/>
      <c r="P1563" s="66"/>
      <c r="Q1563" s="66"/>
      <c r="R1563" s="66"/>
      <c r="S1563" s="66"/>
      <c r="T1563" s="66"/>
      <c r="U1563" s="268"/>
      <c r="V1563" s="22"/>
    </row>
    <row r="1564" spans="2:22">
      <c r="C1564" s="66"/>
      <c r="D1564" s="352"/>
      <c r="E1564" s="66"/>
      <c r="F1564" s="66"/>
      <c r="G1564" s="66"/>
      <c r="H1564" s="66"/>
      <c r="I1564" s="66"/>
      <c r="J1564" s="66"/>
      <c r="K1564" s="66"/>
      <c r="L1564" s="66"/>
      <c r="M1564" s="66"/>
      <c r="N1564" s="66"/>
      <c r="O1564" s="66"/>
      <c r="P1564" s="66"/>
      <c r="Q1564" s="66"/>
      <c r="R1564" s="66"/>
      <c r="S1564" s="66"/>
      <c r="T1564" s="66"/>
      <c r="U1564" s="268"/>
      <c r="V1564" s="22"/>
    </row>
    <row r="1565" spans="2:22">
      <c r="B1565" s="27"/>
      <c r="C1565" s="66"/>
      <c r="D1565" s="352"/>
      <c r="E1565" s="66"/>
      <c r="F1565" s="66"/>
      <c r="G1565" s="66"/>
      <c r="H1565" s="66"/>
      <c r="I1565" s="66"/>
      <c r="J1565" s="66"/>
      <c r="K1565" s="66"/>
      <c r="L1565" s="66"/>
      <c r="M1565" s="66"/>
      <c r="N1565" s="66"/>
      <c r="O1565" s="66"/>
      <c r="P1565" s="66"/>
      <c r="Q1565" s="66"/>
      <c r="R1565" s="66"/>
      <c r="S1565" s="66"/>
      <c r="T1565" s="66"/>
      <c r="U1565" s="268"/>
      <c r="V1565" s="22"/>
    </row>
    <row r="1566" spans="2:22">
      <c r="B1566" s="27"/>
      <c r="C1566" s="66"/>
      <c r="D1566" s="352"/>
      <c r="E1566" s="66"/>
      <c r="F1566" s="66"/>
      <c r="G1566" s="66"/>
      <c r="H1566" s="66"/>
      <c r="I1566" s="66"/>
      <c r="J1566" s="66"/>
      <c r="K1566" s="66"/>
      <c r="L1566" s="66"/>
      <c r="M1566" s="66"/>
      <c r="N1566" s="66"/>
      <c r="O1566" s="66"/>
      <c r="P1566" s="66"/>
      <c r="Q1566" s="66"/>
      <c r="R1566" s="66"/>
      <c r="S1566" s="66"/>
      <c r="T1566" s="66"/>
      <c r="U1566" s="268"/>
      <c r="V1566" s="22"/>
    </row>
    <row r="1567" spans="2:22">
      <c r="B1567" s="27"/>
      <c r="C1567" s="66"/>
      <c r="D1567" s="352"/>
      <c r="E1567" s="66"/>
      <c r="F1567" s="66"/>
      <c r="G1567" s="66"/>
      <c r="H1567" s="66"/>
      <c r="I1567" s="66"/>
      <c r="J1567" s="66"/>
      <c r="K1567" s="66"/>
      <c r="L1567" s="66"/>
      <c r="M1567" s="66"/>
      <c r="N1567" s="66"/>
      <c r="O1567" s="66"/>
      <c r="P1567" s="66"/>
      <c r="Q1567" s="66"/>
      <c r="R1567" s="66"/>
      <c r="S1567" s="66"/>
      <c r="T1567" s="66"/>
      <c r="U1567" s="268"/>
      <c r="V1567" s="22"/>
    </row>
    <row r="1568" spans="2:22">
      <c r="C1568" s="66"/>
      <c r="D1568" s="352"/>
      <c r="E1568" s="66"/>
      <c r="F1568" s="66"/>
      <c r="G1568" s="66"/>
      <c r="H1568" s="66"/>
      <c r="I1568" s="66"/>
      <c r="J1568" s="66"/>
      <c r="K1568" s="66"/>
      <c r="L1568" s="66"/>
      <c r="M1568" s="66"/>
      <c r="N1568" s="66"/>
      <c r="O1568" s="66"/>
      <c r="P1568" s="66"/>
      <c r="Q1568" s="66"/>
      <c r="R1568" s="66"/>
      <c r="S1568" s="66"/>
      <c r="T1568" s="66"/>
      <c r="U1568" s="268"/>
      <c r="V1568" s="22"/>
    </row>
    <row r="1569" spans="2:24" ht="15.75" thickBot="1">
      <c r="C1569" s="137"/>
      <c r="D1569" s="414"/>
      <c r="E1569" s="137"/>
      <c r="F1569" s="137"/>
      <c r="G1569" s="137"/>
      <c r="H1569" s="137"/>
      <c r="I1569" s="137"/>
      <c r="J1569" s="137"/>
      <c r="K1569" s="137"/>
      <c r="L1569" s="137"/>
      <c r="M1569" s="137"/>
      <c r="N1569" s="137"/>
      <c r="O1569" s="137"/>
      <c r="P1569" s="137"/>
      <c r="Q1569" s="137"/>
      <c r="R1569" s="137"/>
      <c r="S1569" s="137"/>
      <c r="T1569" s="137"/>
      <c r="U1569" s="296"/>
      <c r="V1569" s="22"/>
      <c r="W1569" s="66"/>
      <c r="X1569" s="66"/>
    </row>
    <row r="1570" spans="2:24" ht="15.75" customHeight="1" thickTop="1">
      <c r="U1570" s="253"/>
      <c r="V1570" s="22"/>
    </row>
    <row r="1571" spans="2:24" ht="15.75" customHeight="1">
      <c r="V1571" s="22"/>
    </row>
    <row r="1572" spans="2:24" ht="19.5" customHeight="1">
      <c r="B1572" s="121"/>
      <c r="V1572" s="22"/>
    </row>
    <row r="1573" spans="2:24">
      <c r="C1573" s="134"/>
      <c r="D1573" s="377"/>
      <c r="E1573" s="134"/>
      <c r="F1573" s="134"/>
      <c r="G1573" s="134"/>
      <c r="H1573" s="134"/>
      <c r="I1573" s="84"/>
      <c r="J1573" s="84"/>
      <c r="K1573" s="84"/>
      <c r="L1573" s="84"/>
      <c r="M1573" s="84"/>
      <c r="N1573" s="84"/>
      <c r="O1573" s="84"/>
      <c r="P1573" s="84"/>
      <c r="Q1573" s="84"/>
      <c r="R1573" s="84"/>
      <c r="S1573" s="84"/>
      <c r="T1573" s="134"/>
      <c r="U1573" s="267"/>
      <c r="V1573" s="22"/>
    </row>
    <row r="1574" spans="2:24">
      <c r="C1574" s="70"/>
      <c r="D1574" s="377"/>
      <c r="E1574" s="70"/>
      <c r="F1574" s="70"/>
      <c r="G1574" s="70"/>
      <c r="H1574" s="70"/>
      <c r="I1574" s="70"/>
      <c r="J1574" s="70"/>
      <c r="K1574" s="70"/>
      <c r="L1574" s="70"/>
      <c r="M1574" s="70"/>
      <c r="N1574" s="70"/>
      <c r="O1574" s="70"/>
      <c r="P1574" s="70"/>
      <c r="Q1574" s="70"/>
      <c r="R1574" s="70"/>
      <c r="S1574" s="70"/>
      <c r="T1574" s="70"/>
      <c r="U1574" s="267"/>
      <c r="V1574" s="22"/>
    </row>
    <row r="1575" spans="2:24">
      <c r="B1575" s="106"/>
      <c r="C1575" s="70"/>
      <c r="D1575" s="377"/>
      <c r="E1575" s="70"/>
      <c r="F1575" s="70"/>
      <c r="G1575" s="70"/>
      <c r="H1575" s="70"/>
      <c r="I1575" s="70"/>
      <c r="J1575" s="70"/>
      <c r="K1575" s="70"/>
      <c r="L1575" s="70"/>
      <c r="M1575" s="70"/>
      <c r="N1575" s="70"/>
      <c r="O1575" s="70"/>
      <c r="P1575" s="70"/>
      <c r="Q1575" s="70"/>
      <c r="R1575" s="70"/>
      <c r="S1575" s="70"/>
      <c r="T1575" s="70"/>
      <c r="U1575" s="267"/>
      <c r="V1575" s="22"/>
    </row>
    <row r="1576" spans="2:24" ht="15.75" thickBot="1">
      <c r="C1576" s="143"/>
      <c r="D1576" s="415"/>
      <c r="E1576" s="143"/>
      <c r="F1576" s="143"/>
      <c r="G1576" s="143"/>
      <c r="H1576" s="143"/>
      <c r="I1576" s="143"/>
      <c r="J1576" s="143"/>
      <c r="K1576" s="143"/>
      <c r="L1576" s="143"/>
      <c r="M1576" s="143"/>
      <c r="N1576" s="143"/>
      <c r="O1576" s="143"/>
      <c r="P1576" s="143"/>
      <c r="Q1576" s="143"/>
      <c r="R1576" s="143"/>
      <c r="S1576" s="143"/>
      <c r="T1576" s="143"/>
      <c r="U1576" s="297"/>
      <c r="V1576" s="22"/>
    </row>
    <row r="1577" spans="2:24">
      <c r="C1577" s="70"/>
      <c r="D1577" s="377"/>
      <c r="E1577" s="70"/>
      <c r="F1577" s="70"/>
      <c r="G1577" s="70"/>
      <c r="H1577" s="70"/>
      <c r="I1577" s="70"/>
      <c r="J1577" s="70"/>
      <c r="K1577" s="70"/>
      <c r="L1577" s="70"/>
      <c r="M1577" s="70"/>
      <c r="N1577" s="70"/>
      <c r="O1577" s="70"/>
      <c r="P1577" s="70"/>
      <c r="Q1577" s="70"/>
      <c r="R1577" s="70"/>
      <c r="S1577" s="70"/>
      <c r="T1577" s="70"/>
      <c r="U1577" s="267"/>
      <c r="V1577" s="22"/>
    </row>
    <row r="1578" spans="2:24">
      <c r="B1578" s="106"/>
      <c r="C1578" s="70"/>
      <c r="D1578" s="377"/>
      <c r="E1578" s="70"/>
      <c r="F1578" s="70"/>
      <c r="G1578" s="70"/>
      <c r="H1578" s="70"/>
      <c r="I1578" s="70"/>
      <c r="J1578" s="70"/>
      <c r="K1578" s="70"/>
      <c r="L1578" s="70"/>
      <c r="M1578" s="70"/>
      <c r="N1578" s="70"/>
      <c r="O1578" s="70"/>
      <c r="P1578" s="70"/>
      <c r="Q1578" s="70"/>
      <c r="R1578" s="70"/>
      <c r="S1578" s="70"/>
      <c r="T1578" s="70"/>
      <c r="U1578" s="267"/>
      <c r="V1578" s="22"/>
    </row>
    <row r="1579" spans="2:24">
      <c r="C1579" s="66"/>
      <c r="D1579" s="352"/>
      <c r="E1579" s="66"/>
      <c r="F1579" s="66"/>
      <c r="G1579" s="66"/>
      <c r="H1579" s="66"/>
      <c r="I1579" s="66"/>
      <c r="J1579" s="66"/>
      <c r="K1579" s="66"/>
      <c r="L1579" s="66"/>
      <c r="M1579" s="66"/>
      <c r="N1579" s="66"/>
      <c r="O1579" s="66"/>
      <c r="P1579" s="66"/>
      <c r="Q1579" s="66"/>
      <c r="R1579" s="66"/>
      <c r="S1579" s="66"/>
      <c r="T1579" s="66"/>
      <c r="V1579" s="22"/>
    </row>
    <row r="1580" spans="2:24" ht="15.75" thickBot="1">
      <c r="C1580" s="75"/>
      <c r="D1580" s="416"/>
      <c r="E1580" s="75"/>
      <c r="F1580" s="75"/>
      <c r="G1580" s="75"/>
      <c r="H1580" s="75"/>
      <c r="I1580" s="75"/>
      <c r="J1580" s="75"/>
      <c r="K1580" s="75"/>
      <c r="L1580" s="75"/>
      <c r="M1580" s="75"/>
      <c r="N1580" s="75"/>
      <c r="O1580" s="75"/>
      <c r="P1580" s="75"/>
      <c r="Q1580" s="75"/>
      <c r="R1580" s="75"/>
      <c r="S1580" s="75"/>
      <c r="T1580" s="75"/>
      <c r="U1580" s="298"/>
      <c r="V1580" s="67"/>
    </row>
    <row r="1581" spans="2:24">
      <c r="V1581" s="67"/>
    </row>
    <row r="1582" spans="2:24" ht="15.75" thickBot="1">
      <c r="B1582" s="106"/>
      <c r="C1582" s="137"/>
      <c r="D1582" s="413"/>
      <c r="E1582" s="137"/>
      <c r="F1582" s="137"/>
      <c r="G1582" s="137"/>
      <c r="H1582" s="137"/>
      <c r="I1582" s="137"/>
      <c r="J1582" s="137"/>
      <c r="K1582" s="137"/>
      <c r="L1582" s="137"/>
      <c r="M1582" s="137"/>
      <c r="N1582" s="137"/>
      <c r="O1582" s="137"/>
      <c r="P1582" s="137"/>
      <c r="Q1582" s="137"/>
      <c r="R1582" s="137"/>
      <c r="S1582" s="137"/>
      <c r="T1582" s="137"/>
      <c r="U1582" s="295"/>
      <c r="V1582" s="67"/>
    </row>
    <row r="1583" spans="2:24" ht="15.75" thickTop="1">
      <c r="V1583" s="67"/>
    </row>
    <row r="1584" spans="2:24">
      <c r="V1584" s="67"/>
    </row>
    <row r="1585" spans="2:22" ht="26.25" customHeight="1">
      <c r="B1585" s="130"/>
      <c r="C1585" s="22"/>
      <c r="D1585" s="360"/>
      <c r="E1585" s="22"/>
      <c r="F1585" s="22"/>
      <c r="G1585" s="22"/>
      <c r="H1585" s="22"/>
      <c r="I1585" s="22"/>
      <c r="J1585" s="22"/>
      <c r="K1585" s="22"/>
      <c r="L1585" s="22"/>
      <c r="M1585" s="22"/>
      <c r="N1585" s="22"/>
      <c r="O1585" s="22"/>
      <c r="P1585" s="22"/>
      <c r="Q1585" s="22"/>
      <c r="R1585" s="22"/>
      <c r="S1585" s="22"/>
      <c r="T1585" s="22"/>
      <c r="V1585" s="67"/>
    </row>
    <row r="1586" spans="2:22">
      <c r="B1586" s="40"/>
      <c r="C1586" s="134"/>
      <c r="D1586" s="377"/>
      <c r="E1586" s="134"/>
      <c r="F1586" s="134"/>
      <c r="G1586" s="134"/>
      <c r="H1586" s="134"/>
      <c r="I1586" s="84"/>
      <c r="J1586" s="84"/>
      <c r="K1586" s="84"/>
      <c r="L1586" s="84"/>
      <c r="M1586" s="84"/>
      <c r="N1586" s="84"/>
      <c r="O1586" s="84"/>
      <c r="P1586" s="84"/>
      <c r="Q1586" s="84"/>
      <c r="R1586" s="84"/>
      <c r="S1586" s="84"/>
      <c r="T1586" s="134"/>
      <c r="U1586" s="267"/>
      <c r="V1586" s="67"/>
    </row>
    <row r="1587" spans="2:22">
      <c r="C1587" s="70"/>
      <c r="D1587" s="377"/>
      <c r="E1587" s="70"/>
      <c r="F1587" s="70"/>
      <c r="G1587" s="70"/>
      <c r="H1587" s="70"/>
      <c r="I1587" s="70"/>
      <c r="J1587" s="70"/>
      <c r="K1587" s="70"/>
      <c r="L1587" s="70"/>
      <c r="M1587" s="70"/>
      <c r="N1587" s="70"/>
      <c r="O1587" s="70"/>
      <c r="P1587" s="70"/>
      <c r="Q1587" s="70"/>
      <c r="R1587" s="70"/>
      <c r="S1587" s="70"/>
      <c r="T1587" s="70"/>
      <c r="U1587" s="267"/>
      <c r="V1587" s="67"/>
    </row>
    <row r="1588" spans="2:22">
      <c r="B1588" s="999"/>
      <c r="C1588" s="1000"/>
      <c r="D1588" s="352"/>
      <c r="E1588" s="66"/>
      <c r="F1588" s="66"/>
      <c r="G1588" s="66"/>
      <c r="H1588" s="66"/>
      <c r="I1588" s="66"/>
      <c r="J1588" s="66"/>
      <c r="K1588" s="66"/>
      <c r="L1588" s="66"/>
      <c r="M1588" s="66"/>
      <c r="N1588" s="66"/>
      <c r="O1588" s="66"/>
      <c r="P1588" s="66"/>
      <c r="Q1588" s="66"/>
      <c r="R1588" s="66"/>
      <c r="S1588" s="66"/>
      <c r="T1588" s="66"/>
      <c r="U1588" s="305"/>
      <c r="V1588" s="22"/>
    </row>
    <row r="1589" spans="2:22" ht="15.75" thickBot="1">
      <c r="C1589" s="137"/>
      <c r="D1589" s="413"/>
      <c r="E1589" s="137"/>
      <c r="F1589" s="137"/>
      <c r="G1589" s="137"/>
      <c r="H1589" s="137"/>
      <c r="I1589" s="137"/>
      <c r="J1589" s="137"/>
      <c r="K1589" s="137"/>
      <c r="L1589" s="137"/>
      <c r="M1589" s="137"/>
      <c r="N1589" s="137"/>
      <c r="O1589" s="137"/>
      <c r="P1589" s="137"/>
      <c r="Q1589" s="137"/>
      <c r="R1589" s="137"/>
      <c r="S1589" s="137"/>
      <c r="T1589" s="137"/>
      <c r="U1589" s="299"/>
      <c r="V1589" s="22"/>
    </row>
    <row r="1590" spans="2:22" thickTop="1">
      <c r="C1590" s="22"/>
      <c r="D1590" s="360"/>
      <c r="E1590" s="22"/>
      <c r="F1590" s="22"/>
      <c r="G1590" s="22"/>
      <c r="H1590" s="22"/>
      <c r="I1590" s="22"/>
      <c r="J1590" s="22"/>
      <c r="K1590" s="22"/>
      <c r="L1590" s="22"/>
      <c r="M1590" s="22"/>
      <c r="N1590" s="22"/>
      <c r="O1590" s="22"/>
      <c r="P1590" s="22"/>
      <c r="Q1590" s="22"/>
      <c r="R1590" s="22"/>
      <c r="S1590" s="22"/>
      <c r="T1590" s="22"/>
      <c r="V1590" s="22"/>
    </row>
    <row r="1591" spans="2:22" ht="14.25">
      <c r="B1591" s="981"/>
      <c r="C1591" s="981"/>
      <c r="D1591" s="981"/>
      <c r="E1591" s="981"/>
      <c r="F1591" s="981"/>
      <c r="G1591" s="981"/>
      <c r="H1591" s="981"/>
      <c r="I1591" s="981"/>
      <c r="J1591" s="981"/>
      <c r="K1591" s="981"/>
      <c r="L1591" s="981"/>
      <c r="M1591" s="981"/>
      <c r="N1591" s="981"/>
      <c r="O1591" s="981"/>
      <c r="P1591" s="981"/>
      <c r="Q1591" s="981"/>
      <c r="R1591" s="981"/>
      <c r="S1591" s="981"/>
      <c r="T1591" s="981"/>
      <c r="U1591" s="981"/>
      <c r="V1591" s="22"/>
    </row>
    <row r="1592" spans="2:22" ht="14.25">
      <c r="B1592" s="981"/>
      <c r="C1592" s="981"/>
      <c r="D1592" s="981"/>
      <c r="E1592" s="981"/>
      <c r="F1592" s="981"/>
      <c r="G1592" s="981"/>
      <c r="H1592" s="981"/>
      <c r="I1592" s="981"/>
      <c r="J1592" s="981"/>
      <c r="K1592" s="981"/>
      <c r="L1592" s="981"/>
      <c r="M1592" s="981"/>
      <c r="N1592" s="981"/>
      <c r="O1592" s="981"/>
      <c r="P1592" s="981"/>
      <c r="Q1592" s="981"/>
      <c r="R1592" s="981"/>
      <c r="S1592" s="981"/>
      <c r="T1592" s="981"/>
      <c r="U1592" s="981"/>
      <c r="V1592" s="22"/>
    </row>
    <row r="1593" spans="2:22" ht="14.25">
      <c r="B1593" s="981"/>
      <c r="C1593" s="981"/>
      <c r="D1593" s="981"/>
      <c r="E1593" s="981"/>
      <c r="F1593" s="981"/>
      <c r="G1593" s="981"/>
      <c r="H1593" s="981"/>
      <c r="I1593" s="981"/>
      <c r="J1593" s="981"/>
      <c r="K1593" s="981"/>
      <c r="L1593" s="981"/>
      <c r="M1593" s="981"/>
      <c r="N1593" s="981"/>
      <c r="O1593" s="981"/>
      <c r="P1593" s="981"/>
      <c r="Q1593" s="981"/>
      <c r="R1593" s="981"/>
      <c r="S1593" s="981"/>
      <c r="T1593" s="981"/>
      <c r="U1593" s="981"/>
      <c r="V1593" s="22"/>
    </row>
    <row r="1594" spans="2:22" ht="14.25">
      <c r="B1594" s="981"/>
      <c r="C1594" s="981"/>
      <c r="D1594" s="981"/>
      <c r="E1594" s="981"/>
      <c r="F1594" s="981"/>
      <c r="G1594" s="981"/>
      <c r="H1594" s="981"/>
      <c r="I1594" s="981"/>
      <c r="J1594" s="981"/>
      <c r="K1594" s="981"/>
      <c r="L1594" s="981"/>
      <c r="M1594" s="981"/>
      <c r="N1594" s="981"/>
      <c r="O1594" s="981"/>
      <c r="P1594" s="981"/>
      <c r="Q1594" s="981"/>
      <c r="R1594" s="981"/>
      <c r="S1594" s="981"/>
      <c r="T1594" s="981"/>
      <c r="U1594" s="981"/>
      <c r="V1594" s="22"/>
    </row>
    <row r="1595" spans="2:22">
      <c r="V1595" s="22"/>
    </row>
    <row r="1596" spans="2:22">
      <c r="V1596" s="22"/>
    </row>
    <row r="1597" spans="2:22">
      <c r="V1597" s="22"/>
    </row>
    <row r="1600" spans="2:22" ht="21" customHeight="1" thickBot="1">
      <c r="B1600" s="100"/>
      <c r="C1600" s="101"/>
      <c r="D1600" s="390"/>
      <c r="E1600" s="101"/>
      <c r="F1600" s="101"/>
      <c r="G1600" s="101"/>
      <c r="H1600" s="101"/>
      <c r="I1600" s="101"/>
      <c r="J1600" s="101"/>
      <c r="K1600" s="101"/>
      <c r="L1600" s="101"/>
      <c r="M1600" s="101"/>
      <c r="N1600" s="101"/>
      <c r="O1600" s="101"/>
      <c r="P1600" s="101"/>
      <c r="Q1600" s="101"/>
      <c r="R1600" s="101"/>
      <c r="S1600" s="101"/>
      <c r="T1600" s="101"/>
      <c r="U1600" s="276"/>
      <c r="V1600" s="22"/>
    </row>
    <row r="1602" spans="2:24">
      <c r="B1602" s="64"/>
      <c r="V1602" s="22"/>
    </row>
    <row r="1603" spans="2:24">
      <c r="B1603" s="64"/>
      <c r="V1603" s="22"/>
    </row>
    <row r="1604" spans="2:24" ht="18.75" customHeight="1">
      <c r="C1604" s="1001"/>
      <c r="D1604" s="1002"/>
      <c r="E1604" s="146"/>
      <c r="F1604" s="146"/>
      <c r="G1604" s="146"/>
      <c r="H1604" s="146"/>
      <c r="I1604" s="146"/>
      <c r="J1604" s="146"/>
      <c r="K1604" s="146"/>
      <c r="L1604" s="146"/>
      <c r="M1604" s="146"/>
      <c r="N1604" s="146"/>
      <c r="O1604" s="146"/>
      <c r="P1604" s="146"/>
      <c r="Q1604" s="146"/>
      <c r="R1604" s="146"/>
      <c r="S1604" s="146"/>
      <c r="T1604" s="146"/>
      <c r="U1604" s="1003"/>
      <c r="V1604" s="22"/>
    </row>
    <row r="1605" spans="2:24">
      <c r="C1605" s="1001"/>
      <c r="D1605" s="1002"/>
      <c r="E1605" s="146"/>
      <c r="F1605" s="146"/>
      <c r="G1605" s="146"/>
      <c r="H1605" s="146"/>
      <c r="I1605" s="146"/>
      <c r="J1605" s="146"/>
      <c r="K1605" s="146"/>
      <c r="L1605" s="146"/>
      <c r="M1605" s="146"/>
      <c r="N1605" s="146"/>
      <c r="O1605" s="146"/>
      <c r="P1605" s="146"/>
      <c r="Q1605" s="146"/>
      <c r="R1605" s="146"/>
      <c r="S1605" s="146"/>
      <c r="T1605" s="146"/>
      <c r="U1605" s="1003"/>
      <c r="V1605" s="22"/>
    </row>
    <row r="1606" spans="2:24">
      <c r="C1606" s="1001"/>
      <c r="D1606" s="1002"/>
      <c r="E1606" s="146"/>
      <c r="F1606" s="146"/>
      <c r="G1606" s="146"/>
      <c r="H1606" s="146"/>
      <c r="I1606" s="146"/>
      <c r="J1606" s="146"/>
      <c r="K1606" s="146"/>
      <c r="L1606" s="146"/>
      <c r="M1606" s="146"/>
      <c r="N1606" s="146"/>
      <c r="O1606" s="146"/>
      <c r="P1606" s="146"/>
      <c r="Q1606" s="146"/>
      <c r="R1606" s="146"/>
      <c r="S1606" s="146"/>
      <c r="T1606" s="146"/>
      <c r="U1606" s="1003"/>
      <c r="V1606" s="22"/>
    </row>
    <row r="1607" spans="2:24">
      <c r="C1607" s="79"/>
      <c r="D1607" s="374"/>
      <c r="E1607" s="79"/>
      <c r="F1607" s="79"/>
      <c r="G1607" s="79"/>
      <c r="H1607" s="79"/>
      <c r="I1607" s="79"/>
      <c r="J1607" s="79"/>
      <c r="K1607" s="79"/>
      <c r="L1607" s="79"/>
      <c r="M1607" s="79"/>
      <c r="N1607" s="79"/>
      <c r="O1607" s="79"/>
      <c r="P1607" s="79"/>
      <c r="Q1607" s="79"/>
      <c r="R1607" s="79"/>
      <c r="S1607" s="79"/>
      <c r="T1607" s="79"/>
      <c r="U1607" s="300"/>
      <c r="V1607" s="22"/>
    </row>
    <row r="1608" spans="2:24">
      <c r="B1608" s="983"/>
      <c r="V1608" s="22"/>
    </row>
    <row r="1609" spans="2:24">
      <c r="B1609" s="983"/>
      <c r="V1609" s="22"/>
    </row>
    <row r="1610" spans="2:24">
      <c r="B1610" s="147"/>
      <c r="V1610" s="22"/>
    </row>
    <row r="1611" spans="2:24" ht="20.25" customHeight="1">
      <c r="B1611" s="981"/>
      <c r="C1611" s="991"/>
      <c r="D1611" s="997"/>
      <c r="E1611" s="37"/>
      <c r="F1611" s="37"/>
      <c r="G1611" s="37"/>
      <c r="H1611" s="37"/>
      <c r="I1611" s="37"/>
      <c r="J1611" s="37"/>
      <c r="K1611" s="37"/>
      <c r="L1611" s="37"/>
      <c r="M1611" s="37"/>
      <c r="N1611" s="37"/>
      <c r="O1611" s="37"/>
      <c r="P1611" s="37"/>
      <c r="Q1611" s="37"/>
      <c r="R1611" s="37"/>
      <c r="S1611" s="37"/>
      <c r="T1611" s="37"/>
      <c r="U1611" s="998"/>
      <c r="V1611" s="22"/>
    </row>
    <row r="1612" spans="2:24" ht="15.75" customHeight="1">
      <c r="B1612" s="981"/>
      <c r="C1612" s="991"/>
      <c r="D1612" s="997"/>
      <c r="E1612" s="37"/>
      <c r="F1612" s="37"/>
      <c r="G1612" s="37"/>
      <c r="H1612" s="37"/>
      <c r="I1612" s="37"/>
      <c r="J1612" s="37"/>
      <c r="K1612" s="37"/>
      <c r="L1612" s="37"/>
      <c r="M1612" s="37"/>
      <c r="N1612" s="37"/>
      <c r="O1612" s="37"/>
      <c r="P1612" s="37"/>
      <c r="Q1612" s="37"/>
      <c r="R1612" s="37"/>
      <c r="S1612" s="37"/>
      <c r="T1612" s="37"/>
      <c r="U1612" s="998"/>
      <c r="V1612" s="22"/>
    </row>
    <row r="1613" spans="2:24" ht="14.25">
      <c r="C1613" s="37"/>
      <c r="D1613" s="417"/>
      <c r="E1613" s="37"/>
      <c r="F1613" s="37"/>
      <c r="G1613" s="37"/>
      <c r="H1613" s="37"/>
      <c r="I1613" s="37"/>
      <c r="J1613" s="37"/>
      <c r="K1613" s="37"/>
      <c r="L1613" s="37"/>
      <c r="M1613" s="37"/>
      <c r="N1613" s="37"/>
      <c r="O1613" s="37"/>
      <c r="P1613" s="37"/>
      <c r="Q1613" s="37"/>
      <c r="R1613" s="37"/>
      <c r="S1613" s="37"/>
      <c r="T1613" s="37"/>
      <c r="U1613" s="305"/>
      <c r="V1613" s="22"/>
      <c r="W1613" s="37"/>
      <c r="X1613" s="37"/>
    </row>
    <row r="1614" spans="2:24" ht="15.75" customHeight="1">
      <c r="B1614" s="981"/>
      <c r="C1614" s="991"/>
      <c r="D1614" s="997"/>
      <c r="E1614" s="37"/>
      <c r="F1614" s="37"/>
      <c r="G1614" s="37"/>
      <c r="H1614" s="37"/>
      <c r="I1614" s="37"/>
      <c r="J1614" s="37"/>
      <c r="K1614" s="37"/>
      <c r="L1614" s="37"/>
      <c r="M1614" s="37"/>
      <c r="N1614" s="37"/>
      <c r="O1614" s="37"/>
      <c r="P1614" s="37"/>
      <c r="Q1614" s="37"/>
      <c r="R1614" s="37"/>
      <c r="S1614" s="37"/>
      <c r="T1614" s="37"/>
      <c r="U1614" s="998"/>
      <c r="V1614" s="22"/>
    </row>
    <row r="1615" spans="2:24" ht="22.5" customHeight="1">
      <c r="B1615" s="981"/>
      <c r="C1615" s="992"/>
      <c r="D1615" s="994"/>
      <c r="E1615" s="74"/>
      <c r="F1615" s="74"/>
      <c r="G1615" s="74"/>
      <c r="H1615" s="74"/>
      <c r="I1615" s="74"/>
      <c r="J1615" s="74"/>
      <c r="K1615" s="74"/>
      <c r="L1615" s="74"/>
      <c r="M1615" s="74"/>
      <c r="N1615" s="74"/>
      <c r="O1615" s="74"/>
      <c r="P1615" s="74"/>
      <c r="Q1615" s="74"/>
      <c r="R1615" s="74"/>
      <c r="S1615" s="74"/>
      <c r="T1615" s="74"/>
      <c r="U1615" s="996"/>
      <c r="V1615" s="22"/>
    </row>
    <row r="1616" spans="2:24" ht="14.25">
      <c r="C1616" s="72"/>
      <c r="D1616" s="418"/>
      <c r="E1616" s="72"/>
      <c r="F1616" s="72"/>
      <c r="G1616" s="72"/>
      <c r="H1616" s="72"/>
      <c r="I1616" s="72"/>
      <c r="J1616" s="72"/>
      <c r="K1616" s="72"/>
      <c r="L1616" s="72"/>
      <c r="M1616" s="72"/>
      <c r="N1616" s="72"/>
      <c r="O1616" s="72"/>
      <c r="P1616" s="72"/>
      <c r="Q1616" s="72"/>
      <c r="R1616" s="72"/>
      <c r="S1616" s="72"/>
      <c r="T1616" s="72"/>
      <c r="U1616" s="264"/>
      <c r="V1616" s="22"/>
    </row>
    <row r="1617" spans="2:22">
      <c r="C1617" s="66"/>
      <c r="E1617" s="66"/>
      <c r="F1617" s="66"/>
      <c r="G1617" s="66"/>
      <c r="H1617" s="66"/>
      <c r="I1617" s="66"/>
      <c r="J1617" s="66"/>
      <c r="K1617" s="66"/>
      <c r="L1617" s="66"/>
      <c r="M1617" s="66"/>
      <c r="N1617" s="66"/>
      <c r="O1617" s="66"/>
      <c r="P1617" s="66"/>
      <c r="Q1617" s="66"/>
      <c r="R1617" s="66"/>
      <c r="S1617" s="66"/>
      <c r="T1617" s="66"/>
      <c r="U1617" s="305"/>
      <c r="V1617" s="22"/>
    </row>
    <row r="1618" spans="2:22">
      <c r="B1618" s="122"/>
      <c r="C1618" s="66"/>
      <c r="E1618" s="66"/>
      <c r="F1618" s="66"/>
      <c r="G1618" s="66"/>
      <c r="H1618" s="66"/>
      <c r="I1618" s="66"/>
      <c r="J1618" s="66"/>
      <c r="K1618" s="66"/>
      <c r="L1618" s="66"/>
      <c r="M1618" s="66"/>
      <c r="N1618" s="66"/>
      <c r="O1618" s="66"/>
      <c r="P1618" s="66"/>
      <c r="Q1618" s="66"/>
      <c r="R1618" s="66"/>
      <c r="S1618" s="66"/>
      <c r="T1618" s="66"/>
      <c r="U1618" s="305"/>
      <c r="V1618" s="22"/>
    </row>
    <row r="1619" spans="2:22">
      <c r="B1619" s="122"/>
      <c r="C1619" s="66"/>
      <c r="E1619" s="66"/>
      <c r="F1619" s="66"/>
      <c r="G1619" s="66"/>
      <c r="H1619" s="66"/>
      <c r="I1619" s="66"/>
      <c r="J1619" s="66"/>
      <c r="K1619" s="66"/>
      <c r="L1619" s="66"/>
      <c r="M1619" s="66"/>
      <c r="N1619" s="66"/>
      <c r="O1619" s="66"/>
      <c r="P1619" s="66"/>
      <c r="Q1619" s="66"/>
      <c r="R1619" s="66"/>
      <c r="S1619" s="66"/>
      <c r="T1619" s="66"/>
      <c r="U1619" s="305"/>
      <c r="V1619" s="22"/>
    </row>
    <row r="1620" spans="2:22" ht="20.25" customHeight="1">
      <c r="B1620" s="981"/>
      <c r="C1620" s="991"/>
      <c r="D1620" s="997"/>
      <c r="E1620" s="37"/>
      <c r="F1620" s="37"/>
      <c r="G1620" s="37"/>
      <c r="H1620" s="37"/>
      <c r="I1620" s="37"/>
      <c r="J1620" s="37"/>
      <c r="K1620" s="37"/>
      <c r="L1620" s="37"/>
      <c r="M1620" s="37"/>
      <c r="N1620" s="37"/>
      <c r="O1620" s="37"/>
      <c r="P1620" s="37"/>
      <c r="Q1620" s="37"/>
      <c r="R1620" s="37"/>
      <c r="S1620" s="37"/>
      <c r="T1620" s="37"/>
      <c r="U1620" s="998"/>
      <c r="V1620" s="22"/>
    </row>
    <row r="1621" spans="2:22" ht="15.6" customHeight="1">
      <c r="B1621" s="981"/>
      <c r="C1621" s="991"/>
      <c r="D1621" s="997"/>
      <c r="E1621" s="37"/>
      <c r="F1621" s="37"/>
      <c r="G1621" s="37"/>
      <c r="H1621" s="37"/>
      <c r="I1621" s="37"/>
      <c r="J1621" s="37"/>
      <c r="K1621" s="37"/>
      <c r="L1621" s="37"/>
      <c r="M1621" s="37"/>
      <c r="N1621" s="37"/>
      <c r="O1621" s="37"/>
      <c r="P1621" s="37"/>
      <c r="Q1621" s="37"/>
      <c r="R1621" s="37"/>
      <c r="S1621" s="37"/>
      <c r="T1621" s="37"/>
      <c r="U1621" s="998"/>
      <c r="V1621" s="22"/>
    </row>
    <row r="1622" spans="2:22" ht="14.25">
      <c r="C1622" s="37"/>
      <c r="D1622" s="417"/>
      <c r="E1622" s="37"/>
      <c r="F1622" s="37"/>
      <c r="G1622" s="37"/>
      <c r="H1622" s="37"/>
      <c r="I1622" s="37"/>
      <c r="J1622" s="37"/>
      <c r="K1622" s="37"/>
      <c r="L1622" s="37"/>
      <c r="M1622" s="37"/>
      <c r="N1622" s="37"/>
      <c r="O1622" s="37"/>
      <c r="P1622" s="37"/>
      <c r="Q1622" s="37"/>
      <c r="R1622" s="37"/>
      <c r="S1622" s="37"/>
      <c r="T1622" s="37"/>
      <c r="U1622" s="305"/>
      <c r="V1622" s="22"/>
    </row>
    <row r="1623" spans="2:22" ht="15.75" customHeight="1">
      <c r="B1623" s="981"/>
      <c r="C1623" s="991"/>
      <c r="D1623" s="997"/>
      <c r="E1623" s="37"/>
      <c r="F1623" s="37"/>
      <c r="G1623" s="37"/>
      <c r="H1623" s="37"/>
      <c r="I1623" s="37"/>
      <c r="J1623" s="37"/>
      <c r="K1623" s="37"/>
      <c r="L1623" s="37"/>
      <c r="M1623" s="37"/>
      <c r="N1623" s="37"/>
      <c r="O1623" s="37"/>
      <c r="P1623" s="37"/>
      <c r="Q1623" s="37"/>
      <c r="R1623" s="37"/>
      <c r="S1623" s="37"/>
      <c r="T1623" s="37"/>
      <c r="U1623" s="998"/>
      <c r="V1623" s="22"/>
    </row>
    <row r="1624" spans="2:22" ht="22.5" customHeight="1">
      <c r="B1624" s="981"/>
      <c r="C1624" s="991"/>
      <c r="D1624" s="997"/>
      <c r="E1624" s="37"/>
      <c r="F1624" s="37"/>
      <c r="G1624" s="37"/>
      <c r="H1624" s="37"/>
      <c r="I1624" s="37"/>
      <c r="J1624" s="37"/>
      <c r="K1624" s="37"/>
      <c r="L1624" s="37"/>
      <c r="M1624" s="37"/>
      <c r="N1624" s="37"/>
      <c r="O1624" s="37"/>
      <c r="P1624" s="37"/>
      <c r="Q1624" s="37"/>
      <c r="R1624" s="37"/>
      <c r="S1624" s="37"/>
      <c r="T1624" s="37"/>
      <c r="U1624" s="998"/>
      <c r="V1624" s="22"/>
    </row>
    <row r="1625" spans="2:22" ht="14.25">
      <c r="C1625" s="72"/>
      <c r="D1625" s="418"/>
      <c r="E1625" s="72"/>
      <c r="F1625" s="72"/>
      <c r="G1625" s="72"/>
      <c r="H1625" s="72"/>
      <c r="I1625" s="72"/>
      <c r="J1625" s="72"/>
      <c r="K1625" s="72"/>
      <c r="L1625" s="72"/>
      <c r="M1625" s="72"/>
      <c r="N1625" s="72"/>
      <c r="O1625" s="72"/>
      <c r="P1625" s="72"/>
      <c r="Q1625" s="72"/>
      <c r="R1625" s="72"/>
      <c r="S1625" s="72"/>
      <c r="T1625" s="72"/>
      <c r="U1625" s="264"/>
      <c r="V1625" s="22"/>
    </row>
    <row r="1626" spans="2:22">
      <c r="C1626" s="66"/>
      <c r="E1626" s="66"/>
      <c r="F1626" s="66"/>
      <c r="G1626" s="66"/>
      <c r="H1626" s="66"/>
      <c r="I1626" s="66"/>
      <c r="J1626" s="66"/>
      <c r="K1626" s="66"/>
      <c r="L1626" s="66"/>
      <c r="M1626" s="66"/>
      <c r="N1626" s="66"/>
      <c r="O1626" s="66"/>
      <c r="P1626" s="66"/>
      <c r="Q1626" s="66"/>
      <c r="R1626" s="66"/>
      <c r="S1626" s="66"/>
      <c r="T1626" s="66"/>
      <c r="U1626" s="305"/>
      <c r="V1626" s="22"/>
    </row>
    <row r="1627" spans="2:22">
      <c r="B1627" s="983"/>
      <c r="C1627" s="66"/>
      <c r="E1627" s="66"/>
      <c r="F1627" s="66"/>
      <c r="G1627" s="66"/>
      <c r="H1627" s="66"/>
      <c r="I1627" s="66"/>
      <c r="J1627" s="66"/>
      <c r="K1627" s="66"/>
      <c r="L1627" s="66"/>
      <c r="M1627" s="66"/>
      <c r="N1627" s="66"/>
      <c r="O1627" s="66"/>
      <c r="P1627" s="66"/>
      <c r="Q1627" s="66"/>
      <c r="R1627" s="66"/>
      <c r="S1627" s="66"/>
      <c r="T1627" s="66"/>
      <c r="U1627" s="305"/>
      <c r="V1627" s="22"/>
    </row>
    <row r="1628" spans="2:22" ht="19.5" customHeight="1">
      <c r="B1628" s="983"/>
      <c r="C1628" s="66"/>
      <c r="E1628" s="66"/>
      <c r="F1628" s="66"/>
      <c r="G1628" s="66"/>
      <c r="H1628" s="66"/>
      <c r="I1628" s="66"/>
      <c r="J1628" s="66"/>
      <c r="K1628" s="66"/>
      <c r="L1628" s="66"/>
      <c r="M1628" s="66"/>
      <c r="N1628" s="66"/>
      <c r="O1628" s="66"/>
      <c r="P1628" s="66"/>
      <c r="Q1628" s="66"/>
      <c r="R1628" s="66"/>
      <c r="S1628" s="66"/>
      <c r="T1628" s="66"/>
      <c r="U1628" s="305"/>
      <c r="V1628" s="22"/>
    </row>
    <row r="1629" spans="2:22">
      <c r="B1629" s="147"/>
      <c r="C1629" s="66"/>
      <c r="E1629" s="66"/>
      <c r="F1629" s="66"/>
      <c r="G1629" s="66"/>
      <c r="H1629" s="66"/>
      <c r="I1629" s="66"/>
      <c r="J1629" s="66"/>
      <c r="K1629" s="66"/>
      <c r="L1629" s="66"/>
      <c r="M1629" s="66"/>
      <c r="N1629" s="66"/>
      <c r="O1629" s="66"/>
      <c r="P1629" s="66"/>
      <c r="Q1629" s="66"/>
      <c r="R1629" s="66"/>
      <c r="S1629" s="66"/>
      <c r="T1629" s="66"/>
      <c r="U1629" s="305"/>
      <c r="V1629" s="22"/>
    </row>
    <row r="1630" spans="2:22" ht="20.25" customHeight="1">
      <c r="B1630" s="984"/>
      <c r="C1630" s="985"/>
      <c r="D1630" s="987"/>
      <c r="E1630" s="66"/>
      <c r="F1630" s="66"/>
      <c r="G1630" s="66"/>
      <c r="H1630" s="66"/>
      <c r="I1630" s="66"/>
      <c r="J1630" s="66"/>
      <c r="K1630" s="66"/>
      <c r="L1630" s="66"/>
      <c r="M1630" s="66"/>
      <c r="N1630" s="66"/>
      <c r="O1630" s="66"/>
      <c r="P1630" s="66"/>
      <c r="Q1630" s="66"/>
      <c r="R1630" s="66"/>
      <c r="S1630" s="66"/>
      <c r="T1630" s="66"/>
      <c r="U1630" s="989"/>
      <c r="V1630" s="22"/>
    </row>
    <row r="1631" spans="2:22" ht="15.75" customHeight="1">
      <c r="B1631" s="984"/>
      <c r="C1631" s="986"/>
      <c r="D1631" s="988"/>
      <c r="E1631" s="73"/>
      <c r="F1631" s="73"/>
      <c r="G1631" s="73"/>
      <c r="H1631" s="73"/>
      <c r="I1631" s="73"/>
      <c r="J1631" s="73"/>
      <c r="K1631" s="73"/>
      <c r="L1631" s="73"/>
      <c r="M1631" s="73"/>
      <c r="N1631" s="73"/>
      <c r="O1631" s="73"/>
      <c r="P1631" s="73"/>
      <c r="Q1631" s="73"/>
      <c r="R1631" s="73"/>
      <c r="S1631" s="73"/>
      <c r="T1631" s="73"/>
      <c r="U1631" s="990"/>
      <c r="V1631" s="22"/>
    </row>
    <row r="1632" spans="2:22">
      <c r="B1632" s="92"/>
      <c r="C1632" s="66"/>
      <c r="D1632" s="350"/>
      <c r="E1632" s="66"/>
      <c r="F1632" s="66"/>
      <c r="G1632" s="66"/>
      <c r="H1632" s="66"/>
      <c r="I1632" s="66"/>
      <c r="J1632" s="66"/>
      <c r="K1632" s="66"/>
      <c r="L1632" s="66"/>
      <c r="M1632" s="66"/>
      <c r="N1632" s="66"/>
      <c r="O1632" s="66"/>
      <c r="P1632" s="66"/>
      <c r="Q1632" s="66"/>
      <c r="R1632" s="66"/>
      <c r="S1632" s="66"/>
      <c r="T1632" s="66"/>
      <c r="U1632" s="307"/>
      <c r="V1632" s="22"/>
    </row>
    <row r="1633" spans="2:22" ht="21.75" customHeight="1">
      <c r="B1633" s="981"/>
      <c r="C1633" s="991"/>
      <c r="D1633" s="993"/>
      <c r="E1633" s="37"/>
      <c r="F1633" s="37"/>
      <c r="G1633" s="37"/>
      <c r="H1633" s="37"/>
      <c r="I1633" s="37"/>
      <c r="J1633" s="37"/>
      <c r="K1633" s="37"/>
      <c r="L1633" s="37"/>
      <c r="M1633" s="37"/>
      <c r="N1633" s="37"/>
      <c r="O1633" s="37"/>
      <c r="P1633" s="37"/>
      <c r="Q1633" s="37"/>
      <c r="R1633" s="37"/>
      <c r="S1633" s="37"/>
      <c r="T1633" s="37"/>
      <c r="U1633" s="995"/>
      <c r="V1633" s="22"/>
    </row>
    <row r="1634" spans="2:22" ht="15.75" customHeight="1">
      <c r="B1634" s="981"/>
      <c r="C1634" s="992"/>
      <c r="D1634" s="994"/>
      <c r="E1634" s="74"/>
      <c r="F1634" s="74"/>
      <c r="G1634" s="74"/>
      <c r="H1634" s="74"/>
      <c r="I1634" s="74"/>
      <c r="J1634" s="74"/>
      <c r="K1634" s="74"/>
      <c r="L1634" s="74"/>
      <c r="M1634" s="74"/>
      <c r="N1634" s="74"/>
      <c r="O1634" s="74"/>
      <c r="P1634" s="74"/>
      <c r="Q1634" s="74"/>
      <c r="R1634" s="74"/>
      <c r="S1634" s="74"/>
      <c r="T1634" s="74"/>
      <c r="U1634" s="996"/>
      <c r="V1634" s="22"/>
    </row>
    <row r="1635" spans="2:22" ht="15.75" customHeight="1">
      <c r="C1635" s="22"/>
      <c r="D1635" s="360"/>
      <c r="E1635" s="22"/>
      <c r="F1635" s="22"/>
      <c r="G1635" s="22"/>
      <c r="H1635" s="22"/>
      <c r="I1635" s="22"/>
      <c r="J1635" s="22"/>
      <c r="K1635" s="22"/>
      <c r="L1635" s="22"/>
      <c r="M1635" s="22"/>
      <c r="N1635" s="22"/>
      <c r="O1635" s="22"/>
      <c r="P1635" s="22"/>
      <c r="Q1635" s="22"/>
      <c r="R1635" s="22"/>
      <c r="S1635" s="22"/>
      <c r="T1635" s="22"/>
      <c r="V1635" s="22"/>
    </row>
    <row r="1636" spans="2:22" ht="15.75" customHeight="1">
      <c r="C1636" s="22"/>
      <c r="D1636" s="360"/>
      <c r="E1636" s="22"/>
      <c r="F1636" s="22"/>
      <c r="G1636" s="22"/>
      <c r="H1636" s="22"/>
      <c r="I1636" s="22"/>
      <c r="J1636" s="22"/>
      <c r="K1636" s="22"/>
      <c r="L1636" s="22"/>
      <c r="M1636" s="22"/>
      <c r="N1636" s="22"/>
      <c r="O1636" s="22"/>
      <c r="P1636" s="22"/>
      <c r="Q1636" s="22"/>
      <c r="R1636" s="22"/>
      <c r="S1636" s="22"/>
      <c r="T1636" s="22"/>
      <c r="V1636" s="22"/>
    </row>
    <row r="1637" spans="2:22">
      <c r="B1637" s="130"/>
      <c r="C1637" s="22"/>
      <c r="D1637" s="360"/>
      <c r="E1637" s="22"/>
      <c r="F1637" s="22"/>
      <c r="G1637" s="22"/>
      <c r="H1637" s="22"/>
      <c r="I1637" s="22"/>
      <c r="J1637" s="22"/>
      <c r="K1637" s="22"/>
      <c r="L1637" s="22"/>
      <c r="M1637" s="22"/>
      <c r="N1637" s="22"/>
      <c r="O1637" s="22"/>
      <c r="P1637" s="22"/>
      <c r="Q1637" s="22"/>
      <c r="R1637" s="22"/>
      <c r="S1637" s="22"/>
      <c r="T1637" s="22"/>
      <c r="V1637" s="22"/>
    </row>
    <row r="1638" spans="2:22" ht="15.75" customHeight="1">
      <c r="B1638" s="111"/>
      <c r="C1638" s="134"/>
      <c r="D1638" s="377"/>
      <c r="E1638" s="134"/>
      <c r="F1638" s="134"/>
      <c r="G1638" s="134"/>
      <c r="H1638" s="134"/>
      <c r="I1638" s="84"/>
      <c r="J1638" s="84"/>
      <c r="K1638" s="84"/>
      <c r="L1638" s="84"/>
      <c r="M1638" s="84"/>
      <c r="N1638" s="84"/>
      <c r="O1638" s="84"/>
      <c r="P1638" s="84"/>
      <c r="Q1638" s="84"/>
      <c r="R1638" s="84"/>
      <c r="S1638" s="84"/>
      <c r="T1638" s="134"/>
      <c r="U1638" s="267"/>
      <c r="V1638" s="22"/>
    </row>
    <row r="1639" spans="2:22" ht="15.75" customHeight="1">
      <c r="C1639" s="70"/>
      <c r="D1639" s="377"/>
      <c r="E1639" s="70"/>
      <c r="F1639" s="70"/>
      <c r="G1639" s="70"/>
      <c r="H1639" s="70"/>
      <c r="I1639" s="70"/>
      <c r="J1639" s="70"/>
      <c r="K1639" s="70"/>
      <c r="L1639" s="70"/>
      <c r="M1639" s="70"/>
      <c r="N1639" s="70"/>
      <c r="O1639" s="70"/>
      <c r="P1639" s="70"/>
      <c r="Q1639" s="70"/>
      <c r="R1639" s="70"/>
      <c r="S1639" s="70"/>
      <c r="T1639" s="70"/>
      <c r="U1639" s="267"/>
      <c r="V1639" s="22"/>
    </row>
    <row r="1640" spans="2:22" ht="18.75" customHeight="1">
      <c r="C1640" s="66"/>
      <c r="E1640" s="66"/>
      <c r="F1640" s="66"/>
      <c r="G1640" s="66"/>
      <c r="H1640" s="66"/>
      <c r="I1640" s="66"/>
      <c r="J1640" s="66"/>
      <c r="K1640" s="66"/>
      <c r="L1640" s="66"/>
      <c r="M1640" s="66"/>
      <c r="N1640" s="66"/>
      <c r="O1640" s="66"/>
      <c r="P1640" s="66"/>
      <c r="Q1640" s="66"/>
      <c r="R1640" s="66"/>
      <c r="S1640" s="66"/>
      <c r="T1640" s="66"/>
      <c r="U1640" s="305"/>
      <c r="V1640" s="22"/>
    </row>
    <row r="1641" spans="2:22" ht="18.75" customHeight="1">
      <c r="C1641" s="66"/>
      <c r="E1641" s="66"/>
      <c r="F1641" s="66"/>
      <c r="G1641" s="66"/>
      <c r="H1641" s="66"/>
      <c r="I1641" s="66"/>
      <c r="J1641" s="66"/>
      <c r="K1641" s="66"/>
      <c r="L1641" s="66"/>
      <c r="M1641" s="66"/>
      <c r="N1641" s="66"/>
      <c r="O1641" s="66"/>
      <c r="P1641" s="66"/>
      <c r="Q1641" s="66"/>
      <c r="R1641" s="66"/>
      <c r="S1641" s="66"/>
      <c r="T1641" s="66"/>
      <c r="U1641" s="305"/>
      <c r="V1641" s="22"/>
    </row>
    <row r="1642" spans="2:22" ht="18.75" customHeight="1">
      <c r="C1642" s="66"/>
      <c r="E1642" s="66"/>
      <c r="F1642" s="66"/>
      <c r="G1642" s="66"/>
      <c r="H1642" s="66"/>
      <c r="I1642" s="66"/>
      <c r="J1642" s="66"/>
      <c r="K1642" s="66"/>
      <c r="L1642" s="66"/>
      <c r="M1642" s="66"/>
      <c r="N1642" s="66"/>
      <c r="O1642" s="66"/>
      <c r="P1642" s="66"/>
      <c r="Q1642" s="66"/>
      <c r="R1642" s="66"/>
      <c r="S1642" s="66"/>
      <c r="T1642" s="66"/>
      <c r="U1642" s="305"/>
      <c r="V1642" s="22"/>
    </row>
    <row r="1643" spans="2:22" ht="18.75" customHeight="1" thickBot="1">
      <c r="C1643" s="137"/>
      <c r="D1643" s="413"/>
      <c r="E1643" s="137"/>
      <c r="F1643" s="137"/>
      <c r="G1643" s="137"/>
      <c r="H1643" s="137"/>
      <c r="I1643" s="137"/>
      <c r="J1643" s="137"/>
      <c r="K1643" s="137"/>
      <c r="L1643" s="137"/>
      <c r="M1643" s="137"/>
      <c r="N1643" s="137"/>
      <c r="O1643" s="137"/>
      <c r="P1643" s="137"/>
      <c r="Q1643" s="137"/>
      <c r="R1643" s="137"/>
      <c r="S1643" s="137"/>
      <c r="T1643" s="137"/>
      <c r="U1643" s="295"/>
      <c r="V1643" s="22"/>
    </row>
    <row r="1644" spans="2:22" ht="15.75" thickTop="1">
      <c r="C1644" s="66"/>
      <c r="D1644" s="350"/>
      <c r="E1644" s="66"/>
      <c r="F1644" s="66"/>
      <c r="G1644" s="66"/>
      <c r="H1644" s="66"/>
      <c r="I1644" s="66"/>
      <c r="J1644" s="66"/>
      <c r="K1644" s="66"/>
      <c r="L1644" s="66"/>
      <c r="M1644" s="66"/>
      <c r="N1644" s="66"/>
      <c r="O1644" s="66"/>
      <c r="P1644" s="66"/>
      <c r="Q1644" s="66"/>
      <c r="R1644" s="66"/>
      <c r="S1644" s="66"/>
      <c r="T1644" s="66"/>
      <c r="U1644" s="244"/>
      <c r="V1644" s="22"/>
    </row>
    <row r="1645" spans="2:22" ht="14.25">
      <c r="C1645" s="22"/>
      <c r="D1645" s="360"/>
      <c r="E1645" s="22"/>
      <c r="F1645" s="22"/>
      <c r="G1645" s="22"/>
      <c r="H1645" s="22"/>
      <c r="I1645" s="22"/>
      <c r="J1645" s="22"/>
      <c r="K1645" s="22"/>
      <c r="L1645" s="22"/>
      <c r="M1645" s="22"/>
      <c r="N1645" s="22"/>
      <c r="O1645" s="22"/>
      <c r="P1645" s="22"/>
      <c r="Q1645" s="22"/>
      <c r="R1645" s="22"/>
      <c r="S1645" s="22"/>
      <c r="T1645" s="22"/>
      <c r="V1645" s="22"/>
    </row>
    <row r="1646" spans="2:22" ht="15.75" customHeight="1">
      <c r="B1646" s="981"/>
      <c r="C1646" s="981"/>
      <c r="D1646" s="981"/>
      <c r="E1646" s="981"/>
      <c r="F1646" s="981"/>
      <c r="G1646" s="981"/>
      <c r="H1646" s="981"/>
      <c r="I1646" s="981"/>
      <c r="J1646" s="981"/>
      <c r="K1646" s="981"/>
      <c r="L1646" s="981"/>
      <c r="M1646" s="981"/>
      <c r="N1646" s="981"/>
      <c r="O1646" s="981"/>
      <c r="P1646" s="981"/>
      <c r="Q1646" s="981"/>
      <c r="R1646" s="981"/>
      <c r="S1646" s="981"/>
      <c r="T1646" s="981"/>
      <c r="U1646" s="981"/>
      <c r="V1646" s="22"/>
    </row>
    <row r="1647" spans="2:22" ht="15.75" customHeight="1">
      <c r="B1647" s="981"/>
      <c r="C1647" s="981"/>
      <c r="D1647" s="981"/>
      <c r="E1647" s="981"/>
      <c r="F1647" s="981"/>
      <c r="G1647" s="981"/>
      <c r="H1647" s="981"/>
      <c r="I1647" s="981"/>
      <c r="J1647" s="981"/>
      <c r="K1647" s="981"/>
      <c r="L1647" s="981"/>
      <c r="M1647" s="981"/>
      <c r="N1647" s="981"/>
      <c r="O1647" s="981"/>
      <c r="P1647" s="981"/>
      <c r="Q1647" s="981"/>
      <c r="R1647" s="981"/>
      <c r="S1647" s="981"/>
      <c r="T1647" s="981"/>
      <c r="U1647" s="981"/>
      <c r="V1647" s="22"/>
    </row>
    <row r="1648" spans="2:22" ht="15.75" customHeight="1">
      <c r="B1648" s="981"/>
      <c r="C1648" s="981"/>
      <c r="D1648" s="981"/>
      <c r="E1648" s="981"/>
      <c r="F1648" s="981"/>
      <c r="G1648" s="981"/>
      <c r="H1648" s="981"/>
      <c r="I1648" s="981"/>
      <c r="J1648" s="981"/>
      <c r="K1648" s="981"/>
      <c r="L1648" s="981"/>
      <c r="M1648" s="981"/>
      <c r="N1648" s="981"/>
      <c r="O1648" s="981"/>
      <c r="P1648" s="981"/>
      <c r="Q1648" s="981"/>
      <c r="R1648" s="981"/>
      <c r="S1648" s="981"/>
      <c r="T1648" s="981"/>
      <c r="U1648" s="981"/>
      <c r="V1648" s="22"/>
    </row>
    <row r="1649" spans="2:22" ht="15.75" customHeight="1">
      <c r="B1649" s="981"/>
      <c r="C1649" s="981"/>
      <c r="D1649" s="981"/>
      <c r="E1649" s="981"/>
      <c r="F1649" s="981"/>
      <c r="G1649" s="981"/>
      <c r="H1649" s="981"/>
      <c r="I1649" s="981"/>
      <c r="J1649" s="981"/>
      <c r="K1649" s="981"/>
      <c r="L1649" s="981"/>
      <c r="M1649" s="981"/>
      <c r="N1649" s="981"/>
      <c r="O1649" s="981"/>
      <c r="P1649" s="981"/>
      <c r="Q1649" s="981"/>
      <c r="R1649" s="981"/>
      <c r="S1649" s="981"/>
      <c r="T1649" s="981"/>
      <c r="U1649" s="981"/>
      <c r="V1649" s="22"/>
    </row>
    <row r="1650" spans="2:22" ht="15.75" customHeight="1">
      <c r="B1650" s="981"/>
      <c r="C1650" s="981"/>
      <c r="D1650" s="981"/>
      <c r="E1650" s="981"/>
      <c r="F1650" s="981"/>
      <c r="G1650" s="981"/>
      <c r="H1650" s="981"/>
      <c r="I1650" s="981"/>
      <c r="J1650" s="981"/>
      <c r="K1650" s="981"/>
      <c r="L1650" s="981"/>
      <c r="M1650" s="981"/>
      <c r="N1650" s="981"/>
      <c r="O1650" s="981"/>
      <c r="P1650" s="981"/>
      <c r="Q1650" s="981"/>
      <c r="R1650" s="981"/>
      <c r="S1650" s="981"/>
      <c r="T1650" s="981"/>
      <c r="U1650" s="981"/>
      <c r="V1650" s="22"/>
    </row>
    <row r="1651" spans="2:22" ht="15.75" customHeight="1">
      <c r="B1651" s="981"/>
      <c r="C1651" s="981"/>
      <c r="D1651" s="981"/>
      <c r="E1651" s="981"/>
      <c r="F1651" s="981"/>
      <c r="G1651" s="981"/>
      <c r="H1651" s="981"/>
      <c r="I1651" s="981"/>
      <c r="J1651" s="981"/>
      <c r="K1651" s="981"/>
      <c r="L1651" s="981"/>
      <c r="M1651" s="981"/>
      <c r="N1651" s="981"/>
      <c r="O1651" s="981"/>
      <c r="P1651" s="981"/>
      <c r="Q1651" s="981"/>
      <c r="R1651" s="981"/>
      <c r="S1651" s="981"/>
      <c r="T1651" s="981"/>
      <c r="U1651" s="981"/>
      <c r="V1651" s="22"/>
    </row>
    <row r="1652" spans="2:22" ht="15.75" customHeight="1">
      <c r="B1652" s="981"/>
      <c r="C1652" s="981"/>
      <c r="D1652" s="981"/>
      <c r="E1652" s="981"/>
      <c r="F1652" s="981"/>
      <c r="G1652" s="981"/>
      <c r="H1652" s="981"/>
      <c r="I1652" s="981"/>
      <c r="J1652" s="981"/>
      <c r="K1652" s="981"/>
      <c r="L1652" s="981"/>
      <c r="M1652" s="981"/>
      <c r="N1652" s="981"/>
      <c r="O1652" s="981"/>
      <c r="P1652" s="981"/>
      <c r="Q1652" s="981"/>
      <c r="R1652" s="981"/>
      <c r="S1652" s="981"/>
      <c r="T1652" s="981"/>
      <c r="U1652" s="981"/>
      <c r="V1652" s="22"/>
    </row>
    <row r="1653" spans="2:22" ht="15.75" customHeight="1">
      <c r="B1653" s="981"/>
      <c r="C1653" s="981"/>
      <c r="D1653" s="981"/>
      <c r="E1653" s="981"/>
      <c r="F1653" s="981"/>
      <c r="G1653" s="981"/>
      <c r="H1653" s="981"/>
      <c r="I1653" s="981"/>
      <c r="J1653" s="981"/>
      <c r="K1653" s="981"/>
      <c r="L1653" s="981"/>
      <c r="M1653" s="981"/>
      <c r="N1653" s="981"/>
      <c r="O1653" s="981"/>
      <c r="P1653" s="981"/>
      <c r="Q1653" s="981"/>
      <c r="R1653" s="981"/>
      <c r="S1653" s="981"/>
      <c r="T1653" s="981"/>
      <c r="U1653" s="981"/>
      <c r="V1653" s="22"/>
    </row>
    <row r="1654" spans="2:22" ht="15.75" customHeight="1">
      <c r="B1654" s="981"/>
      <c r="C1654" s="981"/>
      <c r="D1654" s="981"/>
      <c r="E1654" s="981"/>
      <c r="F1654" s="981"/>
      <c r="G1654" s="981"/>
      <c r="H1654" s="981"/>
      <c r="I1654" s="981"/>
      <c r="J1654" s="981"/>
      <c r="K1654" s="981"/>
      <c r="L1654" s="981"/>
      <c r="M1654" s="981"/>
      <c r="N1654" s="981"/>
      <c r="O1654" s="981"/>
      <c r="P1654" s="981"/>
      <c r="Q1654" s="981"/>
      <c r="R1654" s="981"/>
      <c r="S1654" s="981"/>
      <c r="T1654" s="981"/>
      <c r="U1654" s="981"/>
      <c r="V1654" s="22"/>
    </row>
    <row r="1655" spans="2:22" ht="15.75" customHeight="1">
      <c r="B1655" s="981"/>
      <c r="C1655" s="981"/>
      <c r="D1655" s="981"/>
      <c r="E1655" s="981"/>
      <c r="F1655" s="981"/>
      <c r="G1655" s="981"/>
      <c r="H1655" s="981"/>
      <c r="I1655" s="981"/>
      <c r="J1655" s="981"/>
      <c r="K1655" s="981"/>
      <c r="L1655" s="981"/>
      <c r="M1655" s="981"/>
      <c r="N1655" s="981"/>
      <c r="O1655" s="981"/>
      <c r="P1655" s="981"/>
      <c r="Q1655" s="981"/>
      <c r="R1655" s="981"/>
      <c r="S1655" s="981"/>
      <c r="T1655" s="981"/>
      <c r="U1655" s="981"/>
      <c r="V1655" s="22"/>
    </row>
    <row r="1656" spans="2:22" ht="15.75" customHeight="1">
      <c r="B1656" s="981"/>
      <c r="C1656" s="981"/>
      <c r="D1656" s="981"/>
      <c r="E1656" s="981"/>
      <c r="F1656" s="981"/>
      <c r="G1656" s="981"/>
      <c r="H1656" s="981"/>
      <c r="I1656" s="981"/>
      <c r="J1656" s="981"/>
      <c r="K1656" s="981"/>
      <c r="L1656" s="981"/>
      <c r="M1656" s="981"/>
      <c r="N1656" s="981"/>
      <c r="O1656" s="981"/>
      <c r="P1656" s="981"/>
      <c r="Q1656" s="981"/>
      <c r="R1656" s="981"/>
      <c r="S1656" s="981"/>
      <c r="T1656" s="981"/>
      <c r="U1656" s="981"/>
      <c r="V1656" s="22"/>
    </row>
    <row r="1657" spans="2:22" ht="15.75" customHeight="1">
      <c r="B1657" s="981"/>
      <c r="C1657" s="981"/>
      <c r="D1657" s="981"/>
      <c r="E1657" s="981"/>
      <c r="F1657" s="981"/>
      <c r="G1657" s="981"/>
      <c r="H1657" s="981"/>
      <c r="I1657" s="981"/>
      <c r="J1657" s="981"/>
      <c r="K1657" s="981"/>
      <c r="L1657" s="981"/>
      <c r="M1657" s="981"/>
      <c r="N1657" s="981"/>
      <c r="O1657" s="981"/>
      <c r="P1657" s="981"/>
      <c r="Q1657" s="981"/>
      <c r="R1657" s="981"/>
      <c r="S1657" s="981"/>
      <c r="T1657" s="981"/>
      <c r="U1657" s="981"/>
      <c r="V1657" s="22"/>
    </row>
    <row r="1659" spans="2:22">
      <c r="V1659" s="22"/>
    </row>
    <row r="1660" spans="2:22" ht="21.75" customHeight="1"/>
    <row r="1661" spans="2:22" ht="21" customHeight="1" thickBot="1">
      <c r="B1661" s="100"/>
      <c r="C1661" s="101"/>
      <c r="D1661" s="390"/>
      <c r="E1661" s="101"/>
      <c r="F1661" s="101"/>
      <c r="G1661" s="101"/>
      <c r="H1661" s="101"/>
      <c r="I1661" s="101"/>
      <c r="J1661" s="101"/>
      <c r="K1661" s="101"/>
      <c r="L1661" s="101"/>
      <c r="M1661" s="101"/>
      <c r="N1661" s="101"/>
      <c r="O1661" s="101"/>
      <c r="P1661" s="101"/>
      <c r="Q1661" s="101"/>
      <c r="R1661" s="101"/>
      <c r="S1661" s="101"/>
      <c r="T1661" s="101"/>
      <c r="U1661" s="276"/>
      <c r="V1661" s="22"/>
    </row>
    <row r="1663" spans="2:22" ht="32.25" customHeight="1">
      <c r="B1663" s="115"/>
    </row>
    <row r="1664" spans="2:22">
      <c r="B1664" s="111"/>
      <c r="C1664" s="134"/>
      <c r="D1664" s="377"/>
      <c r="E1664" s="134"/>
      <c r="F1664" s="134"/>
      <c r="G1664" s="134"/>
      <c r="H1664" s="134"/>
      <c r="I1664" s="84"/>
      <c r="J1664" s="84"/>
      <c r="K1664" s="84"/>
      <c r="L1664" s="84"/>
      <c r="M1664" s="84"/>
      <c r="N1664" s="84"/>
      <c r="O1664" s="84"/>
      <c r="P1664" s="84"/>
      <c r="Q1664" s="84"/>
      <c r="R1664" s="84"/>
      <c r="S1664" s="84"/>
      <c r="T1664" s="134"/>
      <c r="U1664" s="267"/>
    </row>
    <row r="1665" spans="2:21">
      <c r="C1665" s="70"/>
      <c r="D1665" s="377"/>
      <c r="E1665" s="70"/>
      <c r="F1665" s="70"/>
      <c r="G1665" s="70"/>
      <c r="H1665" s="70"/>
      <c r="I1665" s="70"/>
      <c r="J1665" s="70"/>
      <c r="K1665" s="70"/>
      <c r="L1665" s="70"/>
      <c r="M1665" s="70"/>
      <c r="N1665" s="70"/>
      <c r="O1665" s="70"/>
      <c r="P1665" s="70"/>
      <c r="Q1665" s="70"/>
      <c r="R1665" s="70"/>
      <c r="S1665" s="70"/>
      <c r="T1665" s="70"/>
      <c r="U1665" s="267"/>
    </row>
    <row r="1666" spans="2:21">
      <c r="C1666" s="66"/>
      <c r="E1666" s="66"/>
      <c r="F1666" s="66"/>
      <c r="G1666" s="66"/>
      <c r="H1666" s="66"/>
      <c r="I1666" s="66"/>
      <c r="J1666" s="66"/>
      <c r="K1666" s="66"/>
      <c r="L1666" s="66"/>
      <c r="M1666" s="66"/>
      <c r="N1666" s="66"/>
      <c r="O1666" s="66"/>
      <c r="P1666" s="66"/>
      <c r="Q1666" s="66"/>
      <c r="R1666" s="66"/>
      <c r="S1666" s="66"/>
      <c r="T1666" s="66"/>
      <c r="U1666" s="305"/>
    </row>
    <row r="1667" spans="2:21">
      <c r="C1667" s="66"/>
      <c r="E1667" s="66"/>
      <c r="F1667" s="66"/>
      <c r="G1667" s="66"/>
      <c r="H1667" s="66"/>
      <c r="I1667" s="66"/>
      <c r="J1667" s="66"/>
      <c r="K1667" s="66"/>
      <c r="L1667" s="66"/>
      <c r="M1667" s="66"/>
      <c r="N1667" s="66"/>
      <c r="O1667" s="66"/>
      <c r="P1667" s="66"/>
      <c r="Q1667" s="66"/>
      <c r="R1667" s="66"/>
      <c r="S1667" s="66"/>
      <c r="T1667" s="66"/>
      <c r="U1667" s="305"/>
    </row>
    <row r="1668" spans="2:21" ht="15.75" thickBot="1">
      <c r="C1668" s="137"/>
      <c r="D1668" s="413"/>
      <c r="E1668" s="137"/>
      <c r="F1668" s="137"/>
      <c r="G1668" s="137"/>
      <c r="H1668" s="137"/>
      <c r="I1668" s="137"/>
      <c r="J1668" s="137"/>
      <c r="K1668" s="137"/>
      <c r="L1668" s="137"/>
      <c r="M1668" s="137"/>
      <c r="N1668" s="137"/>
      <c r="O1668" s="137"/>
      <c r="P1668" s="137"/>
      <c r="Q1668" s="137"/>
      <c r="R1668" s="137"/>
      <c r="S1668" s="137"/>
      <c r="T1668" s="137"/>
      <c r="U1668" s="295"/>
    </row>
    <row r="1669" spans="2:21" ht="15.75" customHeight="1" thickTop="1">
      <c r="C1669" s="66"/>
      <c r="D1669" s="350"/>
      <c r="E1669" s="66"/>
      <c r="F1669" s="66"/>
      <c r="G1669" s="66"/>
      <c r="H1669" s="66"/>
      <c r="I1669" s="66"/>
      <c r="J1669" s="66"/>
      <c r="K1669" s="66"/>
      <c r="L1669" s="66"/>
      <c r="M1669" s="66"/>
      <c r="N1669" s="66"/>
      <c r="O1669" s="66"/>
      <c r="P1669" s="66"/>
      <c r="Q1669" s="66"/>
      <c r="R1669" s="66"/>
      <c r="S1669" s="66"/>
      <c r="T1669" s="66"/>
      <c r="U1669" s="239"/>
    </row>
    <row r="1671" spans="2:21" ht="14.25">
      <c r="B1671" s="981"/>
      <c r="C1671" s="981"/>
      <c r="D1671" s="981"/>
      <c r="E1671" s="981"/>
      <c r="F1671" s="981"/>
      <c r="G1671" s="981"/>
      <c r="H1671" s="981"/>
      <c r="I1671" s="981"/>
      <c r="J1671" s="981"/>
      <c r="K1671" s="981"/>
      <c r="L1671" s="981"/>
      <c r="M1671" s="981"/>
      <c r="N1671" s="981"/>
      <c r="O1671" s="981"/>
      <c r="P1671" s="981"/>
      <c r="Q1671" s="981"/>
      <c r="R1671" s="981"/>
      <c r="S1671" s="981"/>
      <c r="T1671" s="981"/>
      <c r="U1671" s="981"/>
    </row>
    <row r="1672" spans="2:21" ht="14.25">
      <c r="B1672" s="981"/>
      <c r="C1672" s="981"/>
      <c r="D1672" s="981"/>
      <c r="E1672" s="981"/>
      <c r="F1672" s="981"/>
      <c r="G1672" s="981"/>
      <c r="H1672" s="981"/>
      <c r="I1672" s="981"/>
      <c r="J1672" s="981"/>
      <c r="K1672" s="981"/>
      <c r="L1672" s="981"/>
      <c r="M1672" s="981"/>
      <c r="N1672" s="981"/>
      <c r="O1672" s="981"/>
      <c r="P1672" s="981"/>
      <c r="Q1672" s="981"/>
      <c r="R1672" s="981"/>
      <c r="S1672" s="981"/>
      <c r="T1672" s="981"/>
      <c r="U1672" s="981"/>
    </row>
    <row r="1673" spans="2:21" ht="14.25">
      <c r="B1673" s="981"/>
      <c r="C1673" s="981"/>
      <c r="D1673" s="981"/>
      <c r="E1673" s="981"/>
      <c r="F1673" s="981"/>
      <c r="G1673" s="981"/>
      <c r="H1673" s="981"/>
      <c r="I1673" s="981"/>
      <c r="J1673" s="981"/>
      <c r="K1673" s="981"/>
      <c r="L1673" s="981"/>
      <c r="M1673" s="981"/>
      <c r="N1673" s="981"/>
      <c r="O1673" s="981"/>
      <c r="P1673" s="981"/>
      <c r="Q1673" s="981"/>
      <c r="R1673" s="981"/>
      <c r="S1673" s="981"/>
      <c r="T1673" s="981"/>
      <c r="U1673" s="981"/>
    </row>
    <row r="1674" spans="2:21" ht="15.75" customHeight="1">
      <c r="B1674" s="46"/>
      <c r="C1674" s="46"/>
      <c r="D1674" s="373"/>
      <c r="E1674" s="46"/>
      <c r="F1674" s="46"/>
      <c r="G1674" s="46"/>
      <c r="H1674" s="46"/>
      <c r="I1674" s="46"/>
      <c r="J1674" s="46"/>
      <c r="K1674" s="46"/>
      <c r="L1674" s="46"/>
      <c r="M1674" s="46"/>
      <c r="N1674" s="46"/>
      <c r="O1674" s="46"/>
      <c r="P1674" s="46"/>
      <c r="Q1674" s="46"/>
      <c r="R1674" s="46"/>
      <c r="S1674" s="46"/>
      <c r="T1674" s="46"/>
      <c r="U1674" s="266"/>
    </row>
    <row r="1675" spans="2:21" ht="15.75" customHeight="1">
      <c r="B1675" s="46"/>
      <c r="C1675" s="46"/>
      <c r="D1675" s="373"/>
      <c r="E1675" s="46"/>
      <c r="F1675" s="46"/>
      <c r="G1675" s="46"/>
      <c r="H1675" s="46"/>
      <c r="I1675" s="46"/>
      <c r="J1675" s="46"/>
      <c r="K1675" s="46"/>
      <c r="L1675" s="46"/>
      <c r="M1675" s="46"/>
      <c r="N1675" s="46"/>
      <c r="O1675" s="46"/>
      <c r="P1675" s="46"/>
      <c r="Q1675" s="46"/>
      <c r="R1675" s="46"/>
      <c r="S1675" s="46"/>
      <c r="T1675" s="46"/>
      <c r="U1675" s="266"/>
    </row>
    <row r="1676" spans="2:21" ht="33" customHeight="1">
      <c r="B1676" s="130"/>
    </row>
    <row r="1677" spans="2:21" ht="15.75" customHeight="1">
      <c r="C1677" s="134"/>
      <c r="D1677" s="377"/>
      <c r="E1677" s="134"/>
      <c r="F1677" s="134"/>
      <c r="G1677" s="134"/>
      <c r="H1677" s="134"/>
      <c r="I1677" s="84"/>
      <c r="J1677" s="84"/>
      <c r="K1677" s="84"/>
      <c r="L1677" s="84"/>
      <c r="M1677" s="84"/>
      <c r="N1677" s="84"/>
      <c r="O1677" s="84"/>
      <c r="P1677" s="84"/>
      <c r="Q1677" s="84"/>
      <c r="R1677" s="84"/>
      <c r="S1677" s="84"/>
      <c r="T1677" s="134"/>
      <c r="U1677" s="267"/>
    </row>
    <row r="1678" spans="2:21" ht="15.75" customHeight="1">
      <c r="C1678" s="70"/>
      <c r="D1678" s="377"/>
      <c r="E1678" s="70"/>
      <c r="F1678" s="70"/>
      <c r="G1678" s="70"/>
      <c r="H1678" s="70"/>
      <c r="I1678" s="70"/>
      <c r="J1678" s="70"/>
      <c r="K1678" s="70"/>
      <c r="L1678" s="70"/>
      <c r="M1678" s="70"/>
      <c r="N1678" s="70"/>
      <c r="O1678" s="70"/>
      <c r="P1678" s="70"/>
      <c r="Q1678" s="70"/>
      <c r="R1678" s="70"/>
      <c r="S1678" s="70"/>
      <c r="T1678" s="70"/>
      <c r="U1678" s="267"/>
    </row>
    <row r="1679" spans="2:21">
      <c r="C1679" s="66"/>
      <c r="D1679" s="352"/>
      <c r="E1679" s="66"/>
      <c r="F1679" s="66"/>
      <c r="G1679" s="66"/>
      <c r="H1679" s="66"/>
      <c r="I1679" s="66"/>
      <c r="J1679" s="66"/>
      <c r="K1679" s="66"/>
      <c r="L1679" s="66"/>
      <c r="M1679" s="66"/>
      <c r="N1679" s="66"/>
      <c r="O1679" s="66"/>
      <c r="P1679" s="66"/>
      <c r="Q1679" s="66"/>
      <c r="R1679" s="66"/>
      <c r="S1679" s="66"/>
      <c r="T1679" s="66"/>
      <c r="U1679" s="268"/>
    </row>
    <row r="1680" spans="2:21">
      <c r="C1680" s="66"/>
      <c r="D1680" s="352"/>
      <c r="E1680" s="66"/>
      <c r="F1680" s="66"/>
      <c r="G1680" s="66"/>
      <c r="H1680" s="66"/>
      <c r="I1680" s="66"/>
      <c r="J1680" s="66"/>
      <c r="K1680" s="66"/>
      <c r="L1680" s="66"/>
      <c r="M1680" s="66"/>
      <c r="N1680" s="66"/>
      <c r="O1680" s="66"/>
      <c r="P1680" s="66"/>
      <c r="Q1680" s="66"/>
      <c r="R1680" s="66"/>
      <c r="S1680" s="66"/>
      <c r="T1680" s="66"/>
      <c r="U1680" s="268"/>
    </row>
    <row r="1681" spans="2:22">
      <c r="C1681" s="66"/>
      <c r="D1681" s="352"/>
      <c r="E1681" s="66"/>
      <c r="F1681" s="66"/>
      <c r="G1681" s="66"/>
      <c r="H1681" s="66"/>
      <c r="I1681" s="66"/>
      <c r="J1681" s="66"/>
      <c r="K1681" s="66"/>
      <c r="L1681" s="66"/>
      <c r="M1681" s="66"/>
      <c r="N1681" s="66"/>
      <c r="O1681" s="66"/>
      <c r="P1681" s="66"/>
      <c r="Q1681" s="66"/>
      <c r="R1681" s="66"/>
      <c r="S1681" s="66"/>
      <c r="T1681" s="66"/>
      <c r="U1681" s="268"/>
    </row>
    <row r="1682" spans="2:22" ht="18.75" customHeight="1" thickBot="1">
      <c r="C1682" s="137"/>
      <c r="D1682" s="413"/>
      <c r="E1682" s="137"/>
      <c r="F1682" s="137"/>
      <c r="G1682" s="137"/>
      <c r="H1682" s="137"/>
      <c r="I1682" s="137"/>
      <c r="J1682" s="137"/>
      <c r="K1682" s="137"/>
      <c r="L1682" s="137"/>
      <c r="M1682" s="137"/>
      <c r="N1682" s="137"/>
      <c r="O1682" s="137"/>
      <c r="P1682" s="137"/>
      <c r="Q1682" s="137"/>
      <c r="R1682" s="137"/>
      <c r="S1682" s="137"/>
      <c r="T1682" s="137"/>
      <c r="U1682" s="295"/>
    </row>
    <row r="1683" spans="2:22" ht="15.75" customHeight="1" thickTop="1">
      <c r="B1683" s="46"/>
      <c r="C1683" s="46"/>
      <c r="D1683" s="373"/>
      <c r="E1683" s="46"/>
      <c r="F1683" s="46"/>
      <c r="G1683" s="46"/>
      <c r="H1683" s="46"/>
      <c r="I1683" s="46"/>
      <c r="J1683" s="46"/>
      <c r="K1683" s="46"/>
      <c r="L1683" s="46"/>
      <c r="M1683" s="46"/>
      <c r="N1683" s="46"/>
      <c r="O1683" s="46"/>
      <c r="P1683" s="46"/>
      <c r="Q1683" s="46"/>
      <c r="R1683" s="46"/>
      <c r="S1683" s="46"/>
      <c r="T1683" s="46"/>
      <c r="U1683" s="266"/>
    </row>
    <row r="1684" spans="2:22" ht="15.75" customHeight="1">
      <c r="B1684" s="46"/>
      <c r="C1684" s="46"/>
      <c r="D1684" s="373"/>
      <c r="E1684" s="46"/>
      <c r="F1684" s="46"/>
      <c r="G1684" s="46"/>
      <c r="H1684" s="46"/>
      <c r="I1684" s="46"/>
      <c r="J1684" s="46"/>
      <c r="K1684" s="46"/>
      <c r="L1684" s="46"/>
      <c r="M1684" s="46"/>
      <c r="N1684" s="46"/>
      <c r="O1684" s="46"/>
      <c r="P1684" s="46"/>
      <c r="Q1684" s="46"/>
      <c r="R1684" s="46"/>
      <c r="S1684" s="46"/>
      <c r="T1684" s="46"/>
      <c r="U1684" s="266"/>
    </row>
    <row r="1685" spans="2:22" ht="33" customHeight="1">
      <c r="B1685" s="115"/>
      <c r="C1685" s="22"/>
      <c r="D1685" s="360"/>
      <c r="E1685" s="22"/>
      <c r="F1685" s="22"/>
      <c r="G1685" s="22"/>
      <c r="H1685" s="22"/>
      <c r="I1685" s="22"/>
      <c r="J1685" s="22"/>
      <c r="K1685" s="22"/>
      <c r="L1685" s="22"/>
      <c r="M1685" s="22"/>
      <c r="N1685" s="22"/>
      <c r="O1685" s="22"/>
      <c r="P1685" s="22"/>
      <c r="Q1685" s="22"/>
      <c r="R1685" s="22"/>
      <c r="S1685" s="22"/>
      <c r="T1685" s="22"/>
      <c r="V1685" s="22"/>
    </row>
    <row r="1686" spans="2:22">
      <c r="B1686" s="115"/>
      <c r="C1686" s="134"/>
      <c r="D1686" s="377"/>
      <c r="E1686" s="134"/>
      <c r="F1686" s="134"/>
      <c r="G1686" s="134"/>
      <c r="H1686" s="134"/>
      <c r="I1686" s="84"/>
      <c r="J1686" s="84"/>
      <c r="K1686" s="84"/>
      <c r="L1686" s="84"/>
      <c r="M1686" s="84"/>
      <c r="N1686" s="84"/>
      <c r="O1686" s="84"/>
      <c r="P1686" s="84"/>
      <c r="Q1686" s="84"/>
      <c r="R1686" s="84"/>
      <c r="S1686" s="84"/>
      <c r="T1686" s="134"/>
      <c r="U1686" s="267"/>
      <c r="V1686" s="22"/>
    </row>
    <row r="1687" spans="2:22">
      <c r="B1687" s="115"/>
      <c r="C1687" s="70"/>
      <c r="D1687" s="377"/>
      <c r="E1687" s="70"/>
      <c r="F1687" s="70"/>
      <c r="G1687" s="70"/>
      <c r="H1687" s="70"/>
      <c r="I1687" s="70"/>
      <c r="J1687" s="70"/>
      <c r="K1687" s="70"/>
      <c r="L1687" s="70"/>
      <c r="M1687" s="70"/>
      <c r="N1687" s="70"/>
      <c r="O1687" s="70"/>
      <c r="P1687" s="70"/>
      <c r="Q1687" s="70"/>
      <c r="R1687" s="70"/>
      <c r="S1687" s="70"/>
      <c r="T1687" s="70"/>
      <c r="U1687" s="267"/>
      <c r="V1687" s="22"/>
    </row>
    <row r="1688" spans="2:22">
      <c r="C1688" s="136"/>
      <c r="D1688" s="352"/>
      <c r="E1688" s="136"/>
      <c r="F1688" s="136"/>
      <c r="G1688" s="136"/>
      <c r="H1688" s="136"/>
      <c r="I1688" s="136"/>
      <c r="J1688" s="136"/>
      <c r="K1688" s="136"/>
      <c r="L1688" s="136"/>
      <c r="M1688" s="136"/>
      <c r="N1688" s="136"/>
      <c r="O1688" s="136"/>
      <c r="P1688" s="136"/>
      <c r="Q1688" s="136"/>
      <c r="R1688" s="136"/>
      <c r="S1688" s="136"/>
      <c r="T1688" s="136"/>
      <c r="U1688" s="285"/>
      <c r="V1688" s="22"/>
    </row>
    <row r="1689" spans="2:22">
      <c r="C1689" s="66"/>
      <c r="D1689" s="352"/>
      <c r="E1689" s="66"/>
      <c r="F1689" s="66"/>
      <c r="G1689" s="66"/>
      <c r="H1689" s="66"/>
      <c r="I1689" s="66"/>
      <c r="J1689" s="66"/>
      <c r="K1689" s="66"/>
      <c r="L1689" s="66"/>
      <c r="M1689" s="66"/>
      <c r="N1689" s="66"/>
      <c r="O1689" s="66"/>
      <c r="P1689" s="66"/>
      <c r="Q1689" s="66"/>
      <c r="R1689" s="66"/>
      <c r="S1689" s="66"/>
      <c r="T1689" s="66"/>
      <c r="U1689" s="301"/>
      <c r="V1689" s="22"/>
    </row>
    <row r="1690" spans="2:22" ht="18.75" customHeight="1" thickBot="1">
      <c r="C1690" s="137"/>
      <c r="D1690" s="413"/>
      <c r="E1690" s="137"/>
      <c r="F1690" s="137"/>
      <c r="G1690" s="137"/>
      <c r="H1690" s="137"/>
      <c r="I1690" s="137"/>
      <c r="J1690" s="137"/>
      <c r="K1690" s="137"/>
      <c r="L1690" s="137"/>
      <c r="M1690" s="137"/>
      <c r="N1690" s="137"/>
      <c r="O1690" s="137"/>
      <c r="P1690" s="137"/>
      <c r="Q1690" s="137"/>
      <c r="R1690" s="137"/>
      <c r="S1690" s="137"/>
      <c r="T1690" s="137"/>
      <c r="U1690" s="295"/>
    </row>
    <row r="1691" spans="2:22" ht="15.75" customHeight="1" thickTop="1">
      <c r="B1691" s="46"/>
      <c r="C1691" s="46"/>
      <c r="D1691" s="373"/>
      <c r="E1691" s="46"/>
      <c r="F1691" s="46"/>
      <c r="G1691" s="46"/>
      <c r="H1691" s="46"/>
      <c r="I1691" s="46"/>
      <c r="J1691" s="46"/>
      <c r="K1691" s="46"/>
      <c r="L1691" s="46"/>
      <c r="M1691" s="46"/>
      <c r="N1691" s="46"/>
      <c r="O1691" s="46"/>
      <c r="P1691" s="46"/>
      <c r="Q1691" s="46"/>
      <c r="R1691" s="46"/>
      <c r="S1691" s="46"/>
      <c r="T1691" s="46"/>
      <c r="U1691" s="266"/>
    </row>
    <row r="1692" spans="2:22" ht="15.75" customHeight="1">
      <c r="B1692" s="46"/>
      <c r="C1692" s="46"/>
      <c r="D1692" s="373"/>
      <c r="E1692" s="46"/>
      <c r="F1692" s="46"/>
      <c r="G1692" s="46"/>
      <c r="H1692" s="46"/>
      <c r="I1692" s="46"/>
      <c r="J1692" s="46"/>
      <c r="K1692" s="46"/>
      <c r="L1692" s="46"/>
      <c r="M1692" s="46"/>
      <c r="N1692" s="46"/>
      <c r="O1692" s="46"/>
      <c r="P1692" s="46"/>
      <c r="Q1692" s="46"/>
      <c r="R1692" s="46"/>
      <c r="S1692" s="46"/>
      <c r="T1692" s="46"/>
      <c r="U1692" s="266"/>
    </row>
    <row r="1693" spans="2:22" ht="32.25" customHeight="1">
      <c r="B1693" s="115"/>
      <c r="C1693" s="22"/>
      <c r="D1693" s="419"/>
      <c r="E1693" s="22"/>
      <c r="F1693" s="22"/>
      <c r="G1693" s="22"/>
      <c r="H1693" s="22"/>
      <c r="I1693" s="22"/>
      <c r="J1693" s="22"/>
      <c r="K1693" s="22"/>
      <c r="L1693" s="22"/>
      <c r="M1693" s="22"/>
      <c r="N1693" s="22"/>
      <c r="O1693" s="22"/>
      <c r="P1693" s="22"/>
      <c r="Q1693" s="22"/>
      <c r="R1693" s="22"/>
      <c r="S1693" s="22"/>
      <c r="T1693" s="22"/>
      <c r="U1693" s="246"/>
      <c r="V1693" s="22"/>
    </row>
    <row r="1694" spans="2:22" ht="18.75" customHeight="1">
      <c r="B1694" s="115"/>
      <c r="C1694" s="134"/>
      <c r="D1694" s="377"/>
      <c r="E1694" s="134"/>
      <c r="F1694" s="134"/>
      <c r="G1694" s="134"/>
      <c r="H1694" s="134"/>
      <c r="I1694" s="84"/>
      <c r="J1694" s="84"/>
      <c r="K1694" s="84"/>
      <c r="L1694" s="84"/>
      <c r="M1694" s="84"/>
      <c r="N1694" s="84"/>
      <c r="O1694" s="84"/>
      <c r="P1694" s="84"/>
      <c r="Q1694" s="84"/>
      <c r="R1694" s="84"/>
      <c r="S1694" s="84"/>
      <c r="T1694" s="134"/>
      <c r="U1694" s="267"/>
      <c r="V1694" s="22"/>
    </row>
    <row r="1695" spans="2:22">
      <c r="C1695" s="70"/>
      <c r="D1695" s="377"/>
      <c r="E1695" s="70"/>
      <c r="F1695" s="70"/>
      <c r="G1695" s="70"/>
      <c r="H1695" s="70"/>
      <c r="I1695" s="70"/>
      <c r="J1695" s="70"/>
      <c r="K1695" s="70"/>
      <c r="L1695" s="70"/>
      <c r="M1695" s="70"/>
      <c r="N1695" s="70"/>
      <c r="O1695" s="70"/>
      <c r="P1695" s="70"/>
      <c r="Q1695" s="70"/>
      <c r="R1695" s="70"/>
      <c r="S1695" s="70"/>
      <c r="T1695" s="70"/>
      <c r="U1695" s="267"/>
      <c r="V1695" s="22"/>
    </row>
    <row r="1696" spans="2:22">
      <c r="C1696" s="66"/>
      <c r="D1696" s="352"/>
      <c r="E1696" s="66"/>
      <c r="F1696" s="66"/>
      <c r="G1696" s="66"/>
      <c r="H1696" s="66"/>
      <c r="I1696" s="66"/>
      <c r="J1696" s="66"/>
      <c r="K1696" s="66"/>
      <c r="L1696" s="66"/>
      <c r="M1696" s="66"/>
      <c r="N1696" s="66"/>
      <c r="O1696" s="66"/>
      <c r="P1696" s="66"/>
      <c r="Q1696" s="66"/>
      <c r="R1696" s="66"/>
      <c r="S1696" s="66"/>
      <c r="T1696" s="66"/>
      <c r="U1696" s="268"/>
      <c r="V1696" s="22"/>
    </row>
    <row r="1697" spans="2:27">
      <c r="C1697" s="66"/>
      <c r="D1697" s="352"/>
      <c r="E1697" s="66"/>
      <c r="F1697" s="66"/>
      <c r="G1697" s="66"/>
      <c r="H1697" s="66"/>
      <c r="I1697" s="66"/>
      <c r="J1697" s="66"/>
      <c r="K1697" s="66"/>
      <c r="L1697" s="66"/>
      <c r="M1697" s="66"/>
      <c r="N1697" s="66"/>
      <c r="O1697" s="66"/>
      <c r="P1697" s="66"/>
      <c r="Q1697" s="66"/>
      <c r="R1697" s="66"/>
      <c r="S1697" s="66"/>
      <c r="T1697" s="66"/>
      <c r="U1697" s="268"/>
      <c r="V1697" s="22"/>
    </row>
    <row r="1698" spans="2:27" ht="18.75" customHeight="1" thickBot="1">
      <c r="C1698" s="137"/>
      <c r="D1698" s="413"/>
      <c r="E1698" s="137"/>
      <c r="F1698" s="137"/>
      <c r="G1698" s="137"/>
      <c r="H1698" s="137"/>
      <c r="I1698" s="137"/>
      <c r="J1698" s="137"/>
      <c r="K1698" s="137"/>
      <c r="L1698" s="137"/>
      <c r="M1698" s="137"/>
      <c r="N1698" s="137"/>
      <c r="O1698" s="137"/>
      <c r="P1698" s="137"/>
      <c r="Q1698" s="137"/>
      <c r="R1698" s="137"/>
      <c r="S1698" s="137"/>
      <c r="T1698" s="137"/>
      <c r="U1698" s="295"/>
    </row>
    <row r="1699" spans="2:27" ht="15.75" customHeight="1" thickTop="1">
      <c r="B1699" s="46"/>
      <c r="C1699" s="46"/>
      <c r="D1699" s="373"/>
      <c r="E1699" s="46"/>
      <c r="F1699" s="46"/>
      <c r="G1699" s="46"/>
      <c r="H1699" s="46"/>
      <c r="I1699" s="46"/>
      <c r="J1699" s="46"/>
      <c r="K1699" s="46"/>
      <c r="L1699" s="46"/>
      <c r="M1699" s="46"/>
      <c r="N1699" s="46"/>
      <c r="O1699" s="46"/>
      <c r="P1699" s="46"/>
      <c r="Q1699" s="46"/>
      <c r="R1699" s="46"/>
      <c r="S1699" s="46"/>
      <c r="T1699" s="46"/>
      <c r="U1699" s="266"/>
    </row>
    <row r="1700" spans="2:27" ht="15.75" customHeight="1">
      <c r="B1700" s="46"/>
      <c r="C1700" s="46"/>
      <c r="D1700" s="373"/>
      <c r="E1700" s="46"/>
      <c r="F1700" s="46"/>
      <c r="G1700" s="46"/>
      <c r="H1700" s="46"/>
      <c r="I1700" s="46"/>
      <c r="J1700" s="46"/>
      <c r="K1700" s="46"/>
      <c r="L1700" s="46"/>
      <c r="M1700" s="46"/>
      <c r="N1700" s="46"/>
      <c r="O1700" s="46"/>
      <c r="P1700" s="46"/>
      <c r="Q1700" s="46"/>
      <c r="R1700" s="46"/>
      <c r="S1700" s="46"/>
      <c r="T1700" s="46"/>
      <c r="U1700" s="266"/>
    </row>
    <row r="1701" spans="2:27" ht="32.25" customHeight="1">
      <c r="B1701" s="115"/>
      <c r="V1701" s="22"/>
    </row>
    <row r="1702" spans="2:27" ht="14.25">
      <c r="B1702" s="978"/>
      <c r="C1702" s="978"/>
      <c r="D1702" s="978"/>
      <c r="E1702" s="978"/>
      <c r="F1702" s="978"/>
      <c r="G1702" s="978"/>
      <c r="H1702" s="978"/>
      <c r="I1702" s="978"/>
      <c r="J1702" s="978"/>
      <c r="K1702" s="978"/>
      <c r="L1702" s="978"/>
      <c r="M1702" s="978"/>
      <c r="N1702" s="978"/>
      <c r="O1702" s="978"/>
      <c r="P1702" s="978"/>
      <c r="Q1702" s="978"/>
      <c r="R1702" s="978"/>
      <c r="S1702" s="978"/>
      <c r="T1702" s="978"/>
      <c r="U1702" s="978"/>
    </row>
    <row r="1703" spans="2:27" ht="14.25">
      <c r="B1703" s="978"/>
      <c r="C1703" s="978"/>
      <c r="D1703" s="978"/>
      <c r="E1703" s="978"/>
      <c r="F1703" s="978"/>
      <c r="G1703" s="978"/>
      <c r="H1703" s="978"/>
      <c r="I1703" s="978"/>
      <c r="J1703" s="978"/>
      <c r="K1703" s="978"/>
      <c r="L1703" s="978"/>
      <c r="M1703" s="978"/>
      <c r="N1703" s="978"/>
      <c r="O1703" s="978"/>
      <c r="P1703" s="978"/>
      <c r="Q1703" s="978"/>
      <c r="R1703" s="978"/>
      <c r="S1703" s="978"/>
      <c r="T1703" s="978"/>
      <c r="U1703" s="978"/>
      <c r="V1703" s="22"/>
    </row>
    <row r="1704" spans="2:27" ht="27.75" customHeight="1">
      <c r="B1704" s="978"/>
      <c r="C1704" s="978"/>
      <c r="D1704" s="978"/>
      <c r="E1704" s="978"/>
      <c r="F1704" s="978"/>
      <c r="G1704" s="978"/>
      <c r="H1704" s="978"/>
      <c r="I1704" s="978"/>
      <c r="J1704" s="978"/>
      <c r="K1704" s="978"/>
      <c r="L1704" s="978"/>
      <c r="M1704" s="978"/>
      <c r="N1704" s="978"/>
      <c r="O1704" s="978"/>
      <c r="P1704" s="978"/>
      <c r="Q1704" s="978"/>
      <c r="R1704" s="978"/>
      <c r="S1704" s="978"/>
      <c r="T1704" s="978"/>
      <c r="U1704" s="978"/>
      <c r="V1704" s="22"/>
    </row>
    <row r="1705" spans="2:27" ht="15.75" customHeight="1">
      <c r="B1705" s="978"/>
      <c r="C1705" s="978"/>
      <c r="D1705" s="978"/>
      <c r="E1705" s="978"/>
      <c r="F1705" s="978"/>
      <c r="G1705" s="978"/>
      <c r="H1705" s="978"/>
      <c r="I1705" s="978"/>
      <c r="J1705" s="978"/>
      <c r="K1705" s="978"/>
      <c r="L1705" s="978"/>
      <c r="M1705" s="978"/>
      <c r="N1705" s="978"/>
      <c r="O1705" s="978"/>
      <c r="P1705" s="978"/>
      <c r="Q1705" s="978"/>
      <c r="R1705" s="978"/>
      <c r="S1705" s="978"/>
      <c r="T1705" s="978"/>
      <c r="U1705" s="978"/>
    </row>
    <row r="1706" spans="2:27" ht="15.75" customHeight="1">
      <c r="B1706" s="46"/>
      <c r="C1706" s="46"/>
      <c r="D1706" s="373"/>
      <c r="E1706" s="46"/>
      <c r="F1706" s="46"/>
      <c r="G1706" s="46"/>
      <c r="H1706" s="46"/>
      <c r="I1706" s="46"/>
      <c r="J1706" s="46"/>
      <c r="K1706" s="46"/>
      <c r="L1706" s="46"/>
      <c r="M1706" s="46"/>
      <c r="N1706" s="46"/>
      <c r="O1706" s="46"/>
      <c r="P1706" s="46"/>
      <c r="Q1706" s="46"/>
      <c r="R1706" s="46"/>
      <c r="S1706" s="46"/>
      <c r="T1706" s="46"/>
      <c r="U1706" s="266"/>
    </row>
    <row r="1707" spans="2:27" ht="33" customHeight="1">
      <c r="B1707" s="130"/>
      <c r="V1707" s="22"/>
    </row>
    <row r="1708" spans="2:27">
      <c r="C1708" s="134"/>
      <c r="D1708" s="377"/>
      <c r="E1708" s="134"/>
      <c r="F1708" s="134"/>
      <c r="G1708" s="134"/>
      <c r="H1708" s="134"/>
      <c r="I1708" s="84"/>
      <c r="J1708" s="84"/>
      <c r="K1708" s="84"/>
      <c r="L1708" s="84"/>
      <c r="M1708" s="84"/>
      <c r="N1708" s="84"/>
      <c r="O1708" s="84"/>
      <c r="P1708" s="84"/>
      <c r="Q1708" s="84"/>
      <c r="R1708" s="84"/>
      <c r="S1708" s="84"/>
      <c r="T1708" s="134"/>
      <c r="U1708" s="267"/>
      <c r="V1708" s="22"/>
      <c r="Y1708" s="135"/>
      <c r="Z1708" s="135"/>
      <c r="AA1708" s="135"/>
    </row>
    <row r="1709" spans="2:27">
      <c r="C1709" s="70"/>
      <c r="D1709" s="377"/>
      <c r="E1709" s="70"/>
      <c r="F1709" s="70"/>
      <c r="G1709" s="70"/>
      <c r="H1709" s="70"/>
      <c r="I1709" s="70"/>
      <c r="J1709" s="70"/>
      <c r="K1709" s="70"/>
      <c r="L1709" s="70"/>
      <c r="M1709" s="70"/>
      <c r="N1709" s="70"/>
      <c r="O1709" s="70"/>
      <c r="P1709" s="70"/>
      <c r="Q1709" s="70"/>
      <c r="R1709" s="70"/>
      <c r="S1709" s="70"/>
      <c r="T1709" s="70"/>
      <c r="U1709" s="267"/>
      <c r="Y1709" s="135"/>
      <c r="Z1709" s="135"/>
      <c r="AA1709" s="135"/>
    </row>
    <row r="1710" spans="2:27">
      <c r="B1710" s="111"/>
      <c r="V1710" s="22"/>
      <c r="Y1710" s="135"/>
      <c r="Z1710" s="135"/>
      <c r="AA1710" s="135"/>
    </row>
    <row r="1711" spans="2:27">
      <c r="C1711" s="80"/>
      <c r="D1711" s="377"/>
      <c r="E1711" s="80"/>
      <c r="F1711" s="80"/>
      <c r="G1711" s="80"/>
      <c r="H1711" s="80"/>
      <c r="I1711" s="80"/>
      <c r="J1711" s="80"/>
      <c r="K1711" s="80"/>
      <c r="L1711" s="80"/>
      <c r="M1711" s="80"/>
      <c r="N1711" s="80"/>
      <c r="O1711" s="80"/>
      <c r="P1711" s="80"/>
      <c r="Q1711" s="80"/>
      <c r="R1711" s="80"/>
      <c r="S1711" s="80"/>
      <c r="T1711" s="80"/>
      <c r="U1711" s="267"/>
      <c r="V1711" s="22"/>
      <c r="Y1711" s="135"/>
      <c r="Z1711" s="135"/>
      <c r="AA1711" s="135"/>
    </row>
    <row r="1712" spans="2:27">
      <c r="B1712" s="34"/>
      <c r="C1712" s="80"/>
      <c r="D1712" s="377"/>
      <c r="E1712" s="80"/>
      <c r="F1712" s="80"/>
      <c r="G1712" s="80"/>
      <c r="H1712" s="80"/>
      <c r="I1712" s="80"/>
      <c r="J1712" s="80"/>
      <c r="K1712" s="80"/>
      <c r="L1712" s="80"/>
      <c r="M1712" s="80"/>
      <c r="N1712" s="80"/>
      <c r="O1712" s="80"/>
      <c r="P1712" s="80"/>
      <c r="Q1712" s="80"/>
      <c r="R1712" s="80"/>
      <c r="S1712" s="80"/>
      <c r="T1712" s="80"/>
      <c r="U1712" s="267"/>
      <c r="V1712" s="22"/>
      <c r="Y1712" s="135"/>
      <c r="Z1712" s="135"/>
      <c r="AA1712" s="135"/>
    </row>
    <row r="1713" spans="2:27">
      <c r="B1713" s="34"/>
      <c r="C1713" s="80"/>
      <c r="D1713" s="377"/>
      <c r="E1713" s="80"/>
      <c r="F1713" s="80"/>
      <c r="G1713" s="80"/>
      <c r="H1713" s="80"/>
      <c r="I1713" s="80"/>
      <c r="J1713" s="80"/>
      <c r="K1713" s="80"/>
      <c r="L1713" s="80"/>
      <c r="M1713" s="80"/>
      <c r="N1713" s="80"/>
      <c r="O1713" s="80"/>
      <c r="P1713" s="80"/>
      <c r="Q1713" s="80"/>
      <c r="R1713" s="80"/>
      <c r="S1713" s="80"/>
      <c r="T1713" s="80"/>
      <c r="U1713" s="267"/>
      <c r="V1713" s="22"/>
      <c r="Y1713" s="135"/>
      <c r="Z1713" s="135"/>
      <c r="AA1713" s="135"/>
    </row>
    <row r="1714" spans="2:27" ht="18" customHeight="1" thickBot="1">
      <c r="C1714" s="137"/>
      <c r="D1714" s="413"/>
      <c r="E1714" s="137"/>
      <c r="F1714" s="137"/>
      <c r="G1714" s="137"/>
      <c r="H1714" s="137"/>
      <c r="I1714" s="137"/>
      <c r="J1714" s="137"/>
      <c r="K1714" s="137"/>
      <c r="L1714" s="137"/>
      <c r="M1714" s="137"/>
      <c r="N1714" s="137"/>
      <c r="O1714" s="137"/>
      <c r="P1714" s="137"/>
      <c r="Q1714" s="137"/>
      <c r="R1714" s="137"/>
      <c r="S1714" s="137"/>
      <c r="T1714" s="137"/>
      <c r="U1714" s="296"/>
      <c r="V1714" s="22"/>
      <c r="Y1714" s="135"/>
      <c r="Z1714" s="135"/>
      <c r="AA1714" s="135"/>
    </row>
    <row r="1715" spans="2:27" ht="15.75" customHeight="1" thickTop="1">
      <c r="C1715" s="66"/>
      <c r="D1715" s="350"/>
      <c r="E1715" s="66"/>
      <c r="F1715" s="66"/>
      <c r="G1715" s="66"/>
      <c r="H1715" s="66"/>
      <c r="I1715" s="66"/>
      <c r="J1715" s="66"/>
      <c r="K1715" s="66"/>
      <c r="L1715" s="66"/>
      <c r="M1715" s="66"/>
      <c r="N1715" s="66"/>
      <c r="O1715" s="66"/>
      <c r="P1715" s="66"/>
      <c r="Q1715" s="66"/>
      <c r="R1715" s="66"/>
      <c r="S1715" s="66"/>
      <c r="T1715" s="66"/>
      <c r="U1715" s="244"/>
    </row>
    <row r="1716" spans="2:27" ht="15.75" customHeight="1">
      <c r="B1716" s="46"/>
      <c r="C1716" s="46"/>
      <c r="D1716" s="373"/>
      <c r="E1716" s="46"/>
      <c r="F1716" s="46"/>
      <c r="G1716" s="46"/>
      <c r="H1716" s="46"/>
      <c r="I1716" s="46"/>
      <c r="J1716" s="46"/>
      <c r="K1716" s="46"/>
      <c r="L1716" s="46"/>
      <c r="M1716" s="46"/>
      <c r="N1716" s="46"/>
      <c r="O1716" s="46"/>
      <c r="P1716" s="46"/>
      <c r="Q1716" s="46"/>
      <c r="R1716" s="46"/>
      <c r="S1716" s="46"/>
      <c r="T1716" s="46"/>
      <c r="U1716" s="266"/>
    </row>
    <row r="1717" spans="2:27" ht="32.25" customHeight="1">
      <c r="B1717" s="150"/>
      <c r="V1717" s="22"/>
    </row>
    <row r="1718" spans="2:27" ht="18.75" customHeight="1">
      <c r="B1718" s="981"/>
      <c r="C1718" s="981"/>
      <c r="D1718" s="981"/>
      <c r="E1718" s="981"/>
      <c r="F1718" s="981"/>
      <c r="G1718" s="981"/>
      <c r="H1718" s="981"/>
      <c r="I1718" s="981"/>
      <c r="J1718" s="981"/>
      <c r="K1718" s="981"/>
      <c r="L1718" s="981"/>
      <c r="M1718" s="981"/>
      <c r="N1718" s="981"/>
      <c r="O1718" s="981"/>
      <c r="P1718" s="981"/>
      <c r="Q1718" s="981"/>
      <c r="R1718" s="981"/>
      <c r="S1718" s="981"/>
      <c r="T1718" s="981"/>
      <c r="U1718" s="981"/>
      <c r="V1718" s="22"/>
    </row>
    <row r="1719" spans="2:27" ht="18.75" customHeight="1">
      <c r="B1719" s="981"/>
      <c r="C1719" s="981"/>
      <c r="D1719" s="981"/>
      <c r="E1719" s="981"/>
      <c r="F1719" s="981"/>
      <c r="G1719" s="981"/>
      <c r="H1719" s="981"/>
      <c r="I1719" s="981"/>
      <c r="J1719" s="981"/>
      <c r="K1719" s="981"/>
      <c r="L1719" s="981"/>
      <c r="M1719" s="981"/>
      <c r="N1719" s="981"/>
      <c r="O1719" s="981"/>
      <c r="P1719" s="981"/>
      <c r="Q1719" s="981"/>
      <c r="R1719" s="981"/>
      <c r="S1719" s="981"/>
      <c r="T1719" s="981"/>
      <c r="U1719" s="981"/>
      <c r="V1719" s="22"/>
    </row>
    <row r="1720" spans="2:27" ht="18.75" customHeight="1">
      <c r="B1720" s="981"/>
      <c r="C1720" s="981"/>
      <c r="D1720" s="981"/>
      <c r="E1720" s="981"/>
      <c r="F1720" s="981"/>
      <c r="G1720" s="981"/>
      <c r="H1720" s="981"/>
      <c r="I1720" s="981"/>
      <c r="J1720" s="981"/>
      <c r="K1720" s="981"/>
      <c r="L1720" s="981"/>
      <c r="M1720" s="981"/>
      <c r="N1720" s="981"/>
      <c r="O1720" s="981"/>
      <c r="P1720" s="981"/>
      <c r="Q1720" s="981"/>
      <c r="R1720" s="981"/>
      <c r="S1720" s="981"/>
      <c r="T1720" s="981"/>
      <c r="U1720" s="981"/>
      <c r="V1720" s="22"/>
    </row>
    <row r="1721" spans="2:27" ht="14.25">
      <c r="C1721" s="22"/>
      <c r="D1721" s="360"/>
      <c r="E1721" s="22"/>
      <c r="F1721" s="22"/>
      <c r="G1721" s="22"/>
      <c r="H1721" s="22"/>
      <c r="I1721" s="22"/>
      <c r="J1721" s="22"/>
      <c r="K1721" s="22"/>
      <c r="L1721" s="22"/>
      <c r="M1721" s="22"/>
      <c r="N1721" s="22"/>
      <c r="O1721" s="22"/>
      <c r="P1721" s="22"/>
      <c r="Q1721" s="22"/>
      <c r="R1721" s="22"/>
      <c r="S1721" s="22"/>
      <c r="T1721" s="22"/>
    </row>
    <row r="1722" spans="2:27" ht="15.75" customHeight="1">
      <c r="C1722" s="22"/>
      <c r="D1722" s="360"/>
      <c r="E1722" s="22"/>
      <c r="F1722" s="22"/>
      <c r="G1722" s="22"/>
      <c r="H1722" s="22"/>
      <c r="I1722" s="22"/>
      <c r="J1722" s="22"/>
      <c r="K1722" s="22"/>
      <c r="L1722" s="22"/>
      <c r="M1722" s="22"/>
      <c r="N1722" s="22"/>
      <c r="O1722" s="22"/>
      <c r="P1722" s="22"/>
      <c r="Q1722" s="22"/>
      <c r="R1722" s="22"/>
      <c r="S1722" s="22"/>
      <c r="T1722" s="22"/>
    </row>
    <row r="1723" spans="2:27">
      <c r="V1723" s="22"/>
    </row>
    <row r="1724" spans="2:27" ht="16.899999999999999" customHeight="1">
      <c r="C1724" s="36"/>
      <c r="D1724" s="395"/>
      <c r="E1724" s="36"/>
      <c r="F1724" s="36"/>
      <c r="G1724" s="36"/>
      <c r="H1724" s="36"/>
      <c r="I1724" s="36"/>
      <c r="J1724" s="36"/>
      <c r="K1724" s="36"/>
      <c r="L1724" s="36"/>
      <c r="M1724" s="36"/>
      <c r="N1724" s="36"/>
      <c r="O1724" s="36"/>
      <c r="P1724" s="36"/>
      <c r="Q1724" s="36"/>
      <c r="R1724" s="36"/>
      <c r="S1724" s="36"/>
      <c r="T1724" s="36"/>
      <c r="U1724" s="281"/>
      <c r="V1724" s="22"/>
    </row>
    <row r="1725" spans="2:27" ht="21" customHeight="1" thickBot="1">
      <c r="B1725" s="100"/>
      <c r="C1725" s="101"/>
      <c r="D1725" s="390"/>
      <c r="E1725" s="101"/>
      <c r="F1725" s="101"/>
      <c r="G1725" s="101"/>
      <c r="H1725" s="101"/>
      <c r="I1725" s="101"/>
      <c r="J1725" s="101"/>
      <c r="K1725" s="101"/>
      <c r="L1725" s="101"/>
      <c r="M1725" s="101"/>
      <c r="N1725" s="101"/>
      <c r="O1725" s="101"/>
      <c r="P1725" s="101"/>
      <c r="Q1725" s="101"/>
      <c r="R1725" s="101"/>
      <c r="S1725" s="101"/>
      <c r="T1725" s="101"/>
      <c r="U1725" s="276"/>
      <c r="V1725" s="22"/>
    </row>
    <row r="1726" spans="2:27">
      <c r="B1726" s="35"/>
      <c r="C1726" s="36"/>
      <c r="D1726" s="395"/>
      <c r="E1726" s="36"/>
      <c r="F1726" s="36"/>
      <c r="G1726" s="36"/>
      <c r="H1726" s="36"/>
      <c r="I1726" s="36"/>
      <c r="J1726" s="36"/>
      <c r="K1726" s="36"/>
      <c r="L1726" s="36"/>
      <c r="M1726" s="36"/>
      <c r="N1726" s="36"/>
      <c r="O1726" s="36"/>
      <c r="P1726" s="36"/>
      <c r="Q1726" s="36"/>
      <c r="R1726" s="36"/>
      <c r="S1726" s="36"/>
      <c r="T1726" s="36"/>
      <c r="U1726" s="281"/>
      <c r="V1726" s="22"/>
    </row>
    <row r="1727" spans="2:27" ht="42" customHeight="1">
      <c r="B1727" s="148"/>
      <c r="C1727" s="39"/>
      <c r="D1727" s="360"/>
      <c r="E1727" s="39"/>
      <c r="F1727" s="39"/>
      <c r="G1727" s="39"/>
      <c r="H1727" s="39"/>
      <c r="I1727" s="39"/>
      <c r="J1727" s="39"/>
      <c r="K1727" s="39"/>
      <c r="L1727" s="39"/>
      <c r="M1727" s="39"/>
      <c r="N1727" s="39"/>
      <c r="O1727" s="39"/>
      <c r="P1727" s="39"/>
      <c r="Q1727" s="39"/>
      <c r="R1727" s="39"/>
      <c r="S1727" s="39"/>
      <c r="T1727" s="39"/>
    </row>
    <row r="1728" spans="2:27" ht="15.75" customHeight="1">
      <c r="B1728" s="978"/>
      <c r="C1728" s="978"/>
      <c r="D1728" s="978"/>
      <c r="E1728" s="978"/>
      <c r="F1728" s="978"/>
      <c r="G1728" s="978"/>
      <c r="H1728" s="978"/>
      <c r="I1728" s="978"/>
      <c r="J1728" s="978"/>
      <c r="K1728" s="978"/>
      <c r="L1728" s="978"/>
      <c r="M1728" s="978"/>
      <c r="N1728" s="978"/>
      <c r="O1728" s="978"/>
      <c r="P1728" s="978"/>
      <c r="Q1728" s="978"/>
      <c r="R1728" s="978"/>
      <c r="S1728" s="978"/>
      <c r="T1728" s="978"/>
      <c r="U1728" s="978"/>
    </row>
    <row r="1729" spans="2:38" ht="15.75" customHeight="1">
      <c r="B1729" s="978"/>
      <c r="C1729" s="978"/>
      <c r="D1729" s="978"/>
      <c r="E1729" s="978"/>
      <c r="F1729" s="978"/>
      <c r="G1729" s="978"/>
      <c r="H1729" s="978"/>
      <c r="I1729" s="978"/>
      <c r="J1729" s="978"/>
      <c r="K1729" s="978"/>
      <c r="L1729" s="978"/>
      <c r="M1729" s="978"/>
      <c r="N1729" s="978"/>
      <c r="O1729" s="978"/>
      <c r="P1729" s="978"/>
      <c r="Q1729" s="978"/>
      <c r="R1729" s="978"/>
      <c r="S1729" s="978"/>
      <c r="T1729" s="978"/>
      <c r="U1729" s="978"/>
    </row>
    <row r="1730" spans="2:38" ht="15.75" customHeight="1">
      <c r="B1730" s="978"/>
      <c r="C1730" s="978"/>
      <c r="D1730" s="978"/>
      <c r="E1730" s="978"/>
      <c r="F1730" s="978"/>
      <c r="G1730" s="978"/>
      <c r="H1730" s="978"/>
      <c r="I1730" s="978"/>
      <c r="J1730" s="978"/>
      <c r="K1730" s="978"/>
      <c r="L1730" s="978"/>
      <c r="M1730" s="978"/>
      <c r="N1730" s="978"/>
      <c r="O1730" s="978"/>
      <c r="P1730" s="978"/>
      <c r="Q1730" s="978"/>
      <c r="R1730" s="978"/>
      <c r="S1730" s="978"/>
      <c r="T1730" s="978"/>
      <c r="U1730" s="978"/>
    </row>
    <row r="1731" spans="2:38" ht="15.75" customHeight="1">
      <c r="B1731" s="148"/>
      <c r="C1731" s="39"/>
      <c r="D1731" s="360"/>
      <c r="E1731" s="39"/>
      <c r="F1731" s="39"/>
      <c r="G1731" s="39"/>
      <c r="H1731" s="39"/>
      <c r="I1731" s="39"/>
      <c r="J1731" s="39"/>
      <c r="K1731" s="39"/>
      <c r="L1731" s="39"/>
      <c r="M1731" s="39"/>
      <c r="N1731" s="39"/>
      <c r="O1731" s="39"/>
      <c r="P1731" s="39"/>
      <c r="Q1731" s="39"/>
      <c r="R1731" s="39"/>
      <c r="S1731" s="39"/>
      <c r="T1731" s="39"/>
    </row>
    <row r="1732" spans="2:38" ht="15.75" customHeight="1">
      <c r="B1732" s="978"/>
      <c r="C1732" s="978"/>
      <c r="D1732" s="978"/>
      <c r="E1732" s="978"/>
      <c r="F1732" s="978"/>
      <c r="G1732" s="978"/>
      <c r="H1732" s="978"/>
      <c r="I1732" s="978"/>
      <c r="J1732" s="978"/>
      <c r="K1732" s="978"/>
      <c r="L1732" s="978"/>
      <c r="M1732" s="978"/>
      <c r="N1732" s="978"/>
      <c r="O1732" s="978"/>
      <c r="P1732" s="978"/>
      <c r="Q1732" s="978"/>
      <c r="R1732" s="978"/>
      <c r="S1732" s="978"/>
      <c r="T1732" s="978"/>
      <c r="U1732" s="978"/>
    </row>
    <row r="1733" spans="2:38" ht="15.75" customHeight="1">
      <c r="B1733" s="978"/>
      <c r="C1733" s="978"/>
      <c r="D1733" s="978"/>
      <c r="E1733" s="978"/>
      <c r="F1733" s="978"/>
      <c r="G1733" s="978"/>
      <c r="H1733" s="978"/>
      <c r="I1733" s="978"/>
      <c r="J1733" s="978"/>
      <c r="K1733" s="978"/>
      <c r="L1733" s="978"/>
      <c r="M1733" s="978"/>
      <c r="N1733" s="978"/>
      <c r="O1733" s="978"/>
      <c r="P1733" s="978"/>
      <c r="Q1733" s="978"/>
      <c r="R1733" s="978"/>
      <c r="S1733" s="978"/>
      <c r="T1733" s="978"/>
      <c r="U1733" s="978"/>
    </row>
    <row r="1734" spans="2:38" ht="15.75" customHeight="1">
      <c r="B1734" s="978"/>
      <c r="C1734" s="978"/>
      <c r="D1734" s="978"/>
      <c r="E1734" s="978"/>
      <c r="F1734" s="978"/>
      <c r="G1734" s="978"/>
      <c r="H1734" s="978"/>
      <c r="I1734" s="978"/>
      <c r="J1734" s="978"/>
      <c r="K1734" s="978"/>
      <c r="L1734" s="978"/>
      <c r="M1734" s="978"/>
      <c r="N1734" s="978"/>
      <c r="O1734" s="978"/>
      <c r="P1734" s="978"/>
      <c r="Q1734" s="978"/>
      <c r="R1734" s="978"/>
      <c r="S1734" s="978"/>
      <c r="T1734" s="978"/>
      <c r="U1734" s="978"/>
    </row>
    <row r="1735" spans="2:38" ht="15.75" customHeight="1">
      <c r="B1735" s="978"/>
      <c r="C1735" s="978"/>
      <c r="D1735" s="978"/>
      <c r="E1735" s="978"/>
      <c r="F1735" s="978"/>
      <c r="G1735" s="978"/>
      <c r="H1735" s="978"/>
      <c r="I1735" s="978"/>
      <c r="J1735" s="978"/>
      <c r="K1735" s="978"/>
      <c r="L1735" s="978"/>
      <c r="M1735" s="978"/>
      <c r="N1735" s="978"/>
      <c r="O1735" s="978"/>
      <c r="P1735" s="978"/>
      <c r="Q1735" s="978"/>
      <c r="R1735" s="978"/>
      <c r="S1735" s="978"/>
      <c r="T1735" s="978"/>
      <c r="U1735" s="978"/>
    </row>
    <row r="1736" spans="2:38" ht="15.75" customHeight="1">
      <c r="B1736" s="978"/>
      <c r="C1736" s="978"/>
      <c r="D1736" s="978"/>
      <c r="E1736" s="978"/>
      <c r="F1736" s="978"/>
      <c r="G1736" s="978"/>
      <c r="H1736" s="978"/>
      <c r="I1736" s="978"/>
      <c r="J1736" s="978"/>
      <c r="K1736" s="978"/>
      <c r="L1736" s="978"/>
      <c r="M1736" s="978"/>
      <c r="N1736" s="978"/>
      <c r="O1736" s="978"/>
      <c r="P1736" s="978"/>
      <c r="Q1736" s="978"/>
      <c r="R1736" s="978"/>
      <c r="S1736" s="978"/>
      <c r="T1736" s="978"/>
      <c r="U1736" s="978"/>
    </row>
    <row r="1737" spans="2:38" ht="15.75" customHeight="1">
      <c r="B1737" s="978"/>
      <c r="C1737" s="978"/>
      <c r="D1737" s="978"/>
      <c r="E1737" s="978"/>
      <c r="F1737" s="978"/>
      <c r="G1737" s="978"/>
      <c r="H1737" s="978"/>
      <c r="I1737" s="978"/>
      <c r="J1737" s="978"/>
      <c r="K1737" s="978"/>
      <c r="L1737" s="978"/>
      <c r="M1737" s="978"/>
      <c r="N1737" s="978"/>
      <c r="O1737" s="978"/>
      <c r="P1737" s="978"/>
      <c r="Q1737" s="978"/>
      <c r="R1737" s="978"/>
      <c r="S1737" s="978"/>
      <c r="T1737" s="978"/>
      <c r="U1737" s="978"/>
    </row>
    <row r="1738" spans="2:38" ht="15.75" customHeight="1">
      <c r="B1738" s="148"/>
      <c r="C1738" s="39"/>
      <c r="D1738" s="360"/>
      <c r="E1738" s="39"/>
      <c r="F1738" s="39"/>
      <c r="G1738" s="39"/>
      <c r="H1738" s="39"/>
      <c r="I1738" s="39"/>
      <c r="J1738" s="39"/>
      <c r="K1738" s="39"/>
      <c r="L1738" s="39"/>
      <c r="M1738" s="39"/>
      <c r="N1738" s="39"/>
      <c r="O1738" s="39"/>
      <c r="P1738" s="39"/>
      <c r="Q1738" s="39"/>
      <c r="R1738" s="39"/>
      <c r="S1738" s="39"/>
      <c r="T1738" s="39"/>
    </row>
    <row r="1739" spans="2:38" s="37" customFormat="1">
      <c r="B1739" s="22"/>
      <c r="C1739" s="38"/>
      <c r="D1739" s="349"/>
      <c r="E1739" s="38"/>
      <c r="F1739" s="38"/>
      <c r="G1739" s="38"/>
      <c r="H1739" s="38"/>
      <c r="I1739" s="38"/>
      <c r="J1739" s="38"/>
      <c r="K1739" s="38"/>
      <c r="L1739" s="38"/>
      <c r="M1739" s="38"/>
      <c r="N1739" s="38"/>
      <c r="O1739" s="38"/>
      <c r="P1739" s="38"/>
      <c r="Q1739" s="38"/>
      <c r="R1739" s="38"/>
      <c r="S1739" s="38"/>
      <c r="T1739" s="38"/>
      <c r="U1739" s="237"/>
      <c r="W1739" s="22"/>
      <c r="X1739" s="22"/>
      <c r="Y1739" s="22"/>
      <c r="Z1739" s="22"/>
      <c r="AA1739" s="22"/>
      <c r="AB1739" s="22"/>
      <c r="AC1739" s="22"/>
      <c r="AD1739" s="22"/>
      <c r="AE1739" s="22"/>
      <c r="AF1739" s="22"/>
      <c r="AG1739" s="237"/>
      <c r="AH1739" s="237"/>
      <c r="AL1739" s="237"/>
    </row>
    <row r="1740" spans="2:38" s="37" customFormat="1" ht="15.75" customHeight="1">
      <c r="B1740" s="978"/>
      <c r="C1740" s="978"/>
      <c r="D1740" s="978"/>
      <c r="E1740" s="978"/>
      <c r="F1740" s="978"/>
      <c r="G1740" s="978"/>
      <c r="H1740" s="978"/>
      <c r="I1740" s="978"/>
      <c r="J1740" s="978"/>
      <c r="K1740" s="978"/>
      <c r="L1740" s="978"/>
      <c r="M1740" s="978"/>
      <c r="N1740" s="978"/>
      <c r="O1740" s="978"/>
      <c r="P1740" s="978"/>
      <c r="Q1740" s="978"/>
      <c r="R1740" s="978"/>
      <c r="S1740" s="978"/>
      <c r="T1740" s="978"/>
      <c r="U1740" s="978"/>
      <c r="W1740" s="22"/>
      <c r="X1740" s="22"/>
      <c r="Y1740" s="22"/>
      <c r="Z1740" s="22"/>
      <c r="AA1740" s="22"/>
      <c r="AB1740" s="22"/>
      <c r="AC1740" s="22"/>
      <c r="AD1740" s="22"/>
      <c r="AE1740" s="22"/>
      <c r="AF1740" s="22"/>
      <c r="AG1740" s="237"/>
      <c r="AH1740" s="237"/>
      <c r="AL1740" s="237"/>
    </row>
    <row r="1741" spans="2:38" s="37" customFormat="1" ht="15.75" customHeight="1">
      <c r="B1741" s="978"/>
      <c r="C1741" s="978"/>
      <c r="D1741" s="978"/>
      <c r="E1741" s="978"/>
      <c r="F1741" s="978"/>
      <c r="G1741" s="978"/>
      <c r="H1741" s="978"/>
      <c r="I1741" s="978"/>
      <c r="J1741" s="978"/>
      <c r="K1741" s="978"/>
      <c r="L1741" s="978"/>
      <c r="M1741" s="978"/>
      <c r="N1741" s="978"/>
      <c r="O1741" s="978"/>
      <c r="P1741" s="978"/>
      <c r="Q1741" s="978"/>
      <c r="R1741" s="978"/>
      <c r="S1741" s="978"/>
      <c r="T1741" s="978"/>
      <c r="U1741" s="978"/>
      <c r="W1741" s="22"/>
      <c r="X1741" s="22"/>
      <c r="Y1741" s="22"/>
      <c r="Z1741" s="22"/>
      <c r="AA1741" s="22"/>
      <c r="AB1741" s="22"/>
      <c r="AC1741" s="22"/>
      <c r="AD1741" s="22"/>
      <c r="AE1741" s="22"/>
      <c r="AF1741" s="22"/>
      <c r="AG1741" s="237"/>
      <c r="AH1741" s="237"/>
      <c r="AL1741" s="237"/>
    </row>
    <row r="1742" spans="2:38" s="37" customFormat="1" ht="15.75" customHeight="1">
      <c r="B1742" s="978"/>
      <c r="C1742" s="978"/>
      <c r="D1742" s="978"/>
      <c r="E1742" s="978"/>
      <c r="F1742" s="978"/>
      <c r="G1742" s="978"/>
      <c r="H1742" s="978"/>
      <c r="I1742" s="978"/>
      <c r="J1742" s="978"/>
      <c r="K1742" s="978"/>
      <c r="L1742" s="978"/>
      <c r="M1742" s="978"/>
      <c r="N1742" s="978"/>
      <c r="O1742" s="978"/>
      <c r="P1742" s="978"/>
      <c r="Q1742" s="978"/>
      <c r="R1742" s="978"/>
      <c r="S1742" s="978"/>
      <c r="T1742" s="978"/>
      <c r="U1742" s="978"/>
      <c r="W1742" s="22"/>
      <c r="X1742" s="22"/>
      <c r="Y1742" s="22"/>
      <c r="Z1742" s="22"/>
      <c r="AA1742" s="22"/>
      <c r="AB1742" s="22"/>
      <c r="AC1742" s="22"/>
      <c r="AD1742" s="22"/>
      <c r="AE1742" s="22"/>
      <c r="AF1742" s="22"/>
      <c r="AG1742" s="237"/>
      <c r="AH1742" s="237"/>
      <c r="AL1742" s="237"/>
    </row>
    <row r="1743" spans="2:38" s="37" customFormat="1" ht="15.75" customHeight="1">
      <c r="B1743" s="978"/>
      <c r="C1743" s="978"/>
      <c r="D1743" s="978"/>
      <c r="E1743" s="978"/>
      <c r="F1743" s="978"/>
      <c r="G1743" s="978"/>
      <c r="H1743" s="978"/>
      <c r="I1743" s="978"/>
      <c r="J1743" s="978"/>
      <c r="K1743" s="978"/>
      <c r="L1743" s="978"/>
      <c r="M1743" s="978"/>
      <c r="N1743" s="978"/>
      <c r="O1743" s="978"/>
      <c r="P1743" s="978"/>
      <c r="Q1743" s="978"/>
      <c r="R1743" s="978"/>
      <c r="S1743" s="978"/>
      <c r="T1743" s="978"/>
      <c r="U1743" s="978"/>
      <c r="W1743" s="22"/>
      <c r="X1743" s="22"/>
      <c r="Y1743" s="22"/>
      <c r="Z1743" s="22"/>
      <c r="AA1743" s="22"/>
      <c r="AB1743" s="22"/>
      <c r="AC1743" s="22"/>
      <c r="AD1743" s="22"/>
      <c r="AE1743" s="22"/>
      <c r="AF1743" s="22"/>
      <c r="AG1743" s="237"/>
      <c r="AH1743" s="237"/>
      <c r="AL1743" s="237"/>
    </row>
    <row r="1744" spans="2:38" s="37" customFormat="1" ht="15.75" customHeight="1">
      <c r="B1744" s="978"/>
      <c r="C1744" s="978"/>
      <c r="D1744" s="978"/>
      <c r="E1744" s="978"/>
      <c r="F1744" s="978"/>
      <c r="G1744" s="978"/>
      <c r="H1744" s="978"/>
      <c r="I1744" s="978"/>
      <c r="J1744" s="978"/>
      <c r="K1744" s="978"/>
      <c r="L1744" s="978"/>
      <c r="M1744" s="978"/>
      <c r="N1744" s="978"/>
      <c r="O1744" s="978"/>
      <c r="P1744" s="978"/>
      <c r="Q1744" s="978"/>
      <c r="R1744" s="978"/>
      <c r="S1744" s="978"/>
      <c r="T1744" s="978"/>
      <c r="U1744" s="978"/>
      <c r="W1744" s="22"/>
      <c r="X1744" s="22"/>
      <c r="Y1744" s="22"/>
      <c r="Z1744" s="22"/>
      <c r="AA1744" s="22"/>
      <c r="AB1744" s="22"/>
      <c r="AC1744" s="22"/>
      <c r="AD1744" s="22"/>
      <c r="AE1744" s="22"/>
      <c r="AF1744" s="22"/>
      <c r="AG1744" s="237"/>
      <c r="AH1744" s="237"/>
      <c r="AL1744" s="237"/>
    </row>
    <row r="1745" spans="2:38" s="37" customFormat="1" ht="15.75" customHeight="1">
      <c r="B1745" s="978"/>
      <c r="C1745" s="978"/>
      <c r="D1745" s="978"/>
      <c r="E1745" s="978"/>
      <c r="F1745" s="978"/>
      <c r="G1745" s="978"/>
      <c r="H1745" s="978"/>
      <c r="I1745" s="978"/>
      <c r="J1745" s="978"/>
      <c r="K1745" s="978"/>
      <c r="L1745" s="978"/>
      <c r="M1745" s="978"/>
      <c r="N1745" s="978"/>
      <c r="O1745" s="978"/>
      <c r="P1745" s="978"/>
      <c r="Q1745" s="978"/>
      <c r="R1745" s="978"/>
      <c r="S1745" s="978"/>
      <c r="T1745" s="978"/>
      <c r="U1745" s="978"/>
      <c r="W1745" s="22"/>
      <c r="X1745" s="22"/>
      <c r="Y1745" s="22"/>
      <c r="Z1745" s="22"/>
      <c r="AA1745" s="22"/>
      <c r="AB1745" s="22"/>
      <c r="AC1745" s="22"/>
      <c r="AD1745" s="22"/>
      <c r="AE1745" s="22"/>
      <c r="AF1745" s="22"/>
      <c r="AG1745" s="237"/>
      <c r="AH1745" s="237"/>
      <c r="AL1745" s="237"/>
    </row>
    <row r="1746" spans="2:38" s="37" customFormat="1" ht="15.75" customHeight="1">
      <c r="B1746" s="978"/>
      <c r="C1746" s="978"/>
      <c r="D1746" s="978"/>
      <c r="E1746" s="978"/>
      <c r="F1746" s="978"/>
      <c r="G1746" s="978"/>
      <c r="H1746" s="978"/>
      <c r="I1746" s="978"/>
      <c r="J1746" s="978"/>
      <c r="K1746" s="978"/>
      <c r="L1746" s="978"/>
      <c r="M1746" s="978"/>
      <c r="N1746" s="978"/>
      <c r="O1746" s="978"/>
      <c r="P1746" s="978"/>
      <c r="Q1746" s="978"/>
      <c r="R1746" s="978"/>
      <c r="S1746" s="978"/>
      <c r="T1746" s="978"/>
      <c r="U1746" s="978"/>
      <c r="W1746" s="22"/>
      <c r="X1746" s="22"/>
      <c r="Y1746" s="22"/>
      <c r="Z1746" s="22"/>
      <c r="AA1746" s="22"/>
      <c r="AB1746" s="22"/>
      <c r="AC1746" s="22"/>
      <c r="AD1746" s="22"/>
      <c r="AE1746" s="22"/>
      <c r="AF1746" s="22"/>
      <c r="AG1746" s="237"/>
      <c r="AH1746" s="237"/>
      <c r="AL1746" s="237"/>
    </row>
    <row r="1747" spans="2:38" s="37" customFormat="1" ht="15.75" customHeight="1">
      <c r="B1747" s="978"/>
      <c r="C1747" s="978"/>
      <c r="D1747" s="978"/>
      <c r="E1747" s="978"/>
      <c r="F1747" s="978"/>
      <c r="G1747" s="978"/>
      <c r="H1747" s="978"/>
      <c r="I1747" s="978"/>
      <c r="J1747" s="978"/>
      <c r="K1747" s="978"/>
      <c r="L1747" s="978"/>
      <c r="M1747" s="978"/>
      <c r="N1747" s="978"/>
      <c r="O1747" s="978"/>
      <c r="P1747" s="978"/>
      <c r="Q1747" s="978"/>
      <c r="R1747" s="978"/>
      <c r="S1747" s="978"/>
      <c r="T1747" s="978"/>
      <c r="U1747" s="978"/>
      <c r="W1747" s="22"/>
      <c r="X1747" s="22"/>
      <c r="Y1747" s="22"/>
      <c r="Z1747" s="22"/>
      <c r="AA1747" s="22"/>
      <c r="AB1747" s="22"/>
      <c r="AC1747" s="22"/>
      <c r="AD1747" s="22"/>
      <c r="AE1747" s="22"/>
      <c r="AF1747" s="22"/>
      <c r="AG1747" s="237"/>
      <c r="AH1747" s="237"/>
      <c r="AL1747" s="237"/>
    </row>
    <row r="1748" spans="2:38" s="37" customFormat="1" ht="15.75" customHeight="1">
      <c r="B1748" s="45"/>
      <c r="C1748" s="45"/>
      <c r="D1748" s="411"/>
      <c r="E1748" s="45"/>
      <c r="F1748" s="45"/>
      <c r="G1748" s="45"/>
      <c r="H1748" s="45"/>
      <c r="I1748" s="45"/>
      <c r="J1748" s="45"/>
      <c r="K1748" s="45"/>
      <c r="L1748" s="45"/>
      <c r="M1748" s="45"/>
      <c r="N1748" s="45"/>
      <c r="O1748" s="45"/>
      <c r="P1748" s="45"/>
      <c r="Q1748" s="45"/>
      <c r="R1748" s="45"/>
      <c r="S1748" s="45"/>
      <c r="T1748" s="45"/>
      <c r="U1748" s="293"/>
      <c r="W1748" s="22"/>
      <c r="X1748" s="22"/>
      <c r="Y1748" s="22"/>
      <c r="Z1748" s="22"/>
      <c r="AA1748" s="22"/>
      <c r="AB1748" s="22"/>
      <c r="AC1748" s="22"/>
      <c r="AD1748" s="22"/>
      <c r="AE1748" s="22"/>
      <c r="AF1748" s="22"/>
      <c r="AG1748" s="237"/>
      <c r="AH1748" s="237"/>
      <c r="AL1748" s="237"/>
    </row>
    <row r="1749" spans="2:38" s="37" customFormat="1" ht="15.75" customHeight="1">
      <c r="B1749" s="978"/>
      <c r="C1749" s="978"/>
      <c r="D1749" s="978"/>
      <c r="E1749" s="978"/>
      <c r="F1749" s="978"/>
      <c r="G1749" s="978"/>
      <c r="H1749" s="978"/>
      <c r="I1749" s="978"/>
      <c r="J1749" s="978"/>
      <c r="K1749" s="978"/>
      <c r="L1749" s="978"/>
      <c r="M1749" s="978"/>
      <c r="N1749" s="978"/>
      <c r="O1749" s="978"/>
      <c r="P1749" s="978"/>
      <c r="Q1749" s="978"/>
      <c r="R1749" s="978"/>
      <c r="S1749" s="978"/>
      <c r="T1749" s="978"/>
      <c r="U1749" s="978"/>
      <c r="W1749" s="22"/>
      <c r="X1749" s="22"/>
      <c r="Y1749" s="22"/>
      <c r="Z1749" s="22"/>
      <c r="AA1749" s="22"/>
      <c r="AB1749" s="22"/>
      <c r="AC1749" s="22"/>
      <c r="AD1749" s="22"/>
      <c r="AE1749" s="22"/>
      <c r="AF1749" s="22"/>
      <c r="AG1749" s="237"/>
      <c r="AH1749" s="237"/>
      <c r="AL1749" s="237"/>
    </row>
    <row r="1750" spans="2:38" s="37" customFormat="1" ht="15.75" customHeight="1">
      <c r="B1750" s="978"/>
      <c r="C1750" s="978"/>
      <c r="D1750" s="978"/>
      <c r="E1750" s="978"/>
      <c r="F1750" s="978"/>
      <c r="G1750" s="978"/>
      <c r="H1750" s="978"/>
      <c r="I1750" s="978"/>
      <c r="J1750" s="978"/>
      <c r="K1750" s="978"/>
      <c r="L1750" s="978"/>
      <c r="M1750" s="978"/>
      <c r="N1750" s="978"/>
      <c r="O1750" s="978"/>
      <c r="P1750" s="978"/>
      <c r="Q1750" s="978"/>
      <c r="R1750" s="978"/>
      <c r="S1750" s="978"/>
      <c r="T1750" s="978"/>
      <c r="U1750" s="978"/>
      <c r="W1750" s="22"/>
      <c r="X1750" s="22"/>
      <c r="Y1750" s="22"/>
      <c r="Z1750" s="22"/>
      <c r="AA1750" s="22"/>
      <c r="AB1750" s="22"/>
      <c r="AC1750" s="22"/>
      <c r="AD1750" s="22"/>
      <c r="AE1750" s="22"/>
      <c r="AF1750" s="22"/>
      <c r="AG1750" s="237"/>
      <c r="AH1750" s="237"/>
      <c r="AL1750" s="237"/>
    </row>
    <row r="1751" spans="2:38" s="37" customFormat="1" ht="15.75" customHeight="1">
      <c r="B1751" s="978"/>
      <c r="C1751" s="978"/>
      <c r="D1751" s="978"/>
      <c r="E1751" s="978"/>
      <c r="F1751" s="978"/>
      <c r="G1751" s="978"/>
      <c r="H1751" s="978"/>
      <c r="I1751" s="978"/>
      <c r="J1751" s="978"/>
      <c r="K1751" s="978"/>
      <c r="L1751" s="978"/>
      <c r="M1751" s="978"/>
      <c r="N1751" s="978"/>
      <c r="O1751" s="978"/>
      <c r="P1751" s="978"/>
      <c r="Q1751" s="978"/>
      <c r="R1751" s="978"/>
      <c r="S1751" s="978"/>
      <c r="T1751" s="978"/>
      <c r="U1751" s="978"/>
      <c r="W1751" s="22"/>
      <c r="X1751" s="22"/>
      <c r="Y1751" s="22"/>
      <c r="Z1751" s="22"/>
      <c r="AA1751" s="22"/>
      <c r="AB1751" s="22"/>
      <c r="AC1751" s="22"/>
      <c r="AD1751" s="22"/>
      <c r="AE1751" s="22"/>
      <c r="AF1751" s="22"/>
      <c r="AG1751" s="237"/>
      <c r="AH1751" s="237"/>
      <c r="AL1751" s="237"/>
    </row>
    <row r="1752" spans="2:38" s="37" customFormat="1" ht="15.75" customHeight="1">
      <c r="B1752" s="45"/>
      <c r="C1752" s="45"/>
      <c r="D1752" s="411"/>
      <c r="E1752" s="45"/>
      <c r="F1752" s="45"/>
      <c r="G1752" s="45"/>
      <c r="H1752" s="45"/>
      <c r="I1752" s="45"/>
      <c r="J1752" s="45"/>
      <c r="K1752" s="45"/>
      <c r="L1752" s="45"/>
      <c r="M1752" s="45"/>
      <c r="N1752" s="45"/>
      <c r="O1752" s="45"/>
      <c r="P1752" s="45"/>
      <c r="Q1752" s="45"/>
      <c r="R1752" s="45"/>
      <c r="S1752" s="45"/>
      <c r="T1752" s="45"/>
      <c r="U1752" s="293"/>
      <c r="W1752" s="22"/>
      <c r="X1752" s="22"/>
      <c r="Y1752" s="22"/>
      <c r="Z1752" s="22"/>
      <c r="AA1752" s="22"/>
      <c r="AB1752" s="22"/>
      <c r="AC1752" s="22"/>
      <c r="AD1752" s="22"/>
      <c r="AE1752" s="22"/>
      <c r="AF1752" s="22"/>
      <c r="AG1752" s="237"/>
      <c r="AH1752" s="237"/>
      <c r="AL1752" s="237"/>
    </row>
    <row r="1753" spans="2:38" s="37" customFormat="1" ht="15.75" customHeight="1">
      <c r="B1753" s="132"/>
      <c r="C1753" s="132"/>
      <c r="D1753" s="412"/>
      <c r="E1753" s="132"/>
      <c r="F1753" s="132"/>
      <c r="G1753" s="132"/>
      <c r="H1753" s="132"/>
      <c r="I1753" s="132"/>
      <c r="J1753" s="132"/>
      <c r="K1753" s="132"/>
      <c r="L1753" s="132"/>
      <c r="M1753" s="132"/>
      <c r="N1753" s="132"/>
      <c r="O1753" s="132"/>
      <c r="P1753" s="132"/>
      <c r="Q1753" s="132"/>
      <c r="R1753" s="132"/>
      <c r="S1753" s="132"/>
      <c r="T1753" s="132"/>
      <c r="U1753" s="294"/>
      <c r="W1753" s="22"/>
      <c r="X1753" s="22"/>
      <c r="Y1753" s="22"/>
      <c r="Z1753" s="22"/>
      <c r="AA1753" s="22"/>
      <c r="AB1753" s="22"/>
      <c r="AC1753" s="22"/>
      <c r="AD1753" s="22"/>
      <c r="AE1753" s="22"/>
      <c r="AF1753" s="22"/>
      <c r="AG1753" s="237"/>
      <c r="AH1753" s="237"/>
      <c r="AL1753" s="237"/>
    </row>
    <row r="1754" spans="2:38" s="37" customFormat="1" ht="32.25" customHeight="1">
      <c r="B1754" s="115"/>
      <c r="C1754" s="132"/>
      <c r="D1754" s="412"/>
      <c r="E1754" s="132"/>
      <c r="F1754" s="132"/>
      <c r="G1754" s="132"/>
      <c r="H1754" s="132"/>
      <c r="I1754" s="132"/>
      <c r="J1754" s="132"/>
      <c r="K1754" s="132"/>
      <c r="L1754" s="132"/>
      <c r="M1754" s="132"/>
      <c r="N1754" s="132"/>
      <c r="O1754" s="132"/>
      <c r="P1754" s="132"/>
      <c r="Q1754" s="132"/>
      <c r="R1754" s="132"/>
      <c r="S1754" s="132"/>
      <c r="T1754" s="132"/>
      <c r="U1754" s="294"/>
      <c r="W1754" s="22"/>
      <c r="X1754" s="22"/>
      <c r="Y1754" s="22"/>
      <c r="Z1754" s="22"/>
      <c r="AA1754" s="22"/>
      <c r="AB1754" s="22"/>
      <c r="AC1754" s="22"/>
      <c r="AD1754" s="22"/>
      <c r="AE1754" s="22"/>
      <c r="AF1754" s="22"/>
      <c r="AG1754" s="237"/>
      <c r="AH1754" s="237"/>
      <c r="AL1754" s="237"/>
    </row>
    <row r="1755" spans="2:38" ht="15.75" customHeight="1">
      <c r="B1755" s="132"/>
      <c r="C1755" s="132"/>
      <c r="D1755" s="412"/>
      <c r="E1755" s="132"/>
      <c r="F1755" s="132"/>
      <c r="G1755" s="132"/>
      <c r="H1755" s="132"/>
      <c r="I1755" s="132"/>
      <c r="J1755" s="132"/>
      <c r="K1755" s="132"/>
      <c r="L1755" s="132"/>
      <c r="M1755" s="132"/>
      <c r="N1755" s="132"/>
      <c r="O1755" s="132"/>
      <c r="P1755" s="132"/>
      <c r="Q1755" s="132"/>
      <c r="R1755" s="132"/>
      <c r="S1755" s="132"/>
      <c r="T1755" s="132"/>
      <c r="U1755" s="294"/>
    </row>
    <row r="1756" spans="2:38" ht="15.75" customHeight="1">
      <c r="B1756" s="978"/>
      <c r="C1756" s="978"/>
      <c r="D1756" s="978"/>
      <c r="E1756" s="978"/>
      <c r="F1756" s="978"/>
      <c r="G1756" s="978"/>
      <c r="H1756" s="978"/>
      <c r="I1756" s="978"/>
      <c r="J1756" s="978"/>
      <c r="K1756" s="978"/>
      <c r="L1756" s="978"/>
      <c r="M1756" s="978"/>
      <c r="N1756" s="978"/>
      <c r="O1756" s="978"/>
      <c r="P1756" s="978"/>
      <c r="Q1756" s="978"/>
      <c r="R1756" s="978"/>
      <c r="S1756" s="978"/>
      <c r="T1756" s="978"/>
      <c r="U1756" s="978"/>
    </row>
    <row r="1757" spans="2:38" ht="15.75" customHeight="1">
      <c r="B1757" s="978"/>
      <c r="C1757" s="978"/>
      <c r="D1757" s="978"/>
      <c r="E1757" s="978"/>
      <c r="F1757" s="978"/>
      <c r="G1757" s="978"/>
      <c r="H1757" s="978"/>
      <c r="I1757" s="978"/>
      <c r="J1757" s="978"/>
      <c r="K1757" s="978"/>
      <c r="L1757" s="978"/>
      <c r="M1757" s="978"/>
      <c r="N1757" s="978"/>
      <c r="O1757" s="978"/>
      <c r="P1757" s="978"/>
      <c r="Q1757" s="978"/>
      <c r="R1757" s="978"/>
      <c r="S1757" s="978"/>
      <c r="T1757" s="978"/>
      <c r="U1757" s="978"/>
    </row>
    <row r="1758" spans="2:38" ht="15.75" customHeight="1">
      <c r="B1758" s="978"/>
      <c r="C1758" s="978"/>
      <c r="D1758" s="978"/>
      <c r="E1758" s="978"/>
      <c r="F1758" s="978"/>
      <c r="G1758" s="978"/>
      <c r="H1758" s="978"/>
      <c r="I1758" s="978"/>
      <c r="J1758" s="978"/>
      <c r="K1758" s="978"/>
      <c r="L1758" s="978"/>
      <c r="M1758" s="978"/>
      <c r="N1758" s="978"/>
      <c r="O1758" s="978"/>
      <c r="P1758" s="978"/>
      <c r="Q1758" s="978"/>
      <c r="R1758" s="978"/>
      <c r="S1758" s="978"/>
      <c r="T1758" s="978"/>
      <c r="U1758" s="978"/>
    </row>
    <row r="1759" spans="2:38" ht="15.75" customHeight="1">
      <c r="B1759" s="978"/>
      <c r="C1759" s="978"/>
      <c r="D1759" s="978"/>
      <c r="E1759" s="978"/>
      <c r="F1759" s="978"/>
      <c r="G1759" s="978"/>
      <c r="H1759" s="978"/>
      <c r="I1759" s="978"/>
      <c r="J1759" s="978"/>
      <c r="K1759" s="978"/>
      <c r="L1759" s="978"/>
      <c r="M1759" s="978"/>
      <c r="N1759" s="978"/>
      <c r="O1759" s="978"/>
      <c r="P1759" s="978"/>
      <c r="Q1759" s="978"/>
      <c r="R1759" s="978"/>
      <c r="S1759" s="978"/>
      <c r="T1759" s="978"/>
      <c r="U1759" s="978"/>
    </row>
    <row r="1760" spans="2:38" ht="15.75" customHeight="1">
      <c r="B1760" s="978"/>
      <c r="C1760" s="978"/>
      <c r="D1760" s="978"/>
      <c r="E1760" s="978"/>
      <c r="F1760" s="978"/>
      <c r="G1760" s="978"/>
      <c r="H1760" s="978"/>
      <c r="I1760" s="978"/>
      <c r="J1760" s="978"/>
      <c r="K1760" s="978"/>
      <c r="L1760" s="978"/>
      <c r="M1760" s="978"/>
      <c r="N1760" s="978"/>
      <c r="O1760" s="978"/>
      <c r="P1760" s="978"/>
      <c r="Q1760" s="978"/>
      <c r="R1760" s="978"/>
      <c r="S1760" s="978"/>
      <c r="T1760" s="978"/>
      <c r="U1760" s="978"/>
      <c r="V1760" s="22"/>
    </row>
    <row r="1761" spans="2:22" ht="16.899999999999999" customHeight="1">
      <c r="B1761" s="978"/>
      <c r="C1761" s="978"/>
      <c r="D1761" s="978"/>
      <c r="E1761" s="978"/>
      <c r="F1761" s="978"/>
      <c r="G1761" s="978"/>
      <c r="H1761" s="978"/>
      <c r="I1761" s="978"/>
      <c r="J1761" s="978"/>
      <c r="K1761" s="978"/>
      <c r="L1761" s="978"/>
      <c r="M1761" s="978"/>
      <c r="N1761" s="978"/>
      <c r="O1761" s="978"/>
      <c r="P1761" s="978"/>
      <c r="Q1761" s="978"/>
      <c r="R1761" s="978"/>
      <c r="S1761" s="978"/>
      <c r="T1761" s="978"/>
      <c r="U1761" s="978"/>
      <c r="V1761" s="22"/>
    </row>
    <row r="1762" spans="2:22" ht="15.75" customHeight="1">
      <c r="B1762" s="978"/>
      <c r="C1762" s="978"/>
      <c r="D1762" s="978"/>
      <c r="E1762" s="978"/>
      <c r="F1762" s="978"/>
      <c r="G1762" s="978"/>
      <c r="H1762" s="978"/>
      <c r="I1762" s="978"/>
      <c r="J1762" s="978"/>
      <c r="K1762" s="978"/>
      <c r="L1762" s="978"/>
      <c r="M1762" s="978"/>
      <c r="N1762" s="978"/>
      <c r="O1762" s="978"/>
      <c r="P1762" s="978"/>
      <c r="Q1762" s="978"/>
      <c r="R1762" s="978"/>
      <c r="S1762" s="978"/>
      <c r="T1762" s="978"/>
      <c r="U1762" s="978"/>
      <c r="V1762" s="22"/>
    </row>
    <row r="1763" spans="2:22" ht="24" customHeight="1">
      <c r="B1763" s="978"/>
      <c r="C1763" s="978"/>
      <c r="D1763" s="978"/>
      <c r="E1763" s="978"/>
      <c r="F1763" s="978"/>
      <c r="G1763" s="978"/>
      <c r="H1763" s="978"/>
      <c r="I1763" s="978"/>
      <c r="J1763" s="978"/>
      <c r="K1763" s="978"/>
      <c r="L1763" s="978"/>
      <c r="M1763" s="978"/>
      <c r="N1763" s="978"/>
      <c r="O1763" s="978"/>
      <c r="P1763" s="978"/>
      <c r="Q1763" s="978"/>
      <c r="R1763" s="978"/>
      <c r="S1763" s="978"/>
      <c r="T1763" s="978"/>
      <c r="U1763" s="978"/>
      <c r="V1763" s="22"/>
    </row>
    <row r="1764" spans="2:22" ht="15.75" customHeight="1">
      <c r="B1764" s="978"/>
      <c r="C1764" s="978"/>
      <c r="D1764" s="978"/>
      <c r="E1764" s="978"/>
      <c r="F1764" s="978"/>
      <c r="G1764" s="978"/>
      <c r="H1764" s="978"/>
      <c r="I1764" s="978"/>
      <c r="J1764" s="978"/>
      <c r="K1764" s="978"/>
      <c r="L1764" s="978"/>
      <c r="M1764" s="978"/>
      <c r="N1764" s="978"/>
      <c r="O1764" s="978"/>
      <c r="P1764" s="978"/>
      <c r="Q1764" s="978"/>
      <c r="R1764" s="978"/>
      <c r="S1764" s="978"/>
      <c r="T1764" s="978"/>
      <c r="U1764" s="978"/>
      <c r="V1764" s="22"/>
    </row>
    <row r="1765" spans="2:22" ht="15.75" customHeight="1">
      <c r="B1765" s="978"/>
      <c r="C1765" s="978"/>
      <c r="D1765" s="978"/>
      <c r="E1765" s="978"/>
      <c r="F1765" s="978"/>
      <c r="G1765" s="978"/>
      <c r="H1765" s="978"/>
      <c r="I1765" s="978"/>
      <c r="J1765" s="978"/>
      <c r="K1765" s="978"/>
      <c r="L1765" s="978"/>
      <c r="M1765" s="978"/>
      <c r="N1765" s="978"/>
      <c r="O1765" s="978"/>
      <c r="P1765" s="978"/>
      <c r="Q1765" s="978"/>
      <c r="R1765" s="978"/>
      <c r="S1765" s="978"/>
      <c r="T1765" s="978"/>
      <c r="U1765" s="978"/>
      <c r="V1765" s="22"/>
    </row>
    <row r="1766" spans="2:22" ht="15.75" customHeight="1">
      <c r="B1766" s="978"/>
      <c r="C1766" s="978"/>
      <c r="D1766" s="978"/>
      <c r="E1766" s="978"/>
      <c r="F1766" s="978"/>
      <c r="G1766" s="978"/>
      <c r="H1766" s="978"/>
      <c r="I1766" s="978"/>
      <c r="J1766" s="978"/>
      <c r="K1766" s="978"/>
      <c r="L1766" s="978"/>
      <c r="M1766" s="978"/>
      <c r="N1766" s="978"/>
      <c r="O1766" s="978"/>
      <c r="P1766" s="978"/>
      <c r="Q1766" s="978"/>
      <c r="R1766" s="978"/>
      <c r="S1766" s="978"/>
      <c r="T1766" s="978"/>
      <c r="U1766" s="978"/>
      <c r="V1766" s="22"/>
    </row>
    <row r="1767" spans="2:22" ht="15.75" customHeight="1">
      <c r="B1767" s="978"/>
      <c r="C1767" s="978"/>
      <c r="D1767" s="978"/>
      <c r="E1767" s="978"/>
      <c r="F1767" s="978"/>
      <c r="G1767" s="978"/>
      <c r="H1767" s="978"/>
      <c r="I1767" s="978"/>
      <c r="J1767" s="978"/>
      <c r="K1767" s="978"/>
      <c r="L1767" s="978"/>
      <c r="M1767" s="978"/>
      <c r="N1767" s="978"/>
      <c r="O1767" s="978"/>
      <c r="P1767" s="978"/>
      <c r="Q1767" s="978"/>
      <c r="R1767" s="978"/>
      <c r="S1767" s="978"/>
      <c r="T1767" s="978"/>
      <c r="U1767" s="978"/>
      <c r="V1767" s="22"/>
    </row>
    <row r="1768" spans="2:22" ht="15.75" customHeight="1">
      <c r="B1768" s="978"/>
      <c r="C1768" s="978"/>
      <c r="D1768" s="978"/>
      <c r="E1768" s="978"/>
      <c r="F1768" s="978"/>
      <c r="G1768" s="978"/>
      <c r="H1768" s="978"/>
      <c r="I1768" s="978"/>
      <c r="J1768" s="978"/>
      <c r="K1768" s="978"/>
      <c r="L1768" s="978"/>
      <c r="M1768" s="978"/>
      <c r="N1768" s="978"/>
      <c r="O1768" s="978"/>
      <c r="P1768" s="978"/>
      <c r="Q1768" s="978"/>
      <c r="R1768" s="978"/>
      <c r="S1768" s="978"/>
      <c r="T1768" s="978"/>
      <c r="U1768" s="978"/>
      <c r="V1768" s="22"/>
    </row>
    <row r="1769" spans="2:22" ht="15.75" customHeight="1">
      <c r="V1769" s="22"/>
    </row>
    <row r="1770" spans="2:22" ht="37.5" customHeight="1">
      <c r="B1770" s="115"/>
      <c r="V1770" s="22"/>
    </row>
    <row r="1771" spans="2:22" ht="16.5" customHeight="1"/>
    <row r="1772" spans="2:22" ht="16.5" customHeight="1"/>
    <row r="1773" spans="2:22" ht="16.5" customHeight="1">
      <c r="B1773" s="40"/>
    </row>
    <row r="1774" spans="2:22" ht="16.5" customHeight="1">
      <c r="C1774" s="84"/>
      <c r="D1774" s="376"/>
      <c r="E1774" s="84"/>
      <c r="F1774" s="84"/>
      <c r="G1774" s="84"/>
      <c r="H1774" s="84"/>
      <c r="I1774" s="84"/>
      <c r="J1774" s="84"/>
      <c r="K1774" s="84"/>
      <c r="L1774" s="84"/>
      <c r="M1774" s="84"/>
      <c r="N1774" s="84"/>
      <c r="O1774" s="84"/>
      <c r="P1774" s="84"/>
      <c r="Q1774" s="84"/>
      <c r="R1774" s="84"/>
      <c r="S1774" s="84"/>
      <c r="T1774" s="84"/>
      <c r="U1774" s="267"/>
    </row>
    <row r="1775" spans="2:22" ht="16.5" customHeight="1">
      <c r="C1775" s="70"/>
      <c r="D1775" s="377"/>
      <c r="E1775" s="70"/>
      <c r="F1775" s="70"/>
      <c r="G1775" s="70"/>
      <c r="H1775" s="70"/>
      <c r="I1775" s="70"/>
      <c r="J1775" s="70"/>
      <c r="K1775" s="70"/>
      <c r="L1775" s="70"/>
      <c r="M1775" s="70"/>
      <c r="N1775" s="70"/>
      <c r="O1775" s="70"/>
      <c r="P1775" s="70"/>
      <c r="Q1775" s="70"/>
      <c r="R1775" s="70"/>
      <c r="S1775" s="70"/>
      <c r="T1775" s="70"/>
      <c r="U1775" s="267"/>
    </row>
    <row r="1776" spans="2:22">
      <c r="U1776" s="305"/>
    </row>
    <row r="1777" spans="2:22">
      <c r="D1777" s="352"/>
      <c r="U1777" s="268"/>
      <c r="V1777" s="22"/>
    </row>
    <row r="1778" spans="2:22">
      <c r="D1778" s="352"/>
      <c r="U1778" s="268"/>
      <c r="V1778" s="22"/>
    </row>
    <row r="1779" spans="2:22" ht="15.75" thickBot="1">
      <c r="C1779" s="137"/>
      <c r="D1779" s="413"/>
      <c r="E1779" s="137"/>
      <c r="F1779" s="137"/>
      <c r="G1779" s="137"/>
      <c r="H1779" s="137"/>
      <c r="I1779" s="137"/>
      <c r="J1779" s="137"/>
      <c r="K1779" s="137"/>
      <c r="L1779" s="137"/>
      <c r="M1779" s="137"/>
      <c r="N1779" s="137"/>
      <c r="O1779" s="137"/>
      <c r="P1779" s="137"/>
      <c r="Q1779" s="137"/>
      <c r="R1779" s="137"/>
      <c r="S1779" s="137"/>
      <c r="T1779" s="137"/>
      <c r="U1779" s="296"/>
      <c r="V1779" s="22"/>
    </row>
    <row r="1780" spans="2:22" thickTop="1">
      <c r="C1780" s="39"/>
      <c r="D1780" s="419"/>
      <c r="E1780" s="39"/>
      <c r="F1780" s="39"/>
      <c r="G1780" s="39"/>
      <c r="H1780" s="39"/>
      <c r="I1780" s="39"/>
      <c r="J1780" s="39"/>
      <c r="K1780" s="39"/>
      <c r="L1780" s="39"/>
      <c r="M1780" s="39"/>
      <c r="N1780" s="39"/>
      <c r="O1780" s="39"/>
      <c r="P1780" s="39"/>
      <c r="Q1780" s="39"/>
      <c r="R1780" s="39"/>
      <c r="S1780" s="39"/>
      <c r="T1780" s="39"/>
      <c r="U1780" s="246"/>
      <c r="V1780" s="22"/>
    </row>
    <row r="1781" spans="2:22" ht="15.75" customHeight="1">
      <c r="B1781" s="981"/>
      <c r="C1781" s="981"/>
      <c r="D1781" s="981"/>
      <c r="E1781" s="981"/>
      <c r="F1781" s="981"/>
      <c r="G1781" s="981"/>
      <c r="H1781" s="981"/>
      <c r="I1781" s="981"/>
      <c r="J1781" s="981"/>
      <c r="K1781" s="981"/>
      <c r="L1781" s="981"/>
      <c r="M1781" s="981"/>
      <c r="N1781" s="981"/>
      <c r="O1781" s="981"/>
      <c r="P1781" s="981"/>
      <c r="Q1781" s="981"/>
      <c r="R1781" s="981"/>
      <c r="S1781" s="981"/>
      <c r="T1781" s="981"/>
      <c r="U1781" s="981"/>
      <c r="V1781" s="22"/>
    </row>
    <row r="1782" spans="2:22" ht="15.75" customHeight="1">
      <c r="B1782" s="981"/>
      <c r="C1782" s="981"/>
      <c r="D1782" s="981"/>
      <c r="E1782" s="981"/>
      <c r="F1782" s="981"/>
      <c r="G1782" s="981"/>
      <c r="H1782" s="981"/>
      <c r="I1782" s="981"/>
      <c r="J1782" s="981"/>
      <c r="K1782" s="981"/>
      <c r="L1782" s="981"/>
      <c r="M1782" s="981"/>
      <c r="N1782" s="981"/>
      <c r="O1782" s="981"/>
      <c r="P1782" s="981"/>
      <c r="Q1782" s="981"/>
      <c r="R1782" s="981"/>
      <c r="S1782" s="981"/>
      <c r="T1782" s="981"/>
      <c r="U1782" s="981"/>
      <c r="V1782" s="22"/>
    </row>
    <row r="1783" spans="2:22" ht="15.75" customHeight="1">
      <c r="B1783" s="981"/>
      <c r="C1783" s="981"/>
      <c r="D1783" s="981"/>
      <c r="E1783" s="981"/>
      <c r="F1783" s="981"/>
      <c r="G1783" s="981"/>
      <c r="H1783" s="981"/>
      <c r="I1783" s="981"/>
      <c r="J1783" s="981"/>
      <c r="K1783" s="981"/>
      <c r="L1783" s="981"/>
      <c r="M1783" s="981"/>
      <c r="N1783" s="981"/>
      <c r="O1783" s="981"/>
      <c r="P1783" s="981"/>
      <c r="Q1783" s="981"/>
      <c r="R1783" s="981"/>
      <c r="S1783" s="981"/>
      <c r="T1783" s="981"/>
      <c r="U1783" s="981"/>
    </row>
    <row r="1784" spans="2:22" ht="15.6" customHeight="1">
      <c r="B1784" s="981"/>
      <c r="C1784" s="981"/>
      <c r="D1784" s="981"/>
      <c r="E1784" s="981"/>
      <c r="F1784" s="981"/>
      <c r="G1784" s="981"/>
      <c r="H1784" s="981"/>
      <c r="I1784" s="981"/>
      <c r="J1784" s="981"/>
      <c r="K1784" s="981"/>
      <c r="L1784" s="981"/>
      <c r="M1784" s="981"/>
      <c r="N1784" s="981"/>
      <c r="O1784" s="981"/>
      <c r="P1784" s="981"/>
      <c r="Q1784" s="981"/>
      <c r="R1784" s="981"/>
      <c r="S1784" s="981"/>
      <c r="T1784" s="981"/>
      <c r="U1784" s="981"/>
      <c r="V1784" s="22"/>
    </row>
    <row r="1785" spans="2:22" ht="18.75" customHeight="1">
      <c r="B1785" s="981"/>
      <c r="C1785" s="981"/>
      <c r="D1785" s="981"/>
      <c r="E1785" s="981"/>
      <c r="F1785" s="981"/>
      <c r="G1785" s="981"/>
      <c r="H1785" s="981"/>
      <c r="I1785" s="981"/>
      <c r="J1785" s="981"/>
      <c r="K1785" s="981"/>
      <c r="L1785" s="981"/>
      <c r="M1785" s="981"/>
      <c r="N1785" s="981"/>
      <c r="O1785" s="981"/>
      <c r="P1785" s="981"/>
      <c r="Q1785" s="981"/>
      <c r="R1785" s="981"/>
      <c r="S1785" s="981"/>
      <c r="T1785" s="981"/>
      <c r="U1785" s="981"/>
      <c r="V1785" s="22"/>
    </row>
    <row r="1786" spans="2:22" ht="18.75" customHeight="1">
      <c r="B1786" s="981"/>
      <c r="C1786" s="981"/>
      <c r="D1786" s="981"/>
      <c r="E1786" s="981"/>
      <c r="F1786" s="981"/>
      <c r="G1786" s="981"/>
      <c r="H1786" s="981"/>
      <c r="I1786" s="981"/>
      <c r="J1786" s="981"/>
      <c r="K1786" s="981"/>
      <c r="L1786" s="981"/>
      <c r="M1786" s="981"/>
      <c r="N1786" s="981"/>
      <c r="O1786" s="981"/>
      <c r="P1786" s="981"/>
      <c r="Q1786" s="981"/>
      <c r="R1786" s="981"/>
      <c r="S1786" s="981"/>
      <c r="T1786" s="981"/>
      <c r="U1786" s="981"/>
      <c r="V1786" s="22"/>
    </row>
    <row r="1787" spans="2:22" ht="18.75" customHeight="1">
      <c r="B1787" s="46"/>
      <c r="C1787" s="46"/>
      <c r="D1787" s="373"/>
      <c r="E1787" s="46"/>
      <c r="F1787" s="46"/>
      <c r="G1787" s="46"/>
      <c r="H1787" s="46"/>
      <c r="I1787" s="46"/>
      <c r="J1787" s="46"/>
      <c r="K1787" s="46"/>
      <c r="L1787" s="46"/>
      <c r="M1787" s="46"/>
      <c r="N1787" s="46"/>
      <c r="O1787" s="46"/>
      <c r="P1787" s="46"/>
      <c r="Q1787" s="46"/>
      <c r="R1787" s="46"/>
      <c r="S1787" s="46"/>
      <c r="T1787" s="46"/>
      <c r="U1787" s="266"/>
      <c r="V1787" s="22"/>
    </row>
    <row r="1788" spans="2:22" ht="18.75" customHeight="1">
      <c r="B1788" s="46"/>
      <c r="C1788" s="46"/>
      <c r="D1788" s="373"/>
      <c r="E1788" s="46"/>
      <c r="F1788" s="46"/>
      <c r="G1788" s="46"/>
      <c r="H1788" s="46"/>
      <c r="I1788" s="46"/>
      <c r="J1788" s="46"/>
      <c r="K1788" s="46"/>
      <c r="L1788" s="46"/>
      <c r="M1788" s="46"/>
      <c r="N1788" s="46"/>
      <c r="O1788" s="46"/>
      <c r="P1788" s="46"/>
      <c r="Q1788" s="46"/>
      <c r="R1788" s="46"/>
      <c r="S1788" s="46"/>
      <c r="T1788" s="46"/>
      <c r="U1788" s="266"/>
      <c r="V1788" s="22"/>
    </row>
    <row r="1789" spans="2:22" ht="18.75" customHeight="1">
      <c r="B1789" s="46"/>
      <c r="C1789" s="46"/>
      <c r="D1789" s="373"/>
      <c r="E1789" s="46"/>
      <c r="F1789" s="46"/>
      <c r="G1789" s="46"/>
      <c r="H1789" s="46"/>
      <c r="I1789" s="46"/>
      <c r="J1789" s="46"/>
      <c r="K1789" s="46"/>
      <c r="L1789" s="46"/>
      <c r="M1789" s="46"/>
      <c r="N1789" s="46"/>
      <c r="O1789" s="46"/>
      <c r="P1789" s="46"/>
      <c r="Q1789" s="46"/>
      <c r="R1789" s="46"/>
      <c r="S1789" s="46"/>
      <c r="T1789" s="46"/>
      <c r="U1789" s="266"/>
      <c r="V1789" s="22"/>
    </row>
    <row r="1790" spans="2:22" ht="18.75" customHeight="1">
      <c r="B1790" s="46"/>
      <c r="C1790" s="46"/>
      <c r="D1790" s="373"/>
      <c r="E1790" s="46"/>
      <c r="F1790" s="46"/>
      <c r="G1790" s="46"/>
      <c r="H1790" s="46"/>
      <c r="I1790" s="46"/>
      <c r="J1790" s="46"/>
      <c r="K1790" s="46"/>
      <c r="L1790" s="46"/>
      <c r="M1790" s="46"/>
      <c r="N1790" s="46"/>
      <c r="O1790" s="46"/>
      <c r="P1790" s="46"/>
      <c r="Q1790" s="46"/>
      <c r="R1790" s="46"/>
      <c r="S1790" s="46"/>
      <c r="T1790" s="46"/>
      <c r="U1790" s="266"/>
      <c r="V1790" s="22"/>
    </row>
    <row r="1791" spans="2:22" ht="18.75" customHeight="1">
      <c r="B1791" s="46"/>
      <c r="C1791" s="46"/>
      <c r="D1791" s="373"/>
      <c r="E1791" s="46"/>
      <c r="F1791" s="46"/>
      <c r="G1791" s="46"/>
      <c r="H1791" s="46"/>
      <c r="I1791" s="46"/>
      <c r="J1791" s="46"/>
      <c r="K1791" s="46"/>
      <c r="L1791" s="46"/>
      <c r="M1791" s="46"/>
      <c r="N1791" s="46"/>
      <c r="O1791" s="46"/>
      <c r="P1791" s="46"/>
      <c r="Q1791" s="46"/>
      <c r="R1791" s="46"/>
      <c r="S1791" s="46"/>
      <c r="T1791" s="46"/>
      <c r="U1791" s="266"/>
      <c r="V1791" s="22"/>
    </row>
    <row r="1792" spans="2:22" ht="15.75" customHeight="1">
      <c r="V1792" s="22"/>
    </row>
    <row r="1795" spans="2:38">
      <c r="C1795" s="36"/>
      <c r="D1795" s="395"/>
      <c r="E1795" s="36"/>
      <c r="F1795" s="36"/>
      <c r="G1795" s="36"/>
      <c r="H1795" s="36"/>
      <c r="I1795" s="36"/>
      <c r="J1795" s="36"/>
      <c r="K1795" s="36"/>
      <c r="L1795" s="36"/>
      <c r="M1795" s="36"/>
      <c r="N1795" s="36"/>
      <c r="O1795" s="36"/>
      <c r="P1795" s="36"/>
      <c r="Q1795" s="36"/>
      <c r="R1795" s="36"/>
      <c r="S1795" s="36"/>
      <c r="T1795" s="36"/>
      <c r="U1795" s="281"/>
      <c r="V1795" s="22"/>
    </row>
    <row r="1796" spans="2:38" ht="15.75" thickBot="1">
      <c r="B1796" s="100"/>
      <c r="C1796" s="101"/>
      <c r="D1796" s="390"/>
      <c r="E1796" s="101"/>
      <c r="F1796" s="101"/>
      <c r="G1796" s="101"/>
      <c r="H1796" s="101"/>
      <c r="I1796" s="101"/>
      <c r="J1796" s="101"/>
      <c r="K1796" s="101"/>
      <c r="L1796" s="101"/>
      <c r="M1796" s="101"/>
      <c r="N1796" s="101"/>
      <c r="O1796" s="101"/>
      <c r="P1796" s="101"/>
      <c r="Q1796" s="101"/>
      <c r="R1796" s="101"/>
      <c r="S1796" s="101"/>
      <c r="T1796" s="101"/>
      <c r="U1796" s="276"/>
      <c r="V1796" s="22"/>
    </row>
    <row r="1798" spans="2:38" ht="28.5" customHeight="1">
      <c r="B1798" s="115"/>
    </row>
    <row r="1800" spans="2:38" ht="18.75" customHeight="1">
      <c r="B1800" s="982"/>
      <c r="C1800" s="982"/>
      <c r="D1800" s="982"/>
      <c r="E1800" s="982"/>
      <c r="F1800" s="982"/>
      <c r="G1800" s="982"/>
      <c r="H1800" s="982"/>
      <c r="I1800" s="982"/>
      <c r="J1800" s="982"/>
      <c r="K1800" s="982"/>
      <c r="L1800" s="982"/>
      <c r="M1800" s="982"/>
      <c r="N1800" s="982"/>
      <c r="O1800" s="982"/>
      <c r="P1800" s="982"/>
      <c r="Q1800" s="982"/>
      <c r="R1800" s="982"/>
      <c r="S1800" s="982"/>
      <c r="T1800" s="982"/>
      <c r="U1800" s="982"/>
      <c r="V1800" s="151"/>
    </row>
    <row r="1802" spans="2:38" ht="18.75" customHeight="1">
      <c r="B1802" s="981"/>
      <c r="C1802" s="981"/>
      <c r="D1802" s="981"/>
      <c r="E1802" s="981"/>
      <c r="F1802" s="981"/>
      <c r="G1802" s="981"/>
      <c r="H1802" s="981"/>
      <c r="I1802" s="981"/>
      <c r="J1802" s="981"/>
      <c r="K1802" s="981"/>
      <c r="L1802" s="981"/>
      <c r="M1802" s="981"/>
      <c r="N1802" s="981"/>
      <c r="O1802" s="981"/>
      <c r="P1802" s="981"/>
      <c r="Q1802" s="981"/>
      <c r="R1802" s="981"/>
      <c r="S1802" s="981"/>
      <c r="T1802" s="981"/>
      <c r="U1802" s="981"/>
    </row>
    <row r="1803" spans="2:38" s="37" customFormat="1" ht="15.75" customHeight="1">
      <c r="B1803" s="981"/>
      <c r="C1803" s="981"/>
      <c r="D1803" s="981"/>
      <c r="E1803" s="981"/>
      <c r="F1803" s="981"/>
      <c r="G1803" s="981"/>
      <c r="H1803" s="981"/>
      <c r="I1803" s="981"/>
      <c r="J1803" s="981"/>
      <c r="K1803" s="981"/>
      <c r="L1803" s="981"/>
      <c r="M1803" s="981"/>
      <c r="N1803" s="981"/>
      <c r="O1803" s="981"/>
      <c r="P1803" s="981"/>
      <c r="Q1803" s="981"/>
      <c r="R1803" s="981"/>
      <c r="S1803" s="981"/>
      <c r="T1803" s="981"/>
      <c r="U1803" s="981"/>
      <c r="W1803" s="22"/>
      <c r="X1803" s="22"/>
      <c r="Y1803" s="22"/>
      <c r="Z1803" s="22"/>
      <c r="AA1803" s="22"/>
      <c r="AB1803" s="22"/>
      <c r="AC1803" s="22"/>
      <c r="AD1803" s="22"/>
      <c r="AE1803" s="22"/>
      <c r="AF1803" s="22"/>
      <c r="AG1803" s="237"/>
      <c r="AH1803" s="237"/>
      <c r="AL1803" s="237"/>
    </row>
    <row r="1804" spans="2:38" s="37" customFormat="1" ht="15.75" customHeight="1">
      <c r="B1804" s="981"/>
      <c r="C1804" s="981"/>
      <c r="D1804" s="981"/>
      <c r="E1804" s="981"/>
      <c r="F1804" s="981"/>
      <c r="G1804" s="981"/>
      <c r="H1804" s="981"/>
      <c r="I1804" s="981"/>
      <c r="J1804" s="981"/>
      <c r="K1804" s="981"/>
      <c r="L1804" s="981"/>
      <c r="M1804" s="981"/>
      <c r="N1804" s="981"/>
      <c r="O1804" s="981"/>
      <c r="P1804" s="981"/>
      <c r="Q1804" s="981"/>
      <c r="R1804" s="981"/>
      <c r="S1804" s="981"/>
      <c r="T1804" s="981"/>
      <c r="U1804" s="981"/>
      <c r="W1804" s="22"/>
      <c r="X1804" s="22"/>
      <c r="Y1804" s="22"/>
      <c r="Z1804" s="22"/>
      <c r="AA1804" s="22"/>
      <c r="AB1804" s="22"/>
      <c r="AC1804" s="22"/>
      <c r="AD1804" s="22"/>
      <c r="AE1804" s="22"/>
      <c r="AF1804" s="22"/>
      <c r="AG1804" s="237"/>
      <c r="AH1804" s="237"/>
      <c r="AL1804" s="237"/>
    </row>
    <row r="1805" spans="2:38" s="37" customFormat="1" ht="15.75" customHeight="1">
      <c r="B1805" s="981"/>
      <c r="C1805" s="981"/>
      <c r="D1805" s="981"/>
      <c r="E1805" s="981"/>
      <c r="F1805" s="981"/>
      <c r="G1805" s="981"/>
      <c r="H1805" s="981"/>
      <c r="I1805" s="981"/>
      <c r="J1805" s="981"/>
      <c r="K1805" s="981"/>
      <c r="L1805" s="981"/>
      <c r="M1805" s="981"/>
      <c r="N1805" s="981"/>
      <c r="O1805" s="981"/>
      <c r="P1805" s="981"/>
      <c r="Q1805" s="981"/>
      <c r="R1805" s="981"/>
      <c r="S1805" s="981"/>
      <c r="T1805" s="981"/>
      <c r="U1805" s="981"/>
      <c r="W1805" s="22"/>
      <c r="X1805" s="22"/>
      <c r="Y1805" s="22"/>
      <c r="Z1805" s="22"/>
      <c r="AA1805" s="22"/>
      <c r="AB1805" s="22"/>
      <c r="AC1805" s="22"/>
      <c r="AD1805" s="22"/>
      <c r="AE1805" s="22"/>
      <c r="AF1805" s="22"/>
      <c r="AG1805" s="237"/>
      <c r="AH1805" s="237"/>
      <c r="AL1805" s="237"/>
    </row>
    <row r="1806" spans="2:38" s="37" customFormat="1" ht="15.75" customHeight="1">
      <c r="B1806" s="981"/>
      <c r="C1806" s="981"/>
      <c r="D1806" s="981"/>
      <c r="E1806" s="981"/>
      <c r="F1806" s="981"/>
      <c r="G1806" s="981"/>
      <c r="H1806" s="981"/>
      <c r="I1806" s="981"/>
      <c r="J1806" s="981"/>
      <c r="K1806" s="981"/>
      <c r="L1806" s="981"/>
      <c r="M1806" s="981"/>
      <c r="N1806" s="981"/>
      <c r="O1806" s="981"/>
      <c r="P1806" s="981"/>
      <c r="Q1806" s="981"/>
      <c r="R1806" s="981"/>
      <c r="S1806" s="981"/>
      <c r="T1806" s="981"/>
      <c r="U1806" s="981"/>
      <c r="W1806" s="22"/>
      <c r="X1806" s="22"/>
      <c r="Y1806" s="22"/>
      <c r="Z1806" s="22"/>
      <c r="AA1806" s="22"/>
      <c r="AB1806" s="22"/>
      <c r="AC1806" s="22"/>
      <c r="AD1806" s="22"/>
      <c r="AE1806" s="22"/>
      <c r="AF1806" s="22"/>
      <c r="AG1806" s="237"/>
      <c r="AH1806" s="237"/>
      <c r="AL1806" s="237"/>
    </row>
    <row r="1807" spans="2:38" s="37" customFormat="1" ht="15.75" customHeight="1">
      <c r="B1807" s="981"/>
      <c r="C1807" s="981"/>
      <c r="D1807" s="981"/>
      <c r="E1807" s="981"/>
      <c r="F1807" s="981"/>
      <c r="G1807" s="981"/>
      <c r="H1807" s="981"/>
      <c r="I1807" s="981"/>
      <c r="J1807" s="981"/>
      <c r="K1807" s="981"/>
      <c r="L1807" s="981"/>
      <c r="M1807" s="981"/>
      <c r="N1807" s="981"/>
      <c r="O1807" s="981"/>
      <c r="P1807" s="981"/>
      <c r="Q1807" s="981"/>
      <c r="R1807" s="981"/>
      <c r="S1807" s="981"/>
      <c r="T1807" s="981"/>
      <c r="U1807" s="981"/>
      <c r="W1807" s="22"/>
      <c r="X1807" s="22"/>
      <c r="Y1807" s="22"/>
      <c r="Z1807" s="22"/>
      <c r="AA1807" s="22"/>
      <c r="AB1807" s="22"/>
      <c r="AC1807" s="22"/>
      <c r="AD1807" s="22"/>
      <c r="AE1807" s="22"/>
      <c r="AF1807" s="22"/>
      <c r="AG1807" s="237"/>
      <c r="AH1807" s="237"/>
      <c r="AL1807" s="237"/>
    </row>
    <row r="1808" spans="2:38" s="37" customFormat="1" ht="15.75" customHeight="1">
      <c r="B1808" s="981"/>
      <c r="C1808" s="981"/>
      <c r="D1808" s="981"/>
      <c r="E1808" s="981"/>
      <c r="F1808" s="981"/>
      <c r="G1808" s="981"/>
      <c r="H1808" s="981"/>
      <c r="I1808" s="981"/>
      <c r="J1808" s="981"/>
      <c r="K1808" s="981"/>
      <c r="L1808" s="981"/>
      <c r="M1808" s="981"/>
      <c r="N1808" s="981"/>
      <c r="O1808" s="981"/>
      <c r="P1808" s="981"/>
      <c r="Q1808" s="981"/>
      <c r="R1808" s="981"/>
      <c r="S1808" s="981"/>
      <c r="T1808" s="981"/>
      <c r="U1808" s="981"/>
      <c r="W1808" s="22"/>
      <c r="X1808" s="22"/>
      <c r="Y1808" s="22"/>
      <c r="Z1808" s="22"/>
      <c r="AA1808" s="22"/>
      <c r="AB1808" s="22"/>
      <c r="AC1808" s="22"/>
      <c r="AD1808" s="22"/>
      <c r="AE1808" s="22"/>
      <c r="AF1808" s="22"/>
      <c r="AG1808" s="237"/>
      <c r="AH1808" s="237"/>
      <c r="AL1808" s="237"/>
    </row>
    <row r="1809" spans="2:38" s="37" customFormat="1" ht="14.25">
      <c r="B1809" s="981"/>
      <c r="C1809" s="981"/>
      <c r="D1809" s="981"/>
      <c r="E1809" s="981"/>
      <c r="F1809" s="981"/>
      <c r="G1809" s="981"/>
      <c r="H1809" s="981"/>
      <c r="I1809" s="981"/>
      <c r="J1809" s="981"/>
      <c r="K1809" s="981"/>
      <c r="L1809" s="981"/>
      <c r="M1809" s="981"/>
      <c r="N1809" s="981"/>
      <c r="O1809" s="981"/>
      <c r="P1809" s="981"/>
      <c r="Q1809" s="981"/>
      <c r="R1809" s="981"/>
      <c r="S1809" s="981"/>
      <c r="T1809" s="981"/>
      <c r="U1809" s="981"/>
      <c r="W1809" s="22"/>
      <c r="X1809" s="22"/>
      <c r="Y1809" s="22"/>
      <c r="Z1809" s="22"/>
      <c r="AA1809" s="22"/>
      <c r="AB1809" s="22"/>
      <c r="AC1809" s="22"/>
      <c r="AD1809" s="22"/>
      <c r="AE1809" s="22"/>
      <c r="AF1809" s="22"/>
      <c r="AG1809" s="237"/>
      <c r="AH1809" s="237"/>
      <c r="AL1809" s="237"/>
    </row>
    <row r="1810" spans="2:38" s="37" customFormat="1" ht="14.25">
      <c r="B1810" s="46"/>
      <c r="C1810" s="46"/>
      <c r="D1810" s="373"/>
      <c r="E1810" s="46"/>
      <c r="F1810" s="46"/>
      <c r="G1810" s="46"/>
      <c r="H1810" s="46"/>
      <c r="I1810" s="46"/>
      <c r="J1810" s="46"/>
      <c r="K1810" s="46"/>
      <c r="L1810" s="46"/>
      <c r="M1810" s="46"/>
      <c r="N1810" s="46"/>
      <c r="O1810" s="46"/>
      <c r="P1810" s="46"/>
      <c r="Q1810" s="46"/>
      <c r="R1810" s="46"/>
      <c r="S1810" s="46"/>
      <c r="T1810" s="46"/>
      <c r="U1810" s="266"/>
      <c r="W1810" s="22"/>
      <c r="X1810" s="22"/>
      <c r="Y1810" s="22"/>
      <c r="Z1810" s="22"/>
      <c r="AA1810" s="22"/>
      <c r="AB1810" s="22"/>
      <c r="AC1810" s="22"/>
      <c r="AD1810" s="22"/>
      <c r="AE1810" s="22"/>
      <c r="AF1810" s="22"/>
      <c r="AG1810" s="237"/>
      <c r="AH1810" s="237"/>
      <c r="AL1810" s="237"/>
    </row>
    <row r="1811" spans="2:38" s="37" customFormat="1">
      <c r="B1811" s="22"/>
      <c r="C1811" s="38"/>
      <c r="D1811" s="349"/>
      <c r="E1811" s="38"/>
      <c r="F1811" s="38"/>
      <c r="G1811" s="38"/>
      <c r="H1811" s="38"/>
      <c r="I1811" s="38"/>
      <c r="J1811" s="38"/>
      <c r="K1811" s="38"/>
      <c r="L1811" s="38"/>
      <c r="M1811" s="38"/>
      <c r="N1811" s="38"/>
      <c r="O1811" s="38"/>
      <c r="P1811" s="38"/>
      <c r="Q1811" s="38"/>
      <c r="R1811" s="38"/>
      <c r="S1811" s="38"/>
      <c r="T1811" s="38"/>
      <c r="U1811" s="237"/>
      <c r="W1811" s="22"/>
      <c r="X1811" s="22"/>
      <c r="Y1811" s="22"/>
      <c r="Z1811" s="22"/>
      <c r="AA1811" s="22"/>
      <c r="AB1811" s="22"/>
      <c r="AC1811" s="22"/>
      <c r="AD1811" s="22"/>
      <c r="AE1811" s="22"/>
      <c r="AF1811" s="22"/>
      <c r="AG1811" s="237"/>
      <c r="AH1811" s="237"/>
      <c r="AL1811" s="237"/>
    </row>
    <row r="1812" spans="2:38" s="37" customFormat="1" ht="30.75" customHeight="1">
      <c r="B1812" s="115"/>
      <c r="C1812" s="22"/>
      <c r="D1812" s="360"/>
      <c r="E1812" s="22"/>
      <c r="F1812" s="22"/>
      <c r="G1812" s="22"/>
      <c r="H1812" s="22"/>
      <c r="I1812" s="22"/>
      <c r="J1812" s="22"/>
      <c r="K1812" s="22"/>
      <c r="L1812" s="22"/>
      <c r="M1812" s="22"/>
      <c r="N1812" s="22"/>
      <c r="O1812" s="22"/>
      <c r="P1812" s="22"/>
      <c r="Q1812" s="22"/>
      <c r="R1812" s="22"/>
      <c r="S1812" s="22"/>
      <c r="T1812" s="22"/>
      <c r="U1812" s="237"/>
      <c r="W1812" s="22"/>
      <c r="X1812" s="22"/>
      <c r="Y1812" s="22"/>
      <c r="Z1812" s="22"/>
      <c r="AA1812" s="22"/>
      <c r="AB1812" s="22"/>
      <c r="AC1812" s="22"/>
      <c r="AD1812" s="22"/>
      <c r="AE1812" s="22"/>
      <c r="AF1812" s="22"/>
      <c r="AG1812" s="237"/>
      <c r="AH1812" s="237"/>
      <c r="AL1812" s="237"/>
    </row>
    <row r="1813" spans="2:38" s="37" customFormat="1">
      <c r="B1813" s="22"/>
      <c r="C1813" s="38"/>
      <c r="D1813" s="349"/>
      <c r="E1813" s="38"/>
      <c r="F1813" s="38"/>
      <c r="G1813" s="38"/>
      <c r="H1813" s="38"/>
      <c r="I1813" s="38"/>
      <c r="J1813" s="38"/>
      <c r="K1813" s="38"/>
      <c r="L1813" s="38"/>
      <c r="M1813" s="38"/>
      <c r="N1813" s="38"/>
      <c r="O1813" s="38"/>
      <c r="P1813" s="38"/>
      <c r="Q1813" s="38"/>
      <c r="R1813" s="38"/>
      <c r="S1813" s="38"/>
      <c r="T1813" s="38"/>
      <c r="U1813" s="237"/>
      <c r="W1813" s="22"/>
      <c r="X1813" s="22"/>
      <c r="Y1813" s="22"/>
      <c r="Z1813" s="22"/>
      <c r="AA1813" s="22"/>
      <c r="AB1813" s="22"/>
      <c r="AC1813" s="22"/>
      <c r="AD1813" s="22"/>
      <c r="AE1813" s="22"/>
      <c r="AF1813" s="22"/>
      <c r="AG1813" s="237"/>
      <c r="AH1813" s="237"/>
      <c r="AL1813" s="237"/>
    </row>
    <row r="1814" spans="2:38" s="37" customFormat="1">
      <c r="B1814" s="40"/>
      <c r="C1814" s="38"/>
      <c r="D1814" s="349"/>
      <c r="E1814" s="38"/>
      <c r="F1814" s="38"/>
      <c r="G1814" s="38"/>
      <c r="H1814" s="38"/>
      <c r="I1814" s="38"/>
      <c r="J1814" s="38"/>
      <c r="K1814" s="38"/>
      <c r="L1814" s="38"/>
      <c r="M1814" s="38"/>
      <c r="N1814" s="38"/>
      <c r="O1814" s="38"/>
      <c r="P1814" s="38"/>
      <c r="Q1814" s="38"/>
      <c r="R1814" s="38"/>
      <c r="S1814" s="38"/>
      <c r="T1814" s="38"/>
      <c r="U1814" s="237"/>
      <c r="W1814" s="22"/>
      <c r="X1814" s="22"/>
      <c r="Y1814" s="22"/>
      <c r="Z1814" s="22"/>
      <c r="AA1814" s="22"/>
      <c r="AB1814" s="22"/>
      <c r="AC1814" s="22"/>
      <c r="AD1814" s="22"/>
      <c r="AE1814" s="22"/>
      <c r="AF1814" s="22"/>
      <c r="AG1814" s="237"/>
      <c r="AH1814" s="237"/>
      <c r="AL1814" s="237"/>
    </row>
    <row r="1815" spans="2:38" s="37" customFormat="1">
      <c r="B1815" s="22"/>
      <c r="C1815" s="38"/>
      <c r="D1815" s="349"/>
      <c r="E1815" s="38"/>
      <c r="F1815" s="38"/>
      <c r="G1815" s="38"/>
      <c r="H1815" s="38"/>
      <c r="I1815" s="38"/>
      <c r="J1815" s="38"/>
      <c r="K1815" s="38"/>
      <c r="L1815" s="38"/>
      <c r="M1815" s="38"/>
      <c r="N1815" s="38"/>
      <c r="O1815" s="38"/>
      <c r="P1815" s="38"/>
      <c r="Q1815" s="38"/>
      <c r="R1815" s="38"/>
      <c r="S1815" s="38"/>
      <c r="T1815" s="38"/>
      <c r="U1815" s="237"/>
      <c r="W1815" s="22"/>
      <c r="X1815" s="22"/>
      <c r="Y1815" s="22"/>
      <c r="Z1815" s="22"/>
      <c r="AA1815" s="22"/>
      <c r="AB1815" s="22"/>
      <c r="AC1815" s="22"/>
      <c r="AD1815" s="22"/>
      <c r="AE1815" s="22"/>
      <c r="AF1815" s="22"/>
      <c r="AG1815" s="237"/>
      <c r="AH1815" s="237"/>
      <c r="AL1815" s="237"/>
    </row>
    <row r="1816" spans="2:38" s="37" customFormat="1" ht="14.25">
      <c r="B1816" s="978"/>
      <c r="C1816" s="978"/>
      <c r="D1816" s="978"/>
      <c r="E1816" s="978"/>
      <c r="F1816" s="978"/>
      <c r="G1816" s="978"/>
      <c r="H1816" s="978"/>
      <c r="I1816" s="978"/>
      <c r="J1816" s="978"/>
      <c r="K1816" s="978"/>
      <c r="L1816" s="978"/>
      <c r="M1816" s="978"/>
      <c r="N1816" s="978"/>
      <c r="O1816" s="978"/>
      <c r="P1816" s="978"/>
      <c r="Q1816" s="978"/>
      <c r="R1816" s="978"/>
      <c r="S1816" s="978"/>
      <c r="T1816" s="978"/>
      <c r="U1816" s="978"/>
      <c r="W1816" s="22"/>
      <c r="X1816" s="22"/>
      <c r="Y1816" s="22"/>
      <c r="Z1816" s="22"/>
      <c r="AA1816" s="22"/>
      <c r="AB1816" s="22"/>
      <c r="AC1816" s="22"/>
      <c r="AD1816" s="22"/>
      <c r="AE1816" s="22"/>
      <c r="AF1816" s="22"/>
      <c r="AG1816" s="237"/>
      <c r="AH1816" s="237"/>
      <c r="AL1816" s="237"/>
    </row>
    <row r="1817" spans="2:38" s="37" customFormat="1" ht="14.25">
      <c r="B1817" s="978"/>
      <c r="C1817" s="978"/>
      <c r="D1817" s="978"/>
      <c r="E1817" s="978"/>
      <c r="F1817" s="978"/>
      <c r="G1817" s="978"/>
      <c r="H1817" s="978"/>
      <c r="I1817" s="978"/>
      <c r="J1817" s="978"/>
      <c r="K1817" s="978"/>
      <c r="L1817" s="978"/>
      <c r="M1817" s="978"/>
      <c r="N1817" s="978"/>
      <c r="O1817" s="978"/>
      <c r="P1817" s="978"/>
      <c r="Q1817" s="978"/>
      <c r="R1817" s="978"/>
      <c r="S1817" s="978"/>
      <c r="T1817" s="978"/>
      <c r="U1817" s="978"/>
      <c r="W1817" s="22"/>
      <c r="X1817" s="22"/>
      <c r="Y1817" s="22"/>
      <c r="Z1817" s="22"/>
      <c r="AA1817" s="22"/>
      <c r="AB1817" s="22"/>
      <c r="AC1817" s="22"/>
      <c r="AD1817" s="22"/>
      <c r="AE1817" s="22"/>
      <c r="AF1817" s="22"/>
      <c r="AG1817" s="237"/>
      <c r="AH1817" s="237"/>
      <c r="AL1817" s="237"/>
    </row>
    <row r="1818" spans="2:38" s="37" customFormat="1" ht="14.25">
      <c r="B1818" s="978"/>
      <c r="C1818" s="978"/>
      <c r="D1818" s="978"/>
      <c r="E1818" s="978"/>
      <c r="F1818" s="978"/>
      <c r="G1818" s="978"/>
      <c r="H1818" s="978"/>
      <c r="I1818" s="978"/>
      <c r="J1818" s="978"/>
      <c r="K1818" s="978"/>
      <c r="L1818" s="978"/>
      <c r="M1818" s="978"/>
      <c r="N1818" s="978"/>
      <c r="O1818" s="978"/>
      <c r="P1818" s="978"/>
      <c r="Q1818" s="978"/>
      <c r="R1818" s="978"/>
      <c r="S1818" s="978"/>
      <c r="T1818" s="978"/>
      <c r="U1818" s="978"/>
      <c r="W1818" s="22"/>
      <c r="X1818" s="22"/>
      <c r="Y1818" s="22"/>
      <c r="Z1818" s="22"/>
      <c r="AA1818" s="22"/>
      <c r="AB1818" s="22"/>
      <c r="AC1818" s="22"/>
      <c r="AD1818" s="22"/>
      <c r="AE1818" s="22"/>
      <c r="AF1818" s="22"/>
      <c r="AG1818" s="237"/>
      <c r="AH1818" s="237"/>
      <c r="AL1818" s="237"/>
    </row>
    <row r="1819" spans="2:38" s="37" customFormat="1" ht="14.25">
      <c r="B1819" s="978"/>
      <c r="C1819" s="978"/>
      <c r="D1819" s="978"/>
      <c r="E1819" s="978"/>
      <c r="F1819" s="978"/>
      <c r="G1819" s="978"/>
      <c r="H1819" s="978"/>
      <c r="I1819" s="978"/>
      <c r="J1819" s="978"/>
      <c r="K1819" s="978"/>
      <c r="L1819" s="978"/>
      <c r="M1819" s="978"/>
      <c r="N1819" s="978"/>
      <c r="O1819" s="978"/>
      <c r="P1819" s="978"/>
      <c r="Q1819" s="978"/>
      <c r="R1819" s="978"/>
      <c r="S1819" s="978"/>
      <c r="T1819" s="978"/>
      <c r="U1819" s="978"/>
      <c r="W1819" s="22"/>
      <c r="X1819" s="22"/>
      <c r="Y1819" s="22"/>
      <c r="Z1819" s="22"/>
      <c r="AA1819" s="22"/>
      <c r="AB1819" s="22"/>
      <c r="AC1819" s="22"/>
      <c r="AD1819" s="22"/>
      <c r="AE1819" s="22"/>
      <c r="AF1819" s="22"/>
      <c r="AG1819" s="237"/>
      <c r="AH1819" s="237"/>
      <c r="AL1819" s="237"/>
    </row>
    <row r="1820" spans="2:38" s="37" customFormat="1" ht="14.25">
      <c r="B1820" s="978"/>
      <c r="C1820" s="978"/>
      <c r="D1820" s="978"/>
      <c r="E1820" s="978"/>
      <c r="F1820" s="978"/>
      <c r="G1820" s="978"/>
      <c r="H1820" s="978"/>
      <c r="I1820" s="978"/>
      <c r="J1820" s="978"/>
      <c r="K1820" s="978"/>
      <c r="L1820" s="978"/>
      <c r="M1820" s="978"/>
      <c r="N1820" s="978"/>
      <c r="O1820" s="978"/>
      <c r="P1820" s="978"/>
      <c r="Q1820" s="978"/>
      <c r="R1820" s="978"/>
      <c r="S1820" s="978"/>
      <c r="T1820" s="978"/>
      <c r="U1820" s="978"/>
      <c r="W1820" s="22"/>
      <c r="X1820" s="22"/>
      <c r="Y1820" s="22"/>
      <c r="Z1820" s="22"/>
      <c r="AA1820" s="22"/>
      <c r="AB1820" s="22"/>
      <c r="AC1820" s="22"/>
      <c r="AD1820" s="22"/>
      <c r="AE1820" s="22"/>
      <c r="AF1820" s="22"/>
      <c r="AG1820" s="237"/>
      <c r="AH1820" s="237"/>
      <c r="AL1820" s="237"/>
    </row>
    <row r="1821" spans="2:38" s="37" customFormat="1" ht="15.75" customHeight="1">
      <c r="B1821" s="978"/>
      <c r="C1821" s="978"/>
      <c r="D1821" s="978"/>
      <c r="E1821" s="978"/>
      <c r="F1821" s="978"/>
      <c r="G1821" s="978"/>
      <c r="H1821" s="978"/>
      <c r="I1821" s="978"/>
      <c r="J1821" s="978"/>
      <c r="K1821" s="978"/>
      <c r="L1821" s="978"/>
      <c r="M1821" s="978"/>
      <c r="N1821" s="978"/>
      <c r="O1821" s="978"/>
      <c r="P1821" s="978"/>
      <c r="Q1821" s="978"/>
      <c r="R1821" s="978"/>
      <c r="S1821" s="978"/>
      <c r="T1821" s="978"/>
      <c r="U1821" s="978"/>
      <c r="W1821" s="22"/>
      <c r="X1821" s="22"/>
      <c r="Y1821" s="22"/>
      <c r="Z1821" s="22"/>
      <c r="AA1821" s="22"/>
      <c r="AB1821" s="22"/>
      <c r="AC1821" s="22"/>
      <c r="AD1821" s="22"/>
      <c r="AE1821" s="22"/>
      <c r="AF1821" s="22"/>
      <c r="AG1821" s="237"/>
      <c r="AH1821" s="237"/>
      <c r="AL1821" s="237"/>
    </row>
    <row r="1822" spans="2:38" s="37" customFormat="1" ht="15.75" customHeight="1">
      <c r="B1822" s="978"/>
      <c r="C1822" s="978"/>
      <c r="D1822" s="978"/>
      <c r="E1822" s="978"/>
      <c r="F1822" s="978"/>
      <c r="G1822" s="978"/>
      <c r="H1822" s="978"/>
      <c r="I1822" s="978"/>
      <c r="J1822" s="978"/>
      <c r="K1822" s="978"/>
      <c r="L1822" s="978"/>
      <c r="M1822" s="978"/>
      <c r="N1822" s="978"/>
      <c r="O1822" s="978"/>
      <c r="P1822" s="978"/>
      <c r="Q1822" s="978"/>
      <c r="R1822" s="978"/>
      <c r="S1822" s="978"/>
      <c r="T1822" s="978"/>
      <c r="U1822" s="978"/>
      <c r="W1822" s="22"/>
      <c r="X1822" s="22"/>
      <c r="Y1822" s="22"/>
      <c r="Z1822" s="22"/>
      <c r="AA1822" s="22"/>
      <c r="AB1822" s="22"/>
      <c r="AC1822" s="22"/>
      <c r="AD1822" s="22"/>
      <c r="AE1822" s="22"/>
      <c r="AF1822" s="22"/>
      <c r="AG1822" s="237"/>
      <c r="AH1822" s="237"/>
      <c r="AL1822" s="237"/>
    </row>
    <row r="1823" spans="2:38" s="37" customFormat="1" ht="15.75" customHeight="1">
      <c r="B1823" s="978"/>
      <c r="C1823" s="978"/>
      <c r="D1823" s="978"/>
      <c r="E1823" s="978"/>
      <c r="F1823" s="978"/>
      <c r="G1823" s="978"/>
      <c r="H1823" s="978"/>
      <c r="I1823" s="978"/>
      <c r="J1823" s="978"/>
      <c r="K1823" s="978"/>
      <c r="L1823" s="978"/>
      <c r="M1823" s="978"/>
      <c r="N1823" s="978"/>
      <c r="O1823" s="978"/>
      <c r="P1823" s="978"/>
      <c r="Q1823" s="978"/>
      <c r="R1823" s="978"/>
      <c r="S1823" s="978"/>
      <c r="T1823" s="978"/>
      <c r="U1823" s="978"/>
      <c r="W1823" s="22"/>
      <c r="X1823" s="22"/>
      <c r="Y1823" s="22"/>
      <c r="Z1823" s="22"/>
      <c r="AA1823" s="22"/>
      <c r="AB1823" s="22"/>
      <c r="AC1823" s="22"/>
      <c r="AD1823" s="22"/>
      <c r="AE1823" s="22"/>
      <c r="AF1823" s="22"/>
      <c r="AG1823" s="237"/>
      <c r="AH1823" s="237"/>
      <c r="AL1823" s="237"/>
    </row>
    <row r="1824" spans="2:38" s="37" customFormat="1" ht="15.75" customHeight="1">
      <c r="B1824" s="978"/>
      <c r="C1824" s="978"/>
      <c r="D1824" s="978"/>
      <c r="E1824" s="978"/>
      <c r="F1824" s="978"/>
      <c r="G1824" s="978"/>
      <c r="H1824" s="978"/>
      <c r="I1824" s="978"/>
      <c r="J1824" s="978"/>
      <c r="K1824" s="978"/>
      <c r="L1824" s="978"/>
      <c r="M1824" s="978"/>
      <c r="N1824" s="978"/>
      <c r="O1824" s="978"/>
      <c r="P1824" s="978"/>
      <c r="Q1824" s="978"/>
      <c r="R1824" s="978"/>
      <c r="S1824" s="978"/>
      <c r="T1824" s="978"/>
      <c r="U1824" s="978"/>
      <c r="W1824" s="22"/>
      <c r="X1824" s="22"/>
      <c r="Y1824" s="22"/>
      <c r="Z1824" s="22"/>
      <c r="AA1824" s="22"/>
      <c r="AB1824" s="22"/>
      <c r="AC1824" s="22"/>
      <c r="AD1824" s="22"/>
      <c r="AE1824" s="22"/>
      <c r="AF1824" s="22"/>
      <c r="AG1824" s="237"/>
      <c r="AH1824" s="237"/>
      <c r="AL1824" s="237"/>
    </row>
    <row r="1825" spans="2:38" s="37" customFormat="1" ht="15.75" customHeight="1">
      <c r="B1825" s="45"/>
      <c r="C1825" s="45"/>
      <c r="D1825" s="411"/>
      <c r="E1825" s="45"/>
      <c r="F1825" s="45"/>
      <c r="G1825" s="45"/>
      <c r="H1825" s="45"/>
      <c r="I1825" s="45"/>
      <c r="J1825" s="45"/>
      <c r="K1825" s="45"/>
      <c r="L1825" s="45"/>
      <c r="M1825" s="45"/>
      <c r="N1825" s="45"/>
      <c r="O1825" s="45"/>
      <c r="P1825" s="45"/>
      <c r="Q1825" s="45"/>
      <c r="R1825" s="45"/>
      <c r="S1825" s="45"/>
      <c r="T1825" s="45"/>
      <c r="U1825" s="293"/>
      <c r="W1825" s="22"/>
      <c r="X1825" s="22"/>
      <c r="Y1825" s="22"/>
      <c r="Z1825" s="22"/>
      <c r="AA1825" s="22"/>
      <c r="AB1825" s="22"/>
      <c r="AC1825" s="22"/>
      <c r="AD1825" s="22"/>
      <c r="AE1825" s="22"/>
      <c r="AF1825" s="22"/>
      <c r="AG1825" s="237"/>
      <c r="AH1825" s="237"/>
      <c r="AL1825" s="237"/>
    </row>
    <row r="1826" spans="2:38" s="37" customFormat="1" ht="15.75" customHeight="1">
      <c r="B1826" s="978"/>
      <c r="C1826" s="978"/>
      <c r="D1826" s="978"/>
      <c r="E1826" s="978"/>
      <c r="F1826" s="978"/>
      <c r="G1826" s="978"/>
      <c r="H1826" s="978"/>
      <c r="I1826" s="978"/>
      <c r="J1826" s="978"/>
      <c r="K1826" s="978"/>
      <c r="L1826" s="978"/>
      <c r="M1826" s="978"/>
      <c r="N1826" s="978"/>
      <c r="O1826" s="978"/>
      <c r="P1826" s="978"/>
      <c r="Q1826" s="978"/>
      <c r="R1826" s="978"/>
      <c r="S1826" s="978"/>
      <c r="T1826" s="978"/>
      <c r="U1826" s="978"/>
      <c r="W1826" s="22"/>
      <c r="X1826" s="22"/>
      <c r="Y1826" s="22"/>
      <c r="Z1826" s="22"/>
      <c r="AA1826" s="22"/>
      <c r="AB1826" s="22"/>
      <c r="AC1826" s="22"/>
      <c r="AD1826" s="22"/>
      <c r="AE1826" s="22"/>
      <c r="AF1826" s="22"/>
      <c r="AG1826" s="237"/>
      <c r="AH1826" s="237"/>
      <c r="AL1826" s="237"/>
    </row>
    <row r="1827" spans="2:38" s="37" customFormat="1" ht="14.25">
      <c r="B1827" s="978"/>
      <c r="C1827" s="978"/>
      <c r="D1827" s="978"/>
      <c r="E1827" s="978"/>
      <c r="F1827" s="978"/>
      <c r="G1827" s="978"/>
      <c r="H1827" s="978"/>
      <c r="I1827" s="978"/>
      <c r="J1827" s="978"/>
      <c r="K1827" s="978"/>
      <c r="L1827" s="978"/>
      <c r="M1827" s="978"/>
      <c r="N1827" s="978"/>
      <c r="O1827" s="978"/>
      <c r="P1827" s="978"/>
      <c r="Q1827" s="978"/>
      <c r="R1827" s="978"/>
      <c r="S1827" s="978"/>
      <c r="T1827" s="978"/>
      <c r="U1827" s="978"/>
      <c r="W1827" s="22"/>
      <c r="X1827" s="22"/>
      <c r="Y1827" s="22"/>
      <c r="Z1827" s="22"/>
      <c r="AA1827" s="22"/>
      <c r="AB1827" s="22"/>
      <c r="AC1827" s="22"/>
      <c r="AD1827" s="22"/>
      <c r="AE1827" s="22"/>
      <c r="AF1827" s="22"/>
      <c r="AG1827" s="237"/>
      <c r="AH1827" s="237"/>
      <c r="AL1827" s="237"/>
    </row>
    <row r="1828" spans="2:38" s="37" customFormat="1" ht="14.25">
      <c r="B1828" s="978"/>
      <c r="C1828" s="978"/>
      <c r="D1828" s="978"/>
      <c r="E1828" s="978"/>
      <c r="F1828" s="978"/>
      <c r="G1828" s="978"/>
      <c r="H1828" s="978"/>
      <c r="I1828" s="978"/>
      <c r="J1828" s="978"/>
      <c r="K1828" s="978"/>
      <c r="L1828" s="978"/>
      <c r="M1828" s="978"/>
      <c r="N1828" s="978"/>
      <c r="O1828" s="978"/>
      <c r="P1828" s="978"/>
      <c r="Q1828" s="978"/>
      <c r="R1828" s="978"/>
      <c r="S1828" s="978"/>
      <c r="T1828" s="978"/>
      <c r="U1828" s="978"/>
      <c r="W1828" s="22"/>
      <c r="X1828" s="22"/>
      <c r="Y1828" s="22"/>
      <c r="Z1828" s="22"/>
      <c r="AA1828" s="22"/>
      <c r="AB1828" s="22"/>
      <c r="AC1828" s="22"/>
      <c r="AD1828" s="22"/>
      <c r="AE1828" s="22"/>
      <c r="AF1828" s="22"/>
      <c r="AG1828" s="237"/>
      <c r="AH1828" s="237"/>
      <c r="AL1828" s="237"/>
    </row>
    <row r="1829" spans="2:38" s="37" customFormat="1" ht="14.25">
      <c r="B1829" s="978"/>
      <c r="C1829" s="978"/>
      <c r="D1829" s="978"/>
      <c r="E1829" s="978"/>
      <c r="F1829" s="978"/>
      <c r="G1829" s="978"/>
      <c r="H1829" s="978"/>
      <c r="I1829" s="978"/>
      <c r="J1829" s="978"/>
      <c r="K1829" s="978"/>
      <c r="L1829" s="978"/>
      <c r="M1829" s="978"/>
      <c r="N1829" s="978"/>
      <c r="O1829" s="978"/>
      <c r="P1829" s="978"/>
      <c r="Q1829" s="978"/>
      <c r="R1829" s="978"/>
      <c r="S1829" s="978"/>
      <c r="T1829" s="978"/>
      <c r="U1829" s="978"/>
      <c r="W1829" s="22"/>
      <c r="X1829" s="22"/>
      <c r="Y1829" s="22"/>
      <c r="Z1829" s="22"/>
      <c r="AA1829" s="22"/>
      <c r="AB1829" s="22"/>
      <c r="AC1829" s="22"/>
      <c r="AD1829" s="22"/>
      <c r="AE1829" s="22"/>
      <c r="AF1829" s="22"/>
      <c r="AG1829" s="237"/>
      <c r="AH1829" s="237"/>
      <c r="AL1829" s="237"/>
    </row>
    <row r="1830" spans="2:38" s="37" customFormat="1" ht="14.25">
      <c r="B1830" s="978"/>
      <c r="C1830" s="978"/>
      <c r="D1830" s="978"/>
      <c r="E1830" s="978"/>
      <c r="F1830" s="978"/>
      <c r="G1830" s="978"/>
      <c r="H1830" s="978"/>
      <c r="I1830" s="978"/>
      <c r="J1830" s="978"/>
      <c r="K1830" s="978"/>
      <c r="L1830" s="978"/>
      <c r="M1830" s="978"/>
      <c r="N1830" s="978"/>
      <c r="O1830" s="978"/>
      <c r="P1830" s="978"/>
      <c r="Q1830" s="978"/>
      <c r="R1830" s="978"/>
      <c r="S1830" s="978"/>
      <c r="T1830" s="978"/>
      <c r="U1830" s="978"/>
      <c r="W1830" s="22"/>
      <c r="X1830" s="22"/>
      <c r="Y1830" s="22"/>
      <c r="Z1830" s="22"/>
      <c r="AA1830" s="22"/>
      <c r="AB1830" s="22"/>
      <c r="AC1830" s="22"/>
      <c r="AD1830" s="22"/>
      <c r="AE1830" s="22"/>
      <c r="AF1830" s="22"/>
      <c r="AG1830" s="237"/>
      <c r="AH1830" s="237"/>
      <c r="AL1830" s="237"/>
    </row>
    <row r="1831" spans="2:38" s="37" customFormat="1" ht="14.25">
      <c r="B1831" s="978"/>
      <c r="C1831" s="978"/>
      <c r="D1831" s="978"/>
      <c r="E1831" s="978"/>
      <c r="F1831" s="978"/>
      <c r="G1831" s="978"/>
      <c r="H1831" s="978"/>
      <c r="I1831" s="978"/>
      <c r="J1831" s="978"/>
      <c r="K1831" s="978"/>
      <c r="L1831" s="978"/>
      <c r="M1831" s="978"/>
      <c r="N1831" s="978"/>
      <c r="O1831" s="978"/>
      <c r="P1831" s="978"/>
      <c r="Q1831" s="978"/>
      <c r="R1831" s="978"/>
      <c r="S1831" s="978"/>
      <c r="T1831" s="978"/>
      <c r="U1831" s="978"/>
      <c r="W1831" s="22"/>
      <c r="X1831" s="22"/>
      <c r="Y1831" s="22"/>
      <c r="Z1831" s="22"/>
      <c r="AA1831" s="22"/>
      <c r="AB1831" s="22"/>
      <c r="AC1831" s="22"/>
      <c r="AD1831" s="22"/>
      <c r="AE1831" s="22"/>
      <c r="AF1831" s="22"/>
      <c r="AG1831" s="237"/>
      <c r="AH1831" s="237"/>
      <c r="AL1831" s="237"/>
    </row>
    <row r="1832" spans="2:38" s="37" customFormat="1" ht="14.25">
      <c r="B1832" s="45"/>
      <c r="C1832" s="45"/>
      <c r="D1832" s="411"/>
      <c r="E1832" s="45"/>
      <c r="F1832" s="45"/>
      <c r="G1832" s="45"/>
      <c r="H1832" s="45"/>
      <c r="I1832" s="45"/>
      <c r="J1832" s="45"/>
      <c r="K1832" s="45"/>
      <c r="L1832" s="45"/>
      <c r="M1832" s="45"/>
      <c r="N1832" s="45"/>
      <c r="O1832" s="45"/>
      <c r="P1832" s="45"/>
      <c r="Q1832" s="45"/>
      <c r="R1832" s="45"/>
      <c r="S1832" s="45"/>
      <c r="T1832" s="45"/>
      <c r="U1832" s="293"/>
      <c r="W1832" s="22"/>
      <c r="X1832" s="22"/>
      <c r="Y1832" s="22"/>
      <c r="Z1832" s="22"/>
      <c r="AA1832" s="22"/>
      <c r="AB1832" s="22"/>
      <c r="AC1832" s="22"/>
      <c r="AD1832" s="22"/>
      <c r="AE1832" s="22"/>
      <c r="AF1832" s="22"/>
      <c r="AG1832" s="237"/>
      <c r="AH1832" s="237"/>
      <c r="AL1832" s="237"/>
    </row>
    <row r="1833" spans="2:38" s="37" customFormat="1" ht="15.75" customHeight="1">
      <c r="B1833" s="978"/>
      <c r="C1833" s="978"/>
      <c r="D1833" s="978"/>
      <c r="E1833" s="978"/>
      <c r="F1833" s="978"/>
      <c r="G1833" s="978"/>
      <c r="H1833" s="978"/>
      <c r="I1833" s="978"/>
      <c r="J1833" s="978"/>
      <c r="K1833" s="978"/>
      <c r="L1833" s="978"/>
      <c r="M1833" s="978"/>
      <c r="N1833" s="978"/>
      <c r="O1833" s="978"/>
      <c r="P1833" s="978"/>
      <c r="Q1833" s="978"/>
      <c r="R1833" s="978"/>
      <c r="S1833" s="978"/>
      <c r="T1833" s="978"/>
      <c r="U1833" s="978"/>
      <c r="W1833" s="22"/>
      <c r="X1833" s="22"/>
      <c r="Y1833" s="22"/>
      <c r="Z1833" s="22"/>
      <c r="AA1833" s="22"/>
      <c r="AB1833" s="22"/>
      <c r="AC1833" s="22"/>
      <c r="AD1833" s="22"/>
      <c r="AE1833" s="22"/>
      <c r="AF1833" s="22"/>
      <c r="AG1833" s="237"/>
      <c r="AH1833" s="237"/>
      <c r="AL1833" s="237"/>
    </row>
    <row r="1834" spans="2:38" s="37" customFormat="1" ht="15.75" customHeight="1">
      <c r="B1834" s="978"/>
      <c r="C1834" s="978"/>
      <c r="D1834" s="978"/>
      <c r="E1834" s="978"/>
      <c r="F1834" s="978"/>
      <c r="G1834" s="978"/>
      <c r="H1834" s="978"/>
      <c r="I1834" s="978"/>
      <c r="J1834" s="978"/>
      <c r="K1834" s="978"/>
      <c r="L1834" s="978"/>
      <c r="M1834" s="978"/>
      <c r="N1834" s="978"/>
      <c r="O1834" s="978"/>
      <c r="P1834" s="978"/>
      <c r="Q1834" s="978"/>
      <c r="R1834" s="978"/>
      <c r="S1834" s="978"/>
      <c r="T1834" s="978"/>
      <c r="U1834" s="978"/>
      <c r="W1834" s="22"/>
      <c r="X1834" s="22"/>
      <c r="Y1834" s="22"/>
      <c r="Z1834" s="22"/>
      <c r="AA1834" s="22"/>
      <c r="AB1834" s="22"/>
      <c r="AC1834" s="22"/>
      <c r="AD1834" s="22"/>
      <c r="AE1834" s="22"/>
      <c r="AF1834" s="22"/>
      <c r="AG1834" s="237"/>
      <c r="AH1834" s="237"/>
      <c r="AL1834" s="237"/>
    </row>
    <row r="1835" spans="2:38" s="37" customFormat="1" ht="15.75" customHeight="1">
      <c r="B1835" s="978"/>
      <c r="C1835" s="978"/>
      <c r="D1835" s="978"/>
      <c r="E1835" s="978"/>
      <c r="F1835" s="978"/>
      <c r="G1835" s="978"/>
      <c r="H1835" s="978"/>
      <c r="I1835" s="978"/>
      <c r="J1835" s="978"/>
      <c r="K1835" s="978"/>
      <c r="L1835" s="978"/>
      <c r="M1835" s="978"/>
      <c r="N1835" s="978"/>
      <c r="O1835" s="978"/>
      <c r="P1835" s="978"/>
      <c r="Q1835" s="978"/>
      <c r="R1835" s="978"/>
      <c r="S1835" s="978"/>
      <c r="T1835" s="978"/>
      <c r="U1835" s="978"/>
      <c r="W1835" s="22"/>
      <c r="X1835" s="22"/>
      <c r="Y1835" s="22"/>
      <c r="Z1835" s="22"/>
      <c r="AA1835" s="22"/>
      <c r="AB1835" s="22"/>
      <c r="AC1835" s="22"/>
      <c r="AD1835" s="22"/>
      <c r="AE1835" s="22"/>
      <c r="AF1835" s="22"/>
      <c r="AG1835" s="237"/>
      <c r="AH1835" s="237"/>
      <c r="AL1835" s="237"/>
    </row>
    <row r="1836" spans="2:38" s="37" customFormat="1" ht="15.75" customHeight="1">
      <c r="B1836" s="978"/>
      <c r="C1836" s="978"/>
      <c r="D1836" s="978"/>
      <c r="E1836" s="978"/>
      <c r="F1836" s="978"/>
      <c r="G1836" s="978"/>
      <c r="H1836" s="978"/>
      <c r="I1836" s="978"/>
      <c r="J1836" s="978"/>
      <c r="K1836" s="978"/>
      <c r="L1836" s="978"/>
      <c r="M1836" s="978"/>
      <c r="N1836" s="978"/>
      <c r="O1836" s="978"/>
      <c r="P1836" s="978"/>
      <c r="Q1836" s="978"/>
      <c r="R1836" s="978"/>
      <c r="S1836" s="978"/>
      <c r="T1836" s="978"/>
      <c r="U1836" s="978"/>
      <c r="W1836" s="22"/>
      <c r="X1836" s="22"/>
      <c r="Y1836" s="22"/>
      <c r="Z1836" s="22"/>
      <c r="AA1836" s="22"/>
      <c r="AB1836" s="22"/>
      <c r="AC1836" s="22"/>
      <c r="AD1836" s="22"/>
      <c r="AE1836" s="22"/>
      <c r="AF1836" s="22"/>
      <c r="AG1836" s="237"/>
      <c r="AH1836" s="237"/>
      <c r="AL1836" s="237"/>
    </row>
    <row r="1837" spans="2:38" s="37" customFormat="1" ht="15.75" customHeight="1">
      <c r="B1837" s="978"/>
      <c r="C1837" s="978"/>
      <c r="D1837" s="978"/>
      <c r="E1837" s="978"/>
      <c r="F1837" s="978"/>
      <c r="G1837" s="978"/>
      <c r="H1837" s="978"/>
      <c r="I1837" s="978"/>
      <c r="J1837" s="978"/>
      <c r="K1837" s="978"/>
      <c r="L1837" s="978"/>
      <c r="M1837" s="978"/>
      <c r="N1837" s="978"/>
      <c r="O1837" s="978"/>
      <c r="P1837" s="978"/>
      <c r="Q1837" s="978"/>
      <c r="R1837" s="978"/>
      <c r="S1837" s="978"/>
      <c r="T1837" s="978"/>
      <c r="U1837" s="978"/>
      <c r="W1837" s="22"/>
      <c r="X1837" s="22"/>
      <c r="Y1837" s="22"/>
      <c r="Z1837" s="22"/>
      <c r="AA1837" s="22"/>
      <c r="AB1837" s="22"/>
      <c r="AC1837" s="22"/>
      <c r="AD1837" s="22"/>
      <c r="AE1837" s="22"/>
      <c r="AF1837" s="22"/>
      <c r="AG1837" s="237"/>
      <c r="AH1837" s="237"/>
      <c r="AL1837" s="237"/>
    </row>
    <row r="1838" spans="2:38" s="37" customFormat="1" ht="18.75" customHeight="1">
      <c r="B1838" s="978"/>
      <c r="C1838" s="978"/>
      <c r="D1838" s="978"/>
      <c r="E1838" s="978"/>
      <c r="F1838" s="978"/>
      <c r="G1838" s="978"/>
      <c r="H1838" s="978"/>
      <c r="I1838" s="978"/>
      <c r="J1838" s="978"/>
      <c r="K1838" s="978"/>
      <c r="L1838" s="978"/>
      <c r="M1838" s="978"/>
      <c r="N1838" s="978"/>
      <c r="O1838" s="978"/>
      <c r="P1838" s="978"/>
      <c r="Q1838" s="978"/>
      <c r="R1838" s="978"/>
      <c r="S1838" s="978"/>
      <c r="T1838" s="978"/>
      <c r="U1838" s="978"/>
      <c r="W1838" s="22"/>
      <c r="X1838" s="22"/>
      <c r="Y1838" s="22"/>
      <c r="Z1838" s="22"/>
      <c r="AA1838" s="22"/>
      <c r="AB1838" s="22"/>
      <c r="AC1838" s="22"/>
      <c r="AD1838" s="22"/>
      <c r="AE1838" s="22"/>
      <c r="AF1838" s="22"/>
      <c r="AG1838" s="237"/>
      <c r="AH1838" s="237"/>
      <c r="AL1838" s="237"/>
    </row>
    <row r="1839" spans="2:38" s="37" customFormat="1">
      <c r="B1839" s="22"/>
      <c r="C1839" s="38"/>
      <c r="D1839" s="349"/>
      <c r="E1839" s="38"/>
      <c r="F1839" s="38"/>
      <c r="G1839" s="38"/>
      <c r="H1839" s="38"/>
      <c r="I1839" s="38"/>
      <c r="J1839" s="38"/>
      <c r="K1839" s="38"/>
      <c r="L1839" s="38"/>
      <c r="M1839" s="38"/>
      <c r="N1839" s="38"/>
      <c r="O1839" s="38"/>
      <c r="P1839" s="38"/>
      <c r="Q1839" s="38"/>
      <c r="R1839" s="38"/>
      <c r="S1839" s="38"/>
      <c r="T1839" s="38"/>
      <c r="U1839" s="237"/>
      <c r="W1839" s="22"/>
      <c r="X1839" s="22"/>
      <c r="Y1839" s="22"/>
      <c r="Z1839" s="22"/>
      <c r="AA1839" s="22"/>
      <c r="AB1839" s="22"/>
      <c r="AC1839" s="22"/>
      <c r="AD1839" s="22"/>
      <c r="AE1839" s="22"/>
      <c r="AF1839" s="22"/>
      <c r="AG1839" s="237"/>
      <c r="AH1839" s="237"/>
      <c r="AL1839" s="237"/>
    </row>
    <row r="1840" spans="2:38" s="37" customFormat="1" ht="15.75" customHeight="1">
      <c r="B1840" s="67"/>
      <c r="C1840" s="67"/>
      <c r="D1840" s="405"/>
      <c r="E1840" s="67"/>
      <c r="F1840" s="67"/>
      <c r="G1840" s="67"/>
      <c r="H1840" s="67"/>
      <c r="I1840" s="67"/>
      <c r="J1840" s="67"/>
      <c r="K1840" s="67"/>
      <c r="L1840" s="67"/>
      <c r="M1840" s="67"/>
      <c r="N1840" s="67"/>
      <c r="O1840" s="67"/>
      <c r="P1840" s="67"/>
      <c r="Q1840" s="67"/>
      <c r="R1840" s="67"/>
      <c r="S1840" s="67"/>
      <c r="T1840" s="67"/>
      <c r="U1840" s="287"/>
      <c r="W1840" s="22"/>
      <c r="X1840" s="22"/>
      <c r="Y1840" s="22"/>
      <c r="Z1840" s="22"/>
      <c r="AA1840" s="22"/>
      <c r="AB1840" s="22"/>
      <c r="AC1840" s="22"/>
      <c r="AD1840" s="22"/>
      <c r="AE1840" s="22"/>
      <c r="AF1840" s="22"/>
      <c r="AG1840" s="237"/>
      <c r="AH1840" s="237"/>
      <c r="AL1840" s="237"/>
    </row>
    <row r="1841" spans="2:38" s="37" customFormat="1" ht="27" customHeight="1">
      <c r="B1841" s="115"/>
      <c r="C1841" s="67"/>
      <c r="D1841" s="405"/>
      <c r="E1841" s="67"/>
      <c r="F1841" s="67"/>
      <c r="G1841" s="67"/>
      <c r="H1841" s="67"/>
      <c r="I1841" s="67"/>
      <c r="J1841" s="67"/>
      <c r="K1841" s="67"/>
      <c r="L1841" s="67"/>
      <c r="M1841" s="67"/>
      <c r="N1841" s="67"/>
      <c r="O1841" s="67"/>
      <c r="P1841" s="67"/>
      <c r="Q1841" s="67"/>
      <c r="R1841" s="67"/>
      <c r="S1841" s="67"/>
      <c r="T1841" s="67"/>
      <c r="U1841" s="287"/>
      <c r="W1841" s="22"/>
      <c r="X1841" s="22"/>
      <c r="Y1841" s="22"/>
      <c r="Z1841" s="22"/>
      <c r="AA1841" s="22"/>
      <c r="AB1841" s="22"/>
      <c r="AC1841" s="22"/>
      <c r="AD1841" s="22"/>
      <c r="AE1841" s="22"/>
      <c r="AF1841" s="22"/>
      <c r="AG1841" s="237"/>
      <c r="AH1841" s="237"/>
      <c r="AL1841" s="237"/>
    </row>
    <row r="1842" spans="2:38" s="37" customFormat="1" ht="15.75" customHeight="1">
      <c r="B1842" s="67"/>
      <c r="C1842" s="67"/>
      <c r="D1842" s="405"/>
      <c r="E1842" s="67"/>
      <c r="F1842" s="67"/>
      <c r="G1842" s="67"/>
      <c r="H1842" s="67"/>
      <c r="I1842" s="67"/>
      <c r="J1842" s="67"/>
      <c r="K1842" s="67"/>
      <c r="L1842" s="67"/>
      <c r="M1842" s="67"/>
      <c r="N1842" s="67"/>
      <c r="O1842" s="67"/>
      <c r="P1842" s="67"/>
      <c r="Q1842" s="67"/>
      <c r="R1842" s="67"/>
      <c r="S1842" s="67"/>
      <c r="T1842" s="67"/>
      <c r="U1842" s="287"/>
      <c r="W1842" s="22"/>
      <c r="X1842" s="22"/>
      <c r="Y1842" s="22"/>
      <c r="Z1842" s="22"/>
      <c r="AA1842" s="22"/>
      <c r="AB1842" s="22"/>
      <c r="AC1842" s="22"/>
      <c r="AD1842" s="22"/>
      <c r="AE1842" s="22"/>
      <c r="AF1842" s="22"/>
      <c r="AG1842" s="237"/>
      <c r="AH1842" s="237"/>
      <c r="AL1842" s="237"/>
    </row>
    <row r="1843" spans="2:38" s="37" customFormat="1" ht="14.25">
      <c r="B1843" s="980"/>
      <c r="C1843" s="980"/>
      <c r="D1843" s="980"/>
      <c r="E1843" s="980"/>
      <c r="F1843" s="980"/>
      <c r="G1843" s="980"/>
      <c r="H1843" s="980"/>
      <c r="I1843" s="980"/>
      <c r="J1843" s="980"/>
      <c r="K1843" s="980"/>
      <c r="L1843" s="980"/>
      <c r="M1843" s="980"/>
      <c r="N1843" s="980"/>
      <c r="O1843" s="980"/>
      <c r="P1843" s="980"/>
      <c r="Q1843" s="980"/>
      <c r="R1843" s="980"/>
      <c r="S1843" s="980"/>
      <c r="T1843" s="980"/>
      <c r="U1843" s="980"/>
      <c r="W1843" s="22"/>
      <c r="X1843" s="22"/>
      <c r="Y1843" s="22"/>
      <c r="Z1843" s="22"/>
      <c r="AA1843" s="22"/>
      <c r="AB1843" s="22"/>
      <c r="AC1843" s="22"/>
      <c r="AD1843" s="22"/>
      <c r="AE1843" s="22"/>
      <c r="AF1843" s="22"/>
      <c r="AG1843" s="237"/>
      <c r="AH1843" s="237"/>
      <c r="AL1843" s="237"/>
    </row>
    <row r="1844" spans="2:38" s="37" customFormat="1" ht="14.25">
      <c r="B1844" s="45"/>
      <c r="C1844" s="45"/>
      <c r="D1844" s="411"/>
      <c r="E1844" s="45"/>
      <c r="F1844" s="45"/>
      <c r="G1844" s="45"/>
      <c r="H1844" s="45"/>
      <c r="I1844" s="45"/>
      <c r="J1844" s="45"/>
      <c r="K1844" s="45"/>
      <c r="L1844" s="45"/>
      <c r="M1844" s="45"/>
      <c r="N1844" s="45"/>
      <c r="O1844" s="45"/>
      <c r="P1844" s="45"/>
      <c r="Q1844" s="45"/>
      <c r="R1844" s="45"/>
      <c r="S1844" s="45"/>
      <c r="T1844" s="45"/>
      <c r="U1844" s="293"/>
      <c r="W1844" s="22"/>
      <c r="X1844" s="22"/>
      <c r="Y1844" s="22"/>
      <c r="Z1844" s="22"/>
      <c r="AA1844" s="22"/>
      <c r="AB1844" s="22"/>
      <c r="AC1844" s="22"/>
      <c r="AD1844" s="22"/>
      <c r="AE1844" s="22"/>
      <c r="AF1844" s="22"/>
      <c r="AG1844" s="237"/>
      <c r="AH1844" s="237"/>
      <c r="AL1844" s="237"/>
    </row>
    <row r="1845" spans="2:38" s="37" customFormat="1" ht="18.75" customHeight="1">
      <c r="B1845" s="977"/>
      <c r="C1845" s="977"/>
      <c r="D1845" s="977"/>
      <c r="E1845" s="977"/>
      <c r="F1845" s="977"/>
      <c r="G1845" s="977"/>
      <c r="H1845" s="977"/>
      <c r="I1845" s="977"/>
      <c r="J1845" s="977"/>
      <c r="K1845" s="977"/>
      <c r="L1845" s="977"/>
      <c r="M1845" s="977"/>
      <c r="N1845" s="977"/>
      <c r="O1845" s="977"/>
      <c r="P1845" s="977"/>
      <c r="Q1845" s="977"/>
      <c r="R1845" s="977"/>
      <c r="S1845" s="977"/>
      <c r="T1845" s="977"/>
      <c r="U1845" s="977"/>
      <c r="W1845" s="22"/>
      <c r="X1845" s="22"/>
      <c r="Y1845" s="22"/>
      <c r="Z1845" s="22"/>
      <c r="AA1845" s="22"/>
      <c r="AB1845" s="22"/>
      <c r="AC1845" s="22"/>
      <c r="AD1845" s="22"/>
      <c r="AE1845" s="22"/>
      <c r="AF1845" s="22"/>
      <c r="AG1845" s="237"/>
      <c r="AH1845" s="237"/>
      <c r="AL1845" s="237"/>
    </row>
    <row r="1846" spans="2:38" s="37" customFormat="1" ht="18.75" customHeight="1">
      <c r="B1846" s="977"/>
      <c r="C1846" s="977"/>
      <c r="D1846" s="977"/>
      <c r="E1846" s="977"/>
      <c r="F1846" s="977"/>
      <c r="G1846" s="977"/>
      <c r="H1846" s="977"/>
      <c r="I1846" s="977"/>
      <c r="J1846" s="977"/>
      <c r="K1846" s="977"/>
      <c r="L1846" s="977"/>
      <c r="M1846" s="977"/>
      <c r="N1846" s="977"/>
      <c r="O1846" s="977"/>
      <c r="P1846" s="977"/>
      <c r="Q1846" s="977"/>
      <c r="R1846" s="977"/>
      <c r="S1846" s="977"/>
      <c r="T1846" s="977"/>
      <c r="U1846" s="977"/>
      <c r="W1846" s="22"/>
      <c r="X1846" s="22"/>
      <c r="Y1846" s="22"/>
      <c r="Z1846" s="22"/>
      <c r="AA1846" s="22"/>
      <c r="AB1846" s="22"/>
      <c r="AC1846" s="22"/>
      <c r="AD1846" s="22"/>
      <c r="AE1846" s="22"/>
      <c r="AF1846" s="22"/>
      <c r="AG1846" s="237"/>
      <c r="AH1846" s="237"/>
      <c r="AL1846" s="237"/>
    </row>
    <row r="1847" spans="2:38" s="37" customFormat="1" ht="18.75" customHeight="1">
      <c r="B1847" s="977"/>
      <c r="C1847" s="977"/>
      <c r="D1847" s="977"/>
      <c r="E1847" s="977"/>
      <c r="F1847" s="977"/>
      <c r="G1847" s="977"/>
      <c r="H1847" s="977"/>
      <c r="I1847" s="977"/>
      <c r="J1847" s="977"/>
      <c r="K1847" s="977"/>
      <c r="L1847" s="977"/>
      <c r="M1847" s="977"/>
      <c r="N1847" s="977"/>
      <c r="O1847" s="977"/>
      <c r="P1847" s="977"/>
      <c r="Q1847" s="977"/>
      <c r="R1847" s="977"/>
      <c r="S1847" s="977"/>
      <c r="T1847" s="977"/>
      <c r="U1847" s="977"/>
      <c r="W1847" s="22"/>
      <c r="X1847" s="22"/>
      <c r="Y1847" s="22"/>
      <c r="Z1847" s="22"/>
      <c r="AA1847" s="22"/>
      <c r="AB1847" s="22"/>
      <c r="AC1847" s="22"/>
      <c r="AD1847" s="22"/>
      <c r="AE1847" s="22"/>
      <c r="AF1847" s="22"/>
      <c r="AG1847" s="237"/>
      <c r="AH1847" s="237"/>
      <c r="AL1847" s="237"/>
    </row>
    <row r="1848" spans="2:38" s="37" customFormat="1" ht="18.75" customHeight="1">
      <c r="B1848" s="977"/>
      <c r="C1848" s="977"/>
      <c r="D1848" s="977"/>
      <c r="E1848" s="977"/>
      <c r="F1848" s="977"/>
      <c r="G1848" s="977"/>
      <c r="H1848" s="977"/>
      <c r="I1848" s="977"/>
      <c r="J1848" s="977"/>
      <c r="K1848" s="977"/>
      <c r="L1848" s="977"/>
      <c r="M1848" s="977"/>
      <c r="N1848" s="977"/>
      <c r="O1848" s="977"/>
      <c r="P1848" s="977"/>
      <c r="Q1848" s="977"/>
      <c r="R1848" s="977"/>
      <c r="S1848" s="977"/>
      <c r="T1848" s="977"/>
      <c r="U1848" s="977"/>
      <c r="W1848" s="22"/>
      <c r="X1848" s="22"/>
      <c r="Y1848" s="22"/>
      <c r="Z1848" s="22"/>
      <c r="AA1848" s="22"/>
      <c r="AB1848" s="22"/>
      <c r="AC1848" s="22"/>
      <c r="AD1848" s="22"/>
      <c r="AE1848" s="22"/>
      <c r="AF1848" s="22"/>
      <c r="AG1848" s="237"/>
      <c r="AH1848" s="237"/>
      <c r="AL1848" s="237"/>
    </row>
    <row r="1849" spans="2:38" s="37" customFormat="1" ht="14.25">
      <c r="B1849" s="45"/>
      <c r="C1849" s="45"/>
      <c r="D1849" s="411"/>
      <c r="E1849" s="45"/>
      <c r="F1849" s="45"/>
      <c r="G1849" s="45"/>
      <c r="H1849" s="45"/>
      <c r="I1849" s="45"/>
      <c r="J1849" s="45"/>
      <c r="K1849" s="45"/>
      <c r="L1849" s="45"/>
      <c r="M1849" s="45"/>
      <c r="N1849" s="45"/>
      <c r="O1849" s="45"/>
      <c r="P1849" s="45"/>
      <c r="Q1849" s="45"/>
      <c r="R1849" s="45"/>
      <c r="S1849" s="45"/>
      <c r="T1849" s="45"/>
      <c r="U1849" s="293"/>
      <c r="W1849" s="22"/>
      <c r="X1849" s="22"/>
      <c r="Y1849" s="22"/>
      <c r="Z1849" s="22"/>
      <c r="AA1849" s="22"/>
      <c r="AB1849" s="22"/>
      <c r="AC1849" s="22"/>
      <c r="AD1849" s="22"/>
      <c r="AE1849" s="22"/>
      <c r="AF1849" s="22"/>
      <c r="AG1849" s="237"/>
      <c r="AH1849" s="237"/>
      <c r="AL1849" s="237"/>
    </row>
    <row r="1850" spans="2:38" s="37" customFormat="1" ht="18.75" customHeight="1">
      <c r="B1850" s="978"/>
      <c r="C1850" s="978"/>
      <c r="D1850" s="978"/>
      <c r="E1850" s="978"/>
      <c r="F1850" s="978"/>
      <c r="G1850" s="978"/>
      <c r="H1850" s="978"/>
      <c r="I1850" s="978"/>
      <c r="J1850" s="978"/>
      <c r="K1850" s="978"/>
      <c r="L1850" s="978"/>
      <c r="M1850" s="978"/>
      <c r="N1850" s="978"/>
      <c r="O1850" s="978"/>
      <c r="P1850" s="978"/>
      <c r="Q1850" s="978"/>
      <c r="R1850" s="978"/>
      <c r="S1850" s="978"/>
      <c r="T1850" s="978"/>
      <c r="U1850" s="978"/>
      <c r="W1850" s="22"/>
      <c r="X1850" s="22"/>
      <c r="Y1850" s="22"/>
      <c r="Z1850" s="22"/>
      <c r="AA1850" s="22"/>
      <c r="AB1850" s="22"/>
      <c r="AC1850" s="22"/>
      <c r="AD1850" s="22"/>
      <c r="AE1850" s="22"/>
      <c r="AF1850" s="22"/>
      <c r="AG1850" s="237"/>
      <c r="AH1850" s="237"/>
      <c r="AL1850" s="237"/>
    </row>
    <row r="1851" spans="2:38" ht="18.75" customHeight="1">
      <c r="B1851" s="978"/>
      <c r="C1851" s="978"/>
      <c r="D1851" s="978"/>
      <c r="E1851" s="978"/>
      <c r="F1851" s="978"/>
      <c r="G1851" s="978"/>
      <c r="H1851" s="978"/>
      <c r="I1851" s="978"/>
      <c r="J1851" s="978"/>
      <c r="K1851" s="978"/>
      <c r="L1851" s="978"/>
      <c r="M1851" s="978"/>
      <c r="N1851" s="978"/>
      <c r="O1851" s="978"/>
      <c r="P1851" s="978"/>
      <c r="Q1851" s="978"/>
      <c r="R1851" s="978"/>
      <c r="S1851" s="978"/>
      <c r="T1851" s="978"/>
      <c r="U1851" s="978"/>
    </row>
    <row r="1852" spans="2:38" ht="14.25">
      <c r="B1852" s="978"/>
      <c r="C1852" s="978"/>
      <c r="D1852" s="978"/>
      <c r="E1852" s="978"/>
      <c r="F1852" s="978"/>
      <c r="G1852" s="978"/>
      <c r="H1852" s="978"/>
      <c r="I1852" s="978"/>
      <c r="J1852" s="978"/>
      <c r="K1852" s="978"/>
      <c r="L1852" s="978"/>
      <c r="M1852" s="978"/>
      <c r="N1852" s="978"/>
      <c r="O1852" s="978"/>
      <c r="P1852" s="978"/>
      <c r="Q1852" s="978"/>
      <c r="R1852" s="978"/>
      <c r="S1852" s="978"/>
      <c r="T1852" s="978"/>
      <c r="U1852" s="978"/>
    </row>
    <row r="1853" spans="2:38" ht="14.25">
      <c r="B1853" s="978"/>
      <c r="C1853" s="978"/>
      <c r="D1853" s="978"/>
      <c r="E1853" s="978"/>
      <c r="F1853" s="978"/>
      <c r="G1853" s="978"/>
      <c r="H1853" s="978"/>
      <c r="I1853" s="978"/>
      <c r="J1853" s="978"/>
      <c r="K1853" s="978"/>
      <c r="L1853" s="978"/>
      <c r="M1853" s="978"/>
      <c r="N1853" s="978"/>
      <c r="O1853" s="978"/>
      <c r="P1853" s="978"/>
      <c r="Q1853" s="978"/>
      <c r="R1853" s="978"/>
      <c r="S1853" s="978"/>
      <c r="T1853" s="978"/>
      <c r="U1853" s="978"/>
    </row>
    <row r="1854" spans="2:38" ht="14.25">
      <c r="B1854" s="978"/>
      <c r="C1854" s="978"/>
      <c r="D1854" s="978"/>
      <c r="E1854" s="978"/>
      <c r="F1854" s="978"/>
      <c r="G1854" s="978"/>
      <c r="H1854" s="978"/>
      <c r="I1854" s="978"/>
      <c r="J1854" s="978"/>
      <c r="K1854" s="978"/>
      <c r="L1854" s="978"/>
      <c r="M1854" s="978"/>
      <c r="N1854" s="978"/>
      <c r="O1854" s="978"/>
      <c r="P1854" s="978"/>
      <c r="Q1854" s="978"/>
      <c r="R1854" s="978"/>
      <c r="S1854" s="978"/>
      <c r="T1854" s="978"/>
      <c r="U1854" s="978"/>
    </row>
    <row r="1855" spans="2:38" ht="18.75" customHeight="1"/>
    <row r="1856" spans="2:38" ht="14.25">
      <c r="B1856" s="977"/>
      <c r="C1856" s="977"/>
      <c r="D1856" s="977"/>
      <c r="E1856" s="977"/>
      <c r="F1856" s="977"/>
      <c r="G1856" s="977"/>
      <c r="H1856" s="977"/>
      <c r="I1856" s="977"/>
      <c r="J1856" s="977"/>
      <c r="K1856" s="977"/>
      <c r="L1856" s="977"/>
      <c r="M1856" s="977"/>
      <c r="N1856" s="977"/>
      <c r="O1856" s="977"/>
      <c r="P1856" s="977"/>
      <c r="Q1856" s="977"/>
      <c r="R1856" s="977"/>
      <c r="S1856" s="977"/>
      <c r="T1856" s="977"/>
      <c r="U1856" s="977"/>
    </row>
    <row r="1857" spans="2:38" ht="14.25">
      <c r="B1857" s="977"/>
      <c r="C1857" s="977"/>
      <c r="D1857" s="977"/>
      <c r="E1857" s="977"/>
      <c r="F1857" s="977"/>
      <c r="G1857" s="977"/>
      <c r="H1857" s="977"/>
      <c r="I1857" s="977"/>
      <c r="J1857" s="977"/>
      <c r="K1857" s="977"/>
      <c r="L1857" s="977"/>
      <c r="M1857" s="977"/>
      <c r="N1857" s="977"/>
      <c r="O1857" s="977"/>
      <c r="P1857" s="977"/>
      <c r="Q1857" s="977"/>
      <c r="R1857" s="977"/>
      <c r="S1857" s="977"/>
      <c r="T1857" s="977"/>
      <c r="U1857" s="977"/>
      <c r="V1857" s="152"/>
    </row>
    <row r="1858" spans="2:38" ht="14.25">
      <c r="B1858" s="977"/>
      <c r="C1858" s="977"/>
      <c r="D1858" s="977"/>
      <c r="E1858" s="977"/>
      <c r="F1858" s="977"/>
      <c r="G1858" s="977"/>
      <c r="H1858" s="977"/>
      <c r="I1858" s="977"/>
      <c r="J1858" s="977"/>
      <c r="K1858" s="977"/>
      <c r="L1858" s="977"/>
      <c r="M1858" s="977"/>
      <c r="N1858" s="977"/>
      <c r="O1858" s="977"/>
      <c r="P1858" s="977"/>
      <c r="Q1858" s="977"/>
      <c r="R1858" s="977"/>
      <c r="S1858" s="977"/>
      <c r="T1858" s="977"/>
      <c r="U1858" s="977"/>
    </row>
    <row r="1859" spans="2:38" ht="14.25">
      <c r="B1859" s="977"/>
      <c r="C1859" s="977"/>
      <c r="D1859" s="977"/>
      <c r="E1859" s="977"/>
      <c r="F1859" s="977"/>
      <c r="G1859" s="977"/>
      <c r="H1859" s="977"/>
      <c r="I1859" s="977"/>
      <c r="J1859" s="977"/>
      <c r="K1859" s="977"/>
      <c r="L1859" s="977"/>
      <c r="M1859" s="977"/>
      <c r="N1859" s="977"/>
      <c r="O1859" s="977"/>
      <c r="P1859" s="977"/>
      <c r="Q1859" s="977"/>
      <c r="R1859" s="977"/>
      <c r="S1859" s="977"/>
      <c r="T1859" s="977"/>
      <c r="U1859" s="977"/>
    </row>
    <row r="1860" spans="2:38" ht="14.25">
      <c r="C1860" s="39"/>
      <c r="D1860" s="360"/>
      <c r="E1860" s="39"/>
      <c r="F1860" s="39"/>
      <c r="G1860" s="39"/>
      <c r="H1860" s="39"/>
      <c r="I1860" s="39"/>
      <c r="J1860" s="39"/>
      <c r="K1860" s="39"/>
      <c r="L1860" s="39"/>
      <c r="M1860" s="39"/>
      <c r="N1860" s="39"/>
      <c r="O1860" s="39"/>
      <c r="P1860" s="39"/>
      <c r="Q1860" s="39"/>
      <c r="R1860" s="39"/>
      <c r="S1860" s="39"/>
      <c r="T1860" s="39"/>
    </row>
    <row r="1861" spans="2:38" ht="14.25">
      <c r="B1861" s="978"/>
      <c r="C1861" s="978"/>
      <c r="D1861" s="978"/>
      <c r="E1861" s="978"/>
      <c r="F1861" s="978"/>
      <c r="G1861" s="978"/>
      <c r="H1861" s="978"/>
      <c r="I1861" s="978"/>
      <c r="J1861" s="978"/>
      <c r="K1861" s="978"/>
      <c r="L1861" s="978"/>
      <c r="M1861" s="978"/>
      <c r="N1861" s="978"/>
      <c r="O1861" s="978"/>
      <c r="P1861" s="978"/>
      <c r="Q1861" s="978"/>
      <c r="R1861" s="978"/>
      <c r="S1861" s="978"/>
      <c r="T1861" s="978"/>
      <c r="U1861" s="978"/>
    </row>
    <row r="1862" spans="2:38" ht="14.25">
      <c r="B1862" s="978"/>
      <c r="C1862" s="978"/>
      <c r="D1862" s="978"/>
      <c r="E1862" s="978"/>
      <c r="F1862" s="978"/>
      <c r="G1862" s="978"/>
      <c r="H1862" s="978"/>
      <c r="I1862" s="978"/>
      <c r="J1862" s="978"/>
      <c r="K1862" s="978"/>
      <c r="L1862" s="978"/>
      <c r="M1862" s="978"/>
      <c r="N1862" s="978"/>
      <c r="O1862" s="978"/>
      <c r="P1862" s="978"/>
      <c r="Q1862" s="978"/>
      <c r="R1862" s="978"/>
      <c r="S1862" s="978"/>
      <c r="T1862" s="978"/>
      <c r="U1862" s="978"/>
    </row>
    <row r="1863" spans="2:38" ht="14.25">
      <c r="B1863" s="978"/>
      <c r="C1863" s="978"/>
      <c r="D1863" s="978"/>
      <c r="E1863" s="978"/>
      <c r="F1863" s="978"/>
      <c r="G1863" s="978"/>
      <c r="H1863" s="978"/>
      <c r="I1863" s="978"/>
      <c r="J1863" s="978"/>
      <c r="K1863" s="978"/>
      <c r="L1863" s="978"/>
      <c r="M1863" s="978"/>
      <c r="N1863" s="978"/>
      <c r="O1863" s="978"/>
      <c r="P1863" s="978"/>
      <c r="Q1863" s="978"/>
      <c r="R1863" s="978"/>
      <c r="S1863" s="978"/>
      <c r="T1863" s="978"/>
      <c r="U1863" s="978"/>
    </row>
    <row r="1864" spans="2:38" ht="14.25">
      <c r="B1864" s="978"/>
      <c r="C1864" s="978"/>
      <c r="D1864" s="978"/>
      <c r="E1864" s="978"/>
      <c r="F1864" s="978"/>
      <c r="G1864" s="978"/>
      <c r="H1864" s="978"/>
      <c r="I1864" s="978"/>
      <c r="J1864" s="978"/>
      <c r="K1864" s="978"/>
      <c r="L1864" s="978"/>
      <c r="M1864" s="978"/>
      <c r="N1864" s="978"/>
      <c r="O1864" s="978"/>
      <c r="P1864" s="978"/>
      <c r="Q1864" s="978"/>
      <c r="R1864" s="978"/>
      <c r="S1864" s="978"/>
      <c r="T1864" s="978"/>
      <c r="U1864" s="978"/>
    </row>
    <row r="1865" spans="2:38" ht="14.25">
      <c r="B1865" s="978"/>
      <c r="C1865" s="978"/>
      <c r="D1865" s="978"/>
      <c r="E1865" s="978"/>
      <c r="F1865" s="978"/>
      <c r="G1865" s="978"/>
      <c r="H1865" s="978"/>
      <c r="I1865" s="978"/>
      <c r="J1865" s="978"/>
      <c r="K1865" s="978"/>
      <c r="L1865" s="978"/>
      <c r="M1865" s="978"/>
      <c r="N1865" s="978"/>
      <c r="O1865" s="978"/>
      <c r="P1865" s="978"/>
      <c r="Q1865" s="978"/>
      <c r="R1865" s="978"/>
      <c r="S1865" s="978"/>
      <c r="T1865" s="978"/>
      <c r="U1865" s="978"/>
    </row>
    <row r="1866" spans="2:38" ht="14.25">
      <c r="C1866" s="39"/>
      <c r="D1866" s="360"/>
      <c r="E1866" s="39"/>
      <c r="F1866" s="39"/>
      <c r="G1866" s="39"/>
      <c r="H1866" s="39"/>
      <c r="I1866" s="39"/>
      <c r="J1866" s="39"/>
      <c r="K1866" s="39"/>
      <c r="L1866" s="39"/>
      <c r="M1866" s="39"/>
      <c r="N1866" s="39"/>
      <c r="O1866" s="39"/>
      <c r="P1866" s="39"/>
      <c r="Q1866" s="39"/>
      <c r="R1866" s="39"/>
      <c r="S1866" s="39"/>
      <c r="T1866" s="39"/>
    </row>
    <row r="1867" spans="2:38" s="37" customFormat="1" ht="14.25">
      <c r="B1867" s="22"/>
      <c r="C1867" s="39"/>
      <c r="D1867" s="360"/>
      <c r="E1867" s="39"/>
      <c r="F1867" s="39"/>
      <c r="G1867" s="39"/>
      <c r="H1867" s="39"/>
      <c r="I1867" s="39"/>
      <c r="J1867" s="39"/>
      <c r="K1867" s="39"/>
      <c r="L1867" s="39"/>
      <c r="M1867" s="39"/>
      <c r="N1867" s="39"/>
      <c r="O1867" s="39"/>
      <c r="P1867" s="39"/>
      <c r="Q1867" s="39"/>
      <c r="R1867" s="39"/>
      <c r="S1867" s="39"/>
      <c r="T1867" s="39"/>
      <c r="U1867" s="237"/>
      <c r="W1867" s="22"/>
      <c r="X1867" s="22"/>
      <c r="Y1867" s="22"/>
      <c r="Z1867" s="22"/>
      <c r="AA1867" s="22"/>
      <c r="AB1867" s="22"/>
      <c r="AC1867" s="22"/>
      <c r="AD1867" s="22"/>
      <c r="AE1867" s="22"/>
      <c r="AF1867" s="22"/>
      <c r="AG1867" s="237"/>
      <c r="AH1867" s="237"/>
      <c r="AL1867" s="237"/>
    </row>
    <row r="1868" spans="2:38" s="37" customFormat="1" ht="15.75" thickBot="1">
      <c r="B1868" s="100"/>
      <c r="C1868" s="101"/>
      <c r="D1868" s="390"/>
      <c r="E1868" s="101"/>
      <c r="F1868" s="101"/>
      <c r="G1868" s="101"/>
      <c r="H1868" s="101"/>
      <c r="I1868" s="101"/>
      <c r="J1868" s="101"/>
      <c r="K1868" s="101"/>
      <c r="L1868" s="101"/>
      <c r="M1868" s="101"/>
      <c r="N1868" s="101"/>
      <c r="O1868" s="101"/>
      <c r="P1868" s="101"/>
      <c r="Q1868" s="101"/>
      <c r="R1868" s="101"/>
      <c r="S1868" s="101"/>
      <c r="T1868" s="101"/>
      <c r="U1868" s="276"/>
      <c r="W1868" s="22"/>
      <c r="X1868" s="22"/>
      <c r="Y1868" s="22"/>
      <c r="Z1868" s="22"/>
      <c r="AA1868" s="22"/>
      <c r="AB1868" s="22"/>
      <c r="AC1868" s="22"/>
      <c r="AD1868" s="22"/>
      <c r="AE1868" s="22"/>
      <c r="AF1868" s="22"/>
      <c r="AG1868" s="237"/>
      <c r="AH1868" s="237"/>
      <c r="AL1868" s="237"/>
    </row>
    <row r="1869" spans="2:38" s="37" customFormat="1" ht="14.25">
      <c r="B1869" s="22"/>
      <c r="C1869" s="39"/>
      <c r="D1869" s="360"/>
      <c r="E1869" s="39"/>
      <c r="F1869" s="39"/>
      <c r="G1869" s="39"/>
      <c r="H1869" s="39"/>
      <c r="I1869" s="39"/>
      <c r="J1869" s="39"/>
      <c r="K1869" s="39"/>
      <c r="L1869" s="39"/>
      <c r="M1869" s="39"/>
      <c r="N1869" s="39"/>
      <c r="O1869" s="39"/>
      <c r="P1869" s="39"/>
      <c r="Q1869" s="39"/>
      <c r="R1869" s="39"/>
      <c r="S1869" s="39"/>
      <c r="T1869" s="39"/>
      <c r="U1869" s="237"/>
      <c r="W1869" s="22"/>
      <c r="X1869" s="22"/>
      <c r="Y1869" s="22"/>
      <c r="Z1869" s="22"/>
      <c r="AA1869" s="22"/>
      <c r="AB1869" s="22"/>
      <c r="AC1869" s="22"/>
      <c r="AD1869" s="22"/>
      <c r="AE1869" s="22"/>
      <c r="AF1869" s="22"/>
      <c r="AG1869" s="237"/>
      <c r="AH1869" s="237"/>
      <c r="AL1869" s="237"/>
    </row>
    <row r="1870" spans="2:38" s="37" customFormat="1">
      <c r="B1870" s="115"/>
      <c r="C1870" s="39"/>
      <c r="D1870" s="360"/>
      <c r="E1870" s="39"/>
      <c r="F1870" s="39"/>
      <c r="G1870" s="39"/>
      <c r="H1870" s="39"/>
      <c r="I1870" s="39"/>
      <c r="J1870" s="39"/>
      <c r="K1870" s="39"/>
      <c r="L1870" s="39"/>
      <c r="M1870" s="39"/>
      <c r="N1870" s="39"/>
      <c r="O1870" s="39"/>
      <c r="P1870" s="39"/>
      <c r="Q1870" s="39"/>
      <c r="R1870" s="39"/>
      <c r="S1870" s="39"/>
      <c r="T1870" s="39"/>
      <c r="U1870" s="237"/>
      <c r="W1870" s="22"/>
      <c r="X1870" s="22"/>
      <c r="Y1870" s="22"/>
      <c r="Z1870" s="22"/>
      <c r="AA1870" s="22"/>
      <c r="AB1870" s="22"/>
      <c r="AC1870" s="22"/>
      <c r="AD1870" s="22"/>
      <c r="AE1870" s="22"/>
      <c r="AF1870" s="22"/>
      <c r="AG1870" s="237"/>
      <c r="AH1870" s="237"/>
      <c r="AL1870" s="237"/>
    </row>
    <row r="1871" spans="2:38" s="37" customFormat="1" ht="14.25">
      <c r="B1871" s="978"/>
      <c r="C1871" s="978"/>
      <c r="D1871" s="978"/>
      <c r="E1871" s="978"/>
      <c r="F1871" s="978"/>
      <c r="G1871" s="978"/>
      <c r="H1871" s="978"/>
      <c r="I1871" s="978"/>
      <c r="J1871" s="978"/>
      <c r="K1871" s="978"/>
      <c r="L1871" s="978"/>
      <c r="M1871" s="978"/>
      <c r="N1871" s="978"/>
      <c r="O1871" s="978"/>
      <c r="P1871" s="978"/>
      <c r="Q1871" s="978"/>
      <c r="R1871" s="978"/>
      <c r="S1871" s="978"/>
      <c r="T1871" s="978"/>
      <c r="U1871" s="978"/>
      <c r="W1871" s="22"/>
      <c r="X1871" s="22"/>
      <c r="Y1871" s="22"/>
      <c r="Z1871" s="22"/>
      <c r="AA1871" s="22"/>
      <c r="AB1871" s="22"/>
      <c r="AC1871" s="22"/>
      <c r="AD1871" s="22"/>
      <c r="AE1871" s="22"/>
      <c r="AF1871" s="22"/>
      <c r="AG1871" s="237"/>
      <c r="AH1871" s="237"/>
      <c r="AL1871" s="237"/>
    </row>
    <row r="1872" spans="2:38" s="37" customFormat="1" ht="22.5" customHeight="1">
      <c r="B1872" s="978"/>
      <c r="C1872" s="978"/>
      <c r="D1872" s="978"/>
      <c r="E1872" s="978"/>
      <c r="F1872" s="978"/>
      <c r="G1872" s="978"/>
      <c r="H1872" s="978"/>
      <c r="I1872" s="978"/>
      <c r="J1872" s="978"/>
      <c r="K1872" s="978"/>
      <c r="L1872" s="978"/>
      <c r="M1872" s="978"/>
      <c r="N1872" s="978"/>
      <c r="O1872" s="978"/>
      <c r="P1872" s="978"/>
      <c r="Q1872" s="978"/>
      <c r="R1872" s="978"/>
      <c r="S1872" s="978"/>
      <c r="T1872" s="978"/>
      <c r="U1872" s="978"/>
      <c r="W1872" s="22"/>
      <c r="X1872" s="22"/>
      <c r="Y1872" s="22"/>
      <c r="Z1872" s="22"/>
      <c r="AA1872" s="22"/>
      <c r="AB1872" s="22"/>
      <c r="AC1872" s="22"/>
      <c r="AD1872" s="22"/>
      <c r="AE1872" s="22"/>
      <c r="AF1872" s="22"/>
      <c r="AG1872" s="237"/>
      <c r="AH1872" s="237"/>
      <c r="AL1872" s="237"/>
    </row>
    <row r="1873" spans="2:38" s="37" customFormat="1" ht="15.75" customHeight="1">
      <c r="B1873" s="22"/>
      <c r="C1873" s="38"/>
      <c r="D1873" s="349"/>
      <c r="E1873" s="38"/>
      <c r="F1873" s="38"/>
      <c r="G1873" s="38"/>
      <c r="H1873" s="38"/>
      <c r="I1873" s="38"/>
      <c r="J1873" s="38"/>
      <c r="K1873" s="38"/>
      <c r="L1873" s="38"/>
      <c r="M1873" s="38"/>
      <c r="N1873" s="38"/>
      <c r="O1873" s="38"/>
      <c r="P1873" s="38"/>
      <c r="Q1873" s="38"/>
      <c r="R1873" s="38"/>
      <c r="S1873" s="38"/>
      <c r="T1873" s="38"/>
      <c r="U1873" s="237"/>
      <c r="W1873" s="22"/>
      <c r="X1873" s="22"/>
      <c r="Y1873" s="22"/>
      <c r="Z1873" s="22"/>
      <c r="AA1873" s="22"/>
      <c r="AB1873" s="22"/>
      <c r="AC1873" s="22"/>
      <c r="AD1873" s="22"/>
      <c r="AE1873" s="22"/>
      <c r="AF1873" s="22"/>
      <c r="AG1873" s="237"/>
      <c r="AH1873" s="237"/>
      <c r="AL1873" s="237"/>
    </row>
    <row r="1874" spans="2:38" s="37" customFormat="1">
      <c r="B1874" s="22"/>
      <c r="C1874" s="84"/>
      <c r="D1874" s="376"/>
      <c r="E1874" s="84"/>
      <c r="F1874" s="84"/>
      <c r="G1874" s="84"/>
      <c r="H1874" s="84"/>
      <c r="I1874" s="84"/>
      <c r="J1874" s="84"/>
      <c r="K1874" s="84"/>
      <c r="L1874" s="84"/>
      <c r="M1874" s="84"/>
      <c r="N1874" s="84"/>
      <c r="O1874" s="84"/>
      <c r="P1874" s="84"/>
      <c r="Q1874" s="84"/>
      <c r="R1874" s="84"/>
      <c r="S1874" s="84"/>
      <c r="T1874" s="84"/>
      <c r="U1874" s="247"/>
      <c r="W1874" s="22"/>
      <c r="X1874" s="22"/>
      <c r="Y1874" s="22"/>
      <c r="Z1874" s="22"/>
      <c r="AA1874" s="22"/>
      <c r="AB1874" s="22"/>
      <c r="AC1874" s="22"/>
      <c r="AD1874" s="22"/>
      <c r="AE1874" s="22"/>
      <c r="AF1874" s="22"/>
      <c r="AG1874" s="237"/>
      <c r="AH1874" s="237"/>
      <c r="AL1874" s="237"/>
    </row>
    <row r="1875" spans="2:38" s="37" customFormat="1" ht="15.75" customHeight="1">
      <c r="B1875" s="22"/>
      <c r="C1875" s="70"/>
      <c r="D1875" s="377"/>
      <c r="E1875" s="70"/>
      <c r="F1875" s="70"/>
      <c r="G1875" s="70"/>
      <c r="H1875" s="70"/>
      <c r="I1875" s="70"/>
      <c r="J1875" s="70"/>
      <c r="K1875" s="70"/>
      <c r="L1875" s="70"/>
      <c r="M1875" s="70"/>
      <c r="N1875" s="70"/>
      <c r="O1875" s="70"/>
      <c r="P1875" s="70"/>
      <c r="Q1875" s="70"/>
      <c r="R1875" s="70"/>
      <c r="S1875" s="70"/>
      <c r="T1875" s="70"/>
      <c r="U1875" s="267"/>
      <c r="W1875" s="22"/>
      <c r="X1875" s="22"/>
      <c r="Y1875" s="22"/>
      <c r="Z1875" s="22"/>
      <c r="AA1875" s="22"/>
      <c r="AB1875" s="22"/>
      <c r="AC1875" s="22"/>
      <c r="AD1875" s="22"/>
      <c r="AE1875" s="22"/>
      <c r="AF1875" s="22"/>
      <c r="AG1875" s="237"/>
      <c r="AH1875" s="237"/>
      <c r="AL1875" s="237"/>
    </row>
    <row r="1876" spans="2:38" s="37" customFormat="1">
      <c r="B1876" s="22"/>
      <c r="C1876" s="38"/>
      <c r="D1876" s="407"/>
      <c r="E1876" s="38"/>
      <c r="F1876" s="38"/>
      <c r="G1876" s="38"/>
      <c r="H1876" s="38"/>
      <c r="I1876" s="38"/>
      <c r="J1876" s="38"/>
      <c r="K1876" s="38"/>
      <c r="L1876" s="38"/>
      <c r="M1876" s="38"/>
      <c r="N1876" s="38"/>
      <c r="O1876" s="38"/>
      <c r="P1876" s="38"/>
      <c r="Q1876" s="38"/>
      <c r="R1876" s="38"/>
      <c r="S1876" s="38"/>
      <c r="T1876" s="38"/>
      <c r="U1876" s="246"/>
      <c r="W1876" s="22"/>
      <c r="X1876" s="22"/>
      <c r="Y1876" s="22"/>
      <c r="Z1876" s="22"/>
      <c r="AA1876" s="22"/>
      <c r="AB1876" s="22"/>
      <c r="AC1876" s="22"/>
      <c r="AD1876" s="22"/>
      <c r="AE1876" s="22"/>
      <c r="AF1876" s="22"/>
      <c r="AG1876" s="237"/>
      <c r="AH1876" s="237"/>
      <c r="AL1876" s="237"/>
    </row>
    <row r="1877" spans="2:38" s="37" customFormat="1">
      <c r="B1877" s="22"/>
      <c r="C1877" s="38"/>
      <c r="D1877" s="407"/>
      <c r="E1877" s="38"/>
      <c r="F1877" s="38"/>
      <c r="G1877" s="38"/>
      <c r="H1877" s="38"/>
      <c r="I1877" s="38"/>
      <c r="J1877" s="38"/>
      <c r="K1877" s="38"/>
      <c r="L1877" s="38"/>
      <c r="M1877" s="38"/>
      <c r="N1877" s="38"/>
      <c r="O1877" s="38"/>
      <c r="P1877" s="38"/>
      <c r="Q1877" s="38"/>
      <c r="R1877" s="38"/>
      <c r="S1877" s="38"/>
      <c r="T1877" s="38"/>
      <c r="U1877" s="246"/>
      <c r="W1877" s="22"/>
      <c r="X1877" s="22"/>
      <c r="Y1877" s="22"/>
      <c r="Z1877" s="22"/>
      <c r="AA1877" s="22"/>
      <c r="AB1877" s="22"/>
      <c r="AC1877" s="22"/>
      <c r="AD1877" s="22"/>
      <c r="AE1877" s="22"/>
      <c r="AF1877" s="22"/>
      <c r="AG1877" s="237"/>
      <c r="AH1877" s="237"/>
      <c r="AL1877" s="237"/>
    </row>
    <row r="1878" spans="2:38" s="37" customFormat="1">
      <c r="B1878" s="34"/>
      <c r="C1878" s="38"/>
      <c r="D1878" s="407"/>
      <c r="E1878" s="38"/>
      <c r="F1878" s="38"/>
      <c r="G1878" s="38"/>
      <c r="H1878" s="38"/>
      <c r="I1878" s="38"/>
      <c r="J1878" s="38"/>
      <c r="K1878" s="38"/>
      <c r="L1878" s="38"/>
      <c r="M1878" s="38"/>
      <c r="N1878" s="38"/>
      <c r="O1878" s="38"/>
      <c r="P1878" s="38"/>
      <c r="Q1878" s="38"/>
      <c r="R1878" s="38"/>
      <c r="S1878" s="38"/>
      <c r="T1878" s="38"/>
      <c r="U1878" s="246"/>
      <c r="W1878" s="22"/>
      <c r="X1878" s="22"/>
      <c r="Y1878" s="22"/>
      <c r="Z1878" s="22"/>
      <c r="AA1878" s="22"/>
      <c r="AB1878" s="22"/>
      <c r="AC1878" s="22"/>
      <c r="AD1878" s="22"/>
      <c r="AE1878" s="22"/>
      <c r="AF1878" s="22"/>
      <c r="AG1878" s="237"/>
      <c r="AH1878" s="237"/>
      <c r="AL1878" s="237"/>
    </row>
    <row r="1879" spans="2:38" s="37" customFormat="1" ht="15.75" thickBot="1">
      <c r="B1879" s="22"/>
      <c r="C1879" s="137"/>
      <c r="D1879" s="413"/>
      <c r="E1879" s="137"/>
      <c r="F1879" s="137"/>
      <c r="G1879" s="137"/>
      <c r="H1879" s="137"/>
      <c r="I1879" s="137"/>
      <c r="J1879" s="137"/>
      <c r="K1879" s="137"/>
      <c r="L1879" s="137"/>
      <c r="M1879" s="137"/>
      <c r="N1879" s="137"/>
      <c r="O1879" s="137"/>
      <c r="P1879" s="137"/>
      <c r="Q1879" s="137"/>
      <c r="R1879" s="137"/>
      <c r="S1879" s="137"/>
      <c r="T1879" s="137"/>
      <c r="U1879" s="296"/>
      <c r="W1879" s="22"/>
      <c r="X1879" s="22"/>
      <c r="Y1879" s="22"/>
      <c r="Z1879" s="22"/>
      <c r="AA1879" s="22"/>
      <c r="AB1879" s="22"/>
      <c r="AC1879" s="22"/>
      <c r="AD1879" s="22"/>
      <c r="AE1879" s="22"/>
      <c r="AF1879" s="22"/>
      <c r="AG1879" s="237"/>
      <c r="AH1879" s="237"/>
      <c r="AL1879" s="237"/>
    </row>
    <row r="1880" spans="2:38" s="37" customFormat="1" ht="18.75" customHeight="1" thickTop="1">
      <c r="B1880" s="22"/>
      <c r="C1880" s="39"/>
      <c r="D1880" s="360"/>
      <c r="E1880" s="39"/>
      <c r="F1880" s="39"/>
      <c r="G1880" s="39"/>
      <c r="H1880" s="39"/>
      <c r="I1880" s="39"/>
      <c r="J1880" s="39"/>
      <c r="K1880" s="39"/>
      <c r="L1880" s="39"/>
      <c r="M1880" s="39"/>
      <c r="N1880" s="39"/>
      <c r="O1880" s="39"/>
      <c r="P1880" s="39"/>
      <c r="Q1880" s="39"/>
      <c r="R1880" s="39"/>
      <c r="S1880" s="39"/>
      <c r="T1880" s="39"/>
      <c r="U1880" s="237"/>
      <c r="W1880" s="22"/>
      <c r="X1880" s="22"/>
      <c r="Y1880" s="22"/>
      <c r="Z1880" s="22"/>
      <c r="AA1880" s="22"/>
      <c r="AB1880" s="22"/>
      <c r="AC1880" s="22"/>
      <c r="AD1880" s="22"/>
      <c r="AE1880" s="22"/>
      <c r="AF1880" s="22"/>
      <c r="AG1880" s="237"/>
      <c r="AH1880" s="237"/>
      <c r="AL1880" s="237"/>
    </row>
    <row r="1881" spans="2:38" s="37" customFormat="1" ht="18.75" customHeight="1">
      <c r="B1881" s="979"/>
      <c r="C1881" s="979"/>
      <c r="D1881" s="979"/>
      <c r="E1881" s="979"/>
      <c r="F1881" s="979"/>
      <c r="G1881" s="979"/>
      <c r="H1881" s="979"/>
      <c r="I1881" s="979"/>
      <c r="J1881" s="979"/>
      <c r="K1881" s="979"/>
      <c r="L1881" s="979"/>
      <c r="M1881" s="979"/>
      <c r="N1881" s="979"/>
      <c r="O1881" s="979"/>
      <c r="P1881" s="979"/>
      <c r="Q1881" s="979"/>
      <c r="R1881" s="979"/>
      <c r="S1881" s="979"/>
      <c r="T1881" s="979"/>
      <c r="U1881" s="979"/>
      <c r="W1881" s="22"/>
      <c r="X1881" s="22"/>
      <c r="Y1881" s="22"/>
      <c r="Z1881" s="22"/>
      <c r="AA1881" s="22"/>
      <c r="AB1881" s="22"/>
      <c r="AC1881" s="22"/>
      <c r="AD1881" s="22"/>
      <c r="AE1881" s="22"/>
      <c r="AF1881" s="22"/>
      <c r="AG1881" s="237"/>
      <c r="AH1881" s="237"/>
      <c r="AL1881" s="237"/>
    </row>
    <row r="1882" spans="2:38" s="37" customFormat="1">
      <c r="B1882" s="22"/>
      <c r="C1882" s="38"/>
      <c r="D1882" s="349"/>
      <c r="E1882" s="38"/>
      <c r="F1882" s="38"/>
      <c r="G1882" s="38"/>
      <c r="H1882" s="38"/>
      <c r="I1882" s="38"/>
      <c r="J1882" s="38"/>
      <c r="K1882" s="38"/>
      <c r="L1882" s="38"/>
      <c r="M1882" s="38"/>
      <c r="N1882" s="38"/>
      <c r="O1882" s="38"/>
      <c r="P1882" s="38"/>
      <c r="Q1882" s="38"/>
      <c r="R1882" s="38"/>
      <c r="S1882" s="38"/>
      <c r="T1882" s="38"/>
      <c r="U1882" s="237"/>
      <c r="W1882" s="22"/>
      <c r="X1882" s="22"/>
      <c r="Y1882" s="22"/>
      <c r="Z1882" s="22"/>
      <c r="AA1882" s="22"/>
      <c r="AB1882" s="22"/>
      <c r="AC1882" s="22"/>
      <c r="AD1882" s="22"/>
      <c r="AE1882" s="22"/>
      <c r="AF1882" s="22"/>
      <c r="AG1882" s="237"/>
      <c r="AH1882" s="237"/>
      <c r="AL1882" s="237"/>
    </row>
    <row r="1883" spans="2:38" s="37" customFormat="1" ht="24" customHeight="1">
      <c r="B1883" s="977"/>
      <c r="C1883" s="977"/>
      <c r="D1883" s="977"/>
      <c r="E1883" s="977"/>
      <c r="F1883" s="977"/>
      <c r="G1883" s="977"/>
      <c r="H1883" s="977"/>
      <c r="I1883" s="977"/>
      <c r="J1883" s="977"/>
      <c r="K1883" s="977"/>
      <c r="L1883" s="977"/>
      <c r="M1883" s="977"/>
      <c r="N1883" s="977"/>
      <c r="O1883" s="977"/>
      <c r="P1883" s="977"/>
      <c r="Q1883" s="977"/>
      <c r="R1883" s="977"/>
      <c r="S1883" s="977"/>
      <c r="T1883" s="977"/>
      <c r="U1883" s="977"/>
      <c r="W1883" s="22"/>
      <c r="X1883" s="22"/>
      <c r="Y1883" s="22"/>
      <c r="Z1883" s="22"/>
      <c r="AA1883" s="22"/>
      <c r="AB1883" s="22"/>
      <c r="AC1883" s="22"/>
      <c r="AD1883" s="22"/>
      <c r="AE1883" s="22"/>
      <c r="AF1883" s="22"/>
      <c r="AG1883" s="237"/>
      <c r="AH1883" s="237"/>
      <c r="AL1883" s="237"/>
    </row>
    <row r="1884" spans="2:38" s="37" customFormat="1" ht="15.75" customHeight="1">
      <c r="B1884" s="977"/>
      <c r="C1884" s="977"/>
      <c r="D1884" s="977"/>
      <c r="E1884" s="977"/>
      <c r="F1884" s="977"/>
      <c r="G1884" s="977"/>
      <c r="H1884" s="977"/>
      <c r="I1884" s="977"/>
      <c r="J1884" s="977"/>
      <c r="K1884" s="977"/>
      <c r="L1884" s="977"/>
      <c r="M1884" s="977"/>
      <c r="N1884" s="977"/>
      <c r="O1884" s="977"/>
      <c r="P1884" s="977"/>
      <c r="Q1884" s="977"/>
      <c r="R1884" s="977"/>
      <c r="S1884" s="977"/>
      <c r="T1884" s="977"/>
      <c r="U1884" s="977"/>
      <c r="W1884" s="22"/>
      <c r="X1884" s="22"/>
      <c r="Y1884" s="22"/>
      <c r="Z1884" s="22"/>
      <c r="AA1884" s="22"/>
      <c r="AB1884" s="22"/>
      <c r="AC1884" s="22"/>
      <c r="AD1884" s="22"/>
      <c r="AE1884" s="22"/>
      <c r="AF1884" s="22"/>
      <c r="AG1884" s="237"/>
      <c r="AH1884" s="237"/>
      <c r="AL1884" s="237"/>
    </row>
    <row r="1885" spans="2:38" s="37" customFormat="1" ht="18.75" customHeight="1">
      <c r="B1885" s="977"/>
      <c r="C1885" s="977"/>
      <c r="D1885" s="977"/>
      <c r="E1885" s="977"/>
      <c r="F1885" s="977"/>
      <c r="G1885" s="977"/>
      <c r="H1885" s="977"/>
      <c r="I1885" s="977"/>
      <c r="J1885" s="977"/>
      <c r="K1885" s="977"/>
      <c r="L1885" s="977"/>
      <c r="M1885" s="977"/>
      <c r="N1885" s="977"/>
      <c r="O1885" s="977"/>
      <c r="P1885" s="977"/>
      <c r="Q1885" s="977"/>
      <c r="R1885" s="977"/>
      <c r="S1885" s="977"/>
      <c r="T1885" s="977"/>
      <c r="U1885" s="977"/>
      <c r="W1885" s="22"/>
      <c r="X1885" s="22"/>
      <c r="Y1885" s="22"/>
      <c r="Z1885" s="22"/>
      <c r="AA1885" s="22"/>
      <c r="AB1885" s="22"/>
      <c r="AC1885" s="22"/>
      <c r="AD1885" s="22"/>
      <c r="AE1885" s="22"/>
      <c r="AF1885" s="22"/>
      <c r="AG1885" s="237"/>
      <c r="AH1885" s="237"/>
      <c r="AL1885" s="237"/>
    </row>
    <row r="1886" spans="2:38" s="37" customFormat="1" ht="18.75" customHeight="1">
      <c r="B1886" s="977"/>
      <c r="C1886" s="977"/>
      <c r="D1886" s="977"/>
      <c r="E1886" s="977"/>
      <c r="F1886" s="977"/>
      <c r="G1886" s="977"/>
      <c r="H1886" s="977"/>
      <c r="I1886" s="977"/>
      <c r="J1886" s="977"/>
      <c r="K1886" s="977"/>
      <c r="L1886" s="977"/>
      <c r="M1886" s="977"/>
      <c r="N1886" s="977"/>
      <c r="O1886" s="977"/>
      <c r="P1886" s="977"/>
      <c r="Q1886" s="977"/>
      <c r="R1886" s="977"/>
      <c r="S1886" s="977"/>
      <c r="T1886" s="977"/>
      <c r="U1886" s="977"/>
      <c r="W1886" s="22"/>
      <c r="X1886" s="22"/>
      <c r="Y1886" s="22"/>
      <c r="Z1886" s="22"/>
      <c r="AA1886" s="22"/>
      <c r="AB1886" s="22"/>
      <c r="AC1886" s="22"/>
      <c r="AD1886" s="22"/>
      <c r="AE1886" s="22"/>
      <c r="AF1886" s="22"/>
      <c r="AG1886" s="237"/>
      <c r="AH1886" s="237"/>
      <c r="AL1886" s="237"/>
    </row>
    <row r="1887" spans="2:38" s="37" customFormat="1" ht="15.75" customHeight="1">
      <c r="B1887" s="977"/>
      <c r="C1887" s="977"/>
      <c r="D1887" s="977"/>
      <c r="E1887" s="977"/>
      <c r="F1887" s="977"/>
      <c r="G1887" s="977"/>
      <c r="H1887" s="977"/>
      <c r="I1887" s="977"/>
      <c r="J1887" s="977"/>
      <c r="K1887" s="977"/>
      <c r="L1887" s="977"/>
      <c r="M1887" s="977"/>
      <c r="N1887" s="977"/>
      <c r="O1887" s="977"/>
      <c r="P1887" s="977"/>
      <c r="Q1887" s="977"/>
      <c r="R1887" s="977"/>
      <c r="S1887" s="977"/>
      <c r="T1887" s="977"/>
      <c r="U1887" s="977"/>
      <c r="W1887" s="22"/>
      <c r="X1887" s="22"/>
      <c r="Y1887" s="22"/>
      <c r="Z1887" s="22"/>
      <c r="AA1887" s="22"/>
      <c r="AB1887" s="22"/>
      <c r="AC1887" s="22"/>
      <c r="AD1887" s="22"/>
      <c r="AE1887" s="22"/>
      <c r="AF1887" s="22"/>
      <c r="AG1887" s="237"/>
      <c r="AH1887" s="237"/>
      <c r="AL1887" s="237"/>
    </row>
    <row r="1888" spans="2:38" s="37" customFormat="1" ht="18.75" customHeight="1">
      <c r="B1888" s="977"/>
      <c r="C1888" s="977"/>
      <c r="D1888" s="977"/>
      <c r="E1888" s="977"/>
      <c r="F1888" s="977"/>
      <c r="G1888" s="977"/>
      <c r="H1888" s="977"/>
      <c r="I1888" s="977"/>
      <c r="J1888" s="977"/>
      <c r="K1888" s="977"/>
      <c r="L1888" s="977"/>
      <c r="M1888" s="977"/>
      <c r="N1888" s="977"/>
      <c r="O1888" s="977"/>
      <c r="P1888" s="977"/>
      <c r="Q1888" s="977"/>
      <c r="R1888" s="977"/>
      <c r="S1888" s="977"/>
      <c r="T1888" s="977"/>
      <c r="U1888" s="977"/>
      <c r="W1888" s="22"/>
      <c r="X1888" s="22"/>
      <c r="Y1888" s="22"/>
      <c r="Z1888" s="22"/>
      <c r="AA1888" s="22"/>
      <c r="AB1888" s="22"/>
      <c r="AC1888" s="22"/>
      <c r="AD1888" s="22"/>
      <c r="AE1888" s="22"/>
      <c r="AF1888" s="22"/>
      <c r="AG1888" s="237"/>
      <c r="AH1888" s="237"/>
      <c r="AL1888" s="237"/>
    </row>
    <row r="1889" spans="2:38" s="37" customFormat="1" ht="18.75" customHeight="1">
      <c r="B1889" s="977"/>
      <c r="C1889" s="977"/>
      <c r="D1889" s="977"/>
      <c r="E1889" s="977"/>
      <c r="F1889" s="977"/>
      <c r="G1889" s="977"/>
      <c r="H1889" s="977"/>
      <c r="I1889" s="977"/>
      <c r="J1889" s="977"/>
      <c r="K1889" s="977"/>
      <c r="L1889" s="977"/>
      <c r="M1889" s="977"/>
      <c r="N1889" s="977"/>
      <c r="O1889" s="977"/>
      <c r="P1889" s="977"/>
      <c r="Q1889" s="977"/>
      <c r="R1889" s="977"/>
      <c r="S1889" s="977"/>
      <c r="T1889" s="977"/>
      <c r="U1889" s="977"/>
      <c r="W1889" s="22"/>
      <c r="X1889" s="22"/>
      <c r="Y1889" s="22"/>
      <c r="Z1889" s="22"/>
      <c r="AA1889" s="22"/>
      <c r="AB1889" s="22"/>
      <c r="AC1889" s="22"/>
      <c r="AD1889" s="22"/>
      <c r="AE1889" s="22"/>
      <c r="AF1889" s="22"/>
      <c r="AG1889" s="237"/>
      <c r="AH1889" s="237"/>
      <c r="AL1889" s="237"/>
    </row>
    <row r="1890" spans="2:38" s="37" customFormat="1" ht="18.75" customHeight="1">
      <c r="B1890" s="977"/>
      <c r="C1890" s="977"/>
      <c r="D1890" s="977"/>
      <c r="E1890" s="977"/>
      <c r="F1890" s="977"/>
      <c r="G1890" s="977"/>
      <c r="H1890" s="977"/>
      <c r="I1890" s="977"/>
      <c r="J1890" s="977"/>
      <c r="K1890" s="977"/>
      <c r="L1890" s="977"/>
      <c r="M1890" s="977"/>
      <c r="N1890" s="977"/>
      <c r="O1890" s="977"/>
      <c r="P1890" s="977"/>
      <c r="Q1890" s="977"/>
      <c r="R1890" s="977"/>
      <c r="S1890" s="977"/>
      <c r="T1890" s="977"/>
      <c r="U1890" s="977"/>
      <c r="W1890" s="22"/>
      <c r="X1890" s="22"/>
      <c r="Y1890" s="22"/>
      <c r="Z1890" s="22"/>
      <c r="AA1890" s="22"/>
      <c r="AB1890" s="22"/>
      <c r="AC1890" s="22"/>
      <c r="AD1890" s="22"/>
      <c r="AE1890" s="22"/>
      <c r="AF1890" s="22"/>
      <c r="AG1890" s="237"/>
      <c r="AH1890" s="237"/>
      <c r="AL1890" s="237"/>
    </row>
    <row r="1891" spans="2:38" s="37" customFormat="1" ht="18.75" customHeight="1">
      <c r="B1891" s="22"/>
      <c r="C1891" s="38"/>
      <c r="D1891" s="349"/>
      <c r="E1891" s="38"/>
      <c r="F1891" s="38"/>
      <c r="G1891" s="38"/>
      <c r="H1891" s="38"/>
      <c r="I1891" s="38"/>
      <c r="J1891" s="38"/>
      <c r="K1891" s="38"/>
      <c r="L1891" s="38"/>
      <c r="M1891" s="38"/>
      <c r="N1891" s="38"/>
      <c r="O1891" s="38"/>
      <c r="P1891" s="38"/>
      <c r="Q1891" s="38"/>
      <c r="R1891" s="38"/>
      <c r="S1891" s="38"/>
      <c r="T1891" s="38"/>
      <c r="U1891" s="237"/>
      <c r="W1891" s="22"/>
      <c r="X1891" s="22"/>
      <c r="Y1891" s="22"/>
      <c r="Z1891" s="22"/>
      <c r="AA1891" s="22"/>
      <c r="AB1891" s="22"/>
      <c r="AC1891" s="22"/>
      <c r="AD1891" s="22"/>
      <c r="AE1891" s="22"/>
      <c r="AF1891" s="22"/>
      <c r="AG1891" s="237"/>
      <c r="AH1891" s="237"/>
      <c r="AL1891" s="237"/>
    </row>
    <row r="1892" spans="2:38" s="37" customFormat="1" ht="18.75" customHeight="1">
      <c r="B1892" s="22"/>
      <c r="C1892" s="38"/>
      <c r="D1892" s="349"/>
      <c r="E1892" s="38"/>
      <c r="F1892" s="38"/>
      <c r="G1892" s="38"/>
      <c r="H1892" s="38"/>
      <c r="I1892" s="38"/>
      <c r="J1892" s="38"/>
      <c r="K1892" s="38"/>
      <c r="L1892" s="38"/>
      <c r="M1892" s="38"/>
      <c r="N1892" s="38"/>
      <c r="O1892" s="38"/>
      <c r="P1892" s="38"/>
      <c r="Q1892" s="38"/>
      <c r="R1892" s="38"/>
      <c r="S1892" s="38"/>
      <c r="T1892" s="38"/>
      <c r="U1892" s="237"/>
      <c r="W1892" s="22"/>
      <c r="X1892" s="22"/>
      <c r="Y1892" s="22"/>
      <c r="Z1892" s="22"/>
      <c r="AA1892" s="22"/>
      <c r="AB1892" s="22"/>
      <c r="AC1892" s="22"/>
      <c r="AD1892" s="22"/>
      <c r="AE1892" s="22"/>
      <c r="AF1892" s="22"/>
      <c r="AG1892" s="237"/>
      <c r="AH1892" s="237"/>
      <c r="AL1892" s="237"/>
    </row>
    <row r="1893" spans="2:38" s="37" customFormat="1" ht="14.25">
      <c r="B1893" s="22"/>
      <c r="C1893" s="45"/>
      <c r="D1893" s="411"/>
      <c r="E1893" s="45"/>
      <c r="F1893" s="45"/>
      <c r="G1893" s="45"/>
      <c r="H1893" s="45"/>
      <c r="I1893" s="45"/>
      <c r="J1893" s="45"/>
      <c r="K1893" s="45"/>
      <c r="L1893" s="45"/>
      <c r="M1893" s="45"/>
      <c r="N1893" s="45"/>
      <c r="O1893" s="45"/>
      <c r="P1893" s="45"/>
      <c r="Q1893" s="45"/>
      <c r="R1893" s="45"/>
      <c r="S1893" s="45"/>
      <c r="T1893" s="45"/>
      <c r="U1893" s="293"/>
      <c r="W1893" s="22"/>
      <c r="X1893" s="22"/>
      <c r="Y1893" s="22"/>
      <c r="Z1893" s="22"/>
      <c r="AA1893" s="22"/>
      <c r="AB1893" s="22"/>
      <c r="AC1893" s="22"/>
      <c r="AD1893" s="22"/>
      <c r="AE1893" s="22"/>
      <c r="AF1893" s="22"/>
      <c r="AG1893" s="237"/>
      <c r="AH1893" s="237"/>
      <c r="AL1893" s="237"/>
    </row>
    <row r="1894" spans="2:38" s="37" customFormat="1" ht="15.75" customHeight="1">
      <c r="B1894" s="22"/>
      <c r="C1894" s="38"/>
      <c r="D1894" s="349"/>
      <c r="E1894" s="38"/>
      <c r="F1894" s="38"/>
      <c r="G1894" s="38"/>
      <c r="H1894" s="38"/>
      <c r="I1894" s="38"/>
      <c r="J1894" s="38"/>
      <c r="K1894" s="38"/>
      <c r="L1894" s="38"/>
      <c r="M1894" s="38"/>
      <c r="N1894" s="38"/>
      <c r="O1894" s="38"/>
      <c r="P1894" s="38"/>
      <c r="Q1894" s="38"/>
      <c r="R1894" s="38"/>
      <c r="S1894" s="38"/>
      <c r="T1894" s="38"/>
      <c r="U1894" s="237"/>
      <c r="W1894" s="22"/>
      <c r="X1894" s="22"/>
      <c r="Y1894" s="22"/>
      <c r="Z1894" s="22"/>
      <c r="AA1894" s="22"/>
      <c r="AB1894" s="22"/>
      <c r="AC1894" s="22"/>
      <c r="AD1894" s="22"/>
      <c r="AE1894" s="22"/>
      <c r="AF1894" s="22"/>
      <c r="AG1894" s="237"/>
      <c r="AH1894" s="237"/>
      <c r="AL1894" s="237"/>
    </row>
    <row r="1895" spans="2:38" s="37" customFormat="1" ht="15.75" customHeight="1">
      <c r="B1895" s="22"/>
      <c r="C1895" s="38"/>
      <c r="D1895" s="349"/>
      <c r="E1895" s="38"/>
      <c r="F1895" s="38"/>
      <c r="G1895" s="38"/>
      <c r="H1895" s="38"/>
      <c r="I1895" s="38"/>
      <c r="J1895" s="38"/>
      <c r="K1895" s="38"/>
      <c r="L1895" s="38"/>
      <c r="M1895" s="38"/>
      <c r="N1895" s="38"/>
      <c r="O1895" s="38"/>
      <c r="P1895" s="38"/>
      <c r="Q1895" s="38"/>
      <c r="R1895" s="38"/>
      <c r="S1895" s="38"/>
      <c r="T1895" s="38"/>
      <c r="U1895" s="237"/>
      <c r="W1895" s="22"/>
      <c r="X1895" s="22"/>
      <c r="Y1895" s="22"/>
      <c r="Z1895" s="22"/>
      <c r="AA1895" s="22"/>
      <c r="AB1895" s="22"/>
      <c r="AC1895" s="22"/>
      <c r="AD1895" s="22"/>
      <c r="AE1895" s="22"/>
      <c r="AF1895" s="22"/>
      <c r="AG1895" s="237"/>
      <c r="AH1895" s="237"/>
      <c r="AL1895" s="237"/>
    </row>
    <row r="1896" spans="2:38" s="37" customFormat="1" ht="15.75" customHeight="1">
      <c r="B1896" s="22"/>
      <c r="C1896" s="38"/>
      <c r="D1896" s="349"/>
      <c r="E1896" s="38"/>
      <c r="F1896" s="38"/>
      <c r="G1896" s="38"/>
      <c r="H1896" s="38"/>
      <c r="I1896" s="38"/>
      <c r="J1896" s="38"/>
      <c r="K1896" s="38"/>
      <c r="L1896" s="38"/>
      <c r="M1896" s="38"/>
      <c r="N1896" s="38"/>
      <c r="O1896" s="38"/>
      <c r="P1896" s="38"/>
      <c r="Q1896" s="38"/>
      <c r="R1896" s="38"/>
      <c r="S1896" s="38"/>
      <c r="T1896" s="38"/>
      <c r="U1896" s="237"/>
      <c r="W1896" s="22"/>
      <c r="X1896" s="22"/>
      <c r="Y1896" s="22"/>
      <c r="Z1896" s="22"/>
      <c r="AA1896" s="22"/>
      <c r="AB1896" s="22"/>
      <c r="AC1896" s="22"/>
      <c r="AD1896" s="22"/>
      <c r="AE1896" s="22"/>
      <c r="AF1896" s="22"/>
      <c r="AG1896" s="237"/>
      <c r="AH1896" s="237"/>
      <c r="AL1896" s="237"/>
    </row>
    <row r="1897" spans="2:38" s="37" customFormat="1" ht="15.75" customHeight="1">
      <c r="B1897" s="22"/>
      <c r="C1897" s="38"/>
      <c r="D1897" s="349"/>
      <c r="E1897" s="38"/>
      <c r="F1897" s="38"/>
      <c r="G1897" s="38"/>
      <c r="H1897" s="38"/>
      <c r="I1897" s="38"/>
      <c r="J1897" s="38"/>
      <c r="K1897" s="38"/>
      <c r="L1897" s="38"/>
      <c r="M1897" s="38"/>
      <c r="N1897" s="38"/>
      <c r="O1897" s="38"/>
      <c r="P1897" s="38"/>
      <c r="Q1897" s="38"/>
      <c r="R1897" s="38"/>
      <c r="S1897" s="38"/>
      <c r="T1897" s="38"/>
      <c r="U1897" s="237"/>
      <c r="W1897" s="22"/>
      <c r="X1897" s="22"/>
      <c r="Y1897" s="22"/>
      <c r="Z1897" s="22"/>
      <c r="AA1897" s="22"/>
      <c r="AB1897" s="22"/>
      <c r="AC1897" s="22"/>
      <c r="AD1897" s="22"/>
      <c r="AE1897" s="22"/>
      <c r="AF1897" s="22"/>
      <c r="AG1897" s="237"/>
      <c r="AH1897" s="237"/>
      <c r="AL1897" s="237"/>
    </row>
    <row r="1898" spans="2:38" s="37" customFormat="1">
      <c r="B1898" s="22"/>
      <c r="C1898" s="38"/>
      <c r="D1898" s="349"/>
      <c r="E1898" s="38"/>
      <c r="F1898" s="38"/>
      <c r="G1898" s="38"/>
      <c r="H1898" s="38"/>
      <c r="I1898" s="38"/>
      <c r="J1898" s="38"/>
      <c r="K1898" s="38"/>
      <c r="L1898" s="38"/>
      <c r="M1898" s="38"/>
      <c r="N1898" s="38"/>
      <c r="O1898" s="38"/>
      <c r="P1898" s="38"/>
      <c r="Q1898" s="38"/>
      <c r="R1898" s="38"/>
      <c r="S1898" s="38"/>
      <c r="T1898" s="38"/>
      <c r="U1898" s="237"/>
      <c r="W1898" s="22"/>
      <c r="X1898" s="22"/>
      <c r="Y1898" s="22"/>
      <c r="Z1898" s="22"/>
      <c r="AA1898" s="22"/>
      <c r="AB1898" s="22"/>
      <c r="AC1898" s="22"/>
      <c r="AD1898" s="22"/>
      <c r="AE1898" s="22"/>
      <c r="AF1898" s="22"/>
      <c r="AG1898" s="237"/>
      <c r="AH1898" s="237"/>
      <c r="AL1898" s="237"/>
    </row>
    <row r="1899" spans="2:38" s="38" customFormat="1">
      <c r="B1899" s="22"/>
      <c r="D1899" s="349"/>
      <c r="U1899" s="237"/>
      <c r="V1899" s="37"/>
      <c r="W1899" s="22"/>
      <c r="X1899" s="22"/>
      <c r="Y1899" s="22"/>
      <c r="Z1899" s="22"/>
      <c r="AA1899" s="22"/>
      <c r="AB1899" s="22"/>
      <c r="AC1899" s="22"/>
      <c r="AD1899" s="22"/>
      <c r="AE1899" s="22"/>
      <c r="AF1899" s="22"/>
      <c r="AG1899" s="571"/>
      <c r="AH1899" s="571"/>
      <c r="AL1899" s="571"/>
    </row>
    <row r="1900" spans="2:38" s="38" customFormat="1">
      <c r="B1900" s="22"/>
      <c r="D1900" s="349"/>
      <c r="U1900" s="237"/>
      <c r="V1900" s="37"/>
      <c r="W1900" s="22"/>
      <c r="X1900" s="22"/>
      <c r="Y1900" s="22"/>
      <c r="Z1900" s="22"/>
      <c r="AA1900" s="22"/>
      <c r="AB1900" s="22"/>
      <c r="AC1900" s="22"/>
      <c r="AD1900" s="22"/>
      <c r="AE1900" s="22"/>
      <c r="AF1900" s="22"/>
      <c r="AG1900" s="571"/>
      <c r="AH1900" s="571"/>
      <c r="AL1900" s="571"/>
    </row>
    <row r="1901" spans="2:38" s="38" customFormat="1">
      <c r="B1901" s="22"/>
      <c r="D1901" s="349"/>
      <c r="U1901" s="237"/>
      <c r="V1901" s="37"/>
      <c r="W1901" s="22"/>
      <c r="X1901" s="22"/>
      <c r="Y1901" s="22"/>
      <c r="Z1901" s="22"/>
      <c r="AA1901" s="22"/>
      <c r="AB1901" s="22"/>
      <c r="AC1901" s="22"/>
      <c r="AD1901" s="22"/>
      <c r="AE1901" s="22"/>
      <c r="AF1901" s="22"/>
      <c r="AG1901" s="571"/>
      <c r="AH1901" s="571"/>
      <c r="AL1901" s="571"/>
    </row>
    <row r="1902" spans="2:38" s="38" customFormat="1">
      <c r="B1902" s="22"/>
      <c r="D1902" s="349"/>
      <c r="U1902" s="237"/>
      <c r="V1902" s="37"/>
      <c r="W1902" s="22"/>
      <c r="X1902" s="22"/>
      <c r="Y1902" s="22"/>
      <c r="Z1902" s="22"/>
      <c r="AA1902" s="22"/>
      <c r="AB1902" s="22"/>
      <c r="AC1902" s="22"/>
      <c r="AD1902" s="22"/>
      <c r="AE1902" s="22"/>
      <c r="AF1902" s="22"/>
      <c r="AG1902" s="571"/>
      <c r="AH1902" s="571"/>
      <c r="AL1902" s="571"/>
    </row>
    <row r="1903" spans="2:38" s="38" customFormat="1">
      <c r="B1903" s="22"/>
      <c r="D1903" s="349"/>
      <c r="U1903" s="237"/>
      <c r="V1903" s="37"/>
      <c r="W1903" s="22"/>
      <c r="X1903" s="22"/>
      <c r="Y1903" s="22"/>
      <c r="Z1903" s="22"/>
      <c r="AA1903" s="22"/>
      <c r="AB1903" s="22"/>
      <c r="AC1903" s="22"/>
      <c r="AD1903" s="22"/>
      <c r="AE1903" s="22"/>
      <c r="AF1903" s="22"/>
      <c r="AG1903" s="571"/>
      <c r="AH1903" s="571"/>
      <c r="AL1903" s="571"/>
    </row>
    <row r="1904" spans="2:38" s="38" customFormat="1">
      <c r="B1904" s="22"/>
      <c r="D1904" s="349"/>
      <c r="U1904" s="237"/>
      <c r="V1904" s="37"/>
      <c r="W1904" s="22"/>
      <c r="X1904" s="22"/>
      <c r="Y1904" s="22"/>
      <c r="Z1904" s="22"/>
      <c r="AA1904" s="22"/>
      <c r="AB1904" s="22"/>
      <c r="AC1904" s="22"/>
      <c r="AD1904" s="22"/>
      <c r="AE1904" s="22"/>
      <c r="AF1904" s="22"/>
      <c r="AG1904" s="571"/>
      <c r="AH1904" s="571"/>
      <c r="AL1904" s="571"/>
    </row>
    <row r="1905" spans="2:38" s="38" customFormat="1">
      <c r="B1905" s="22"/>
      <c r="D1905" s="349"/>
      <c r="U1905" s="237"/>
      <c r="V1905" s="37"/>
      <c r="W1905" s="22"/>
      <c r="X1905" s="22"/>
      <c r="Y1905" s="22"/>
      <c r="Z1905" s="22"/>
      <c r="AA1905" s="22"/>
      <c r="AB1905" s="22"/>
      <c r="AC1905" s="22"/>
      <c r="AD1905" s="22"/>
      <c r="AE1905" s="22"/>
      <c r="AF1905" s="22"/>
      <c r="AG1905" s="571"/>
      <c r="AH1905" s="571"/>
      <c r="AL1905" s="571"/>
    </row>
    <row r="1906" spans="2:38" s="38" customFormat="1">
      <c r="B1906" s="22"/>
      <c r="D1906" s="349"/>
      <c r="U1906" s="237"/>
      <c r="V1906" s="37"/>
      <c r="W1906" s="22"/>
      <c r="X1906" s="22"/>
      <c r="Y1906" s="22"/>
      <c r="Z1906" s="22"/>
      <c r="AA1906" s="22"/>
      <c r="AB1906" s="22"/>
      <c r="AC1906" s="22"/>
      <c r="AD1906" s="22"/>
      <c r="AE1906" s="22"/>
      <c r="AF1906" s="22"/>
      <c r="AG1906" s="571"/>
      <c r="AH1906" s="571"/>
      <c r="AL1906" s="571"/>
    </row>
    <row r="1907" spans="2:38" s="38" customFormat="1">
      <c r="B1907" s="22"/>
      <c r="D1907" s="349"/>
      <c r="U1907" s="237"/>
      <c r="V1907" s="37"/>
      <c r="W1907" s="22"/>
      <c r="X1907" s="22"/>
      <c r="Y1907" s="22"/>
      <c r="Z1907" s="22"/>
      <c r="AA1907" s="22"/>
      <c r="AB1907" s="22"/>
      <c r="AC1907" s="22"/>
      <c r="AD1907" s="22"/>
      <c r="AE1907" s="22"/>
      <c r="AF1907" s="22"/>
      <c r="AG1907" s="571"/>
      <c r="AH1907" s="571"/>
      <c r="AL1907" s="571"/>
    </row>
    <row r="1908" spans="2:38" s="38" customFormat="1">
      <c r="B1908" s="22"/>
      <c r="D1908" s="349"/>
      <c r="U1908" s="237"/>
      <c r="V1908" s="37"/>
      <c r="W1908" s="22"/>
      <c r="X1908" s="22"/>
      <c r="Y1908" s="22"/>
      <c r="Z1908" s="22"/>
      <c r="AA1908" s="22"/>
      <c r="AB1908" s="22"/>
      <c r="AC1908" s="22"/>
      <c r="AD1908" s="22"/>
      <c r="AE1908" s="22"/>
      <c r="AF1908" s="22"/>
      <c r="AG1908" s="571"/>
      <c r="AH1908" s="571"/>
      <c r="AL1908" s="571"/>
    </row>
    <row r="1909" spans="2:38" s="38" customFormat="1">
      <c r="B1909" s="22"/>
      <c r="D1909" s="349"/>
      <c r="U1909" s="237"/>
      <c r="V1909" s="37"/>
      <c r="W1909" s="22"/>
      <c r="X1909" s="22"/>
      <c r="Y1909" s="22"/>
      <c r="Z1909" s="22"/>
      <c r="AA1909" s="22"/>
      <c r="AB1909" s="22"/>
      <c r="AC1909" s="22"/>
      <c r="AD1909" s="22"/>
      <c r="AE1909" s="22"/>
      <c r="AF1909" s="22"/>
      <c r="AG1909" s="571"/>
      <c r="AH1909" s="571"/>
      <c r="AL1909" s="571"/>
    </row>
    <row r="1910" spans="2:38" s="38" customFormat="1">
      <c r="B1910" s="22"/>
      <c r="D1910" s="349"/>
      <c r="U1910" s="237"/>
      <c r="V1910" s="37"/>
      <c r="W1910" s="22"/>
      <c r="X1910" s="22"/>
      <c r="Y1910" s="22"/>
      <c r="Z1910" s="22"/>
      <c r="AA1910" s="22"/>
      <c r="AB1910" s="22"/>
      <c r="AC1910" s="22"/>
      <c r="AD1910" s="22"/>
      <c r="AE1910" s="22"/>
      <c r="AF1910" s="22"/>
      <c r="AG1910" s="571"/>
      <c r="AH1910" s="571"/>
      <c r="AL1910" s="571"/>
    </row>
    <row r="1911" spans="2:38" s="38" customFormat="1">
      <c r="B1911" s="22"/>
      <c r="D1911" s="349"/>
      <c r="U1911" s="237"/>
      <c r="V1911" s="37"/>
      <c r="W1911" s="22"/>
      <c r="X1911" s="22"/>
      <c r="Y1911" s="22"/>
      <c r="Z1911" s="22"/>
      <c r="AA1911" s="22"/>
      <c r="AB1911" s="22"/>
      <c r="AC1911" s="22"/>
      <c r="AD1911" s="22"/>
      <c r="AE1911" s="22"/>
      <c r="AF1911" s="22"/>
      <c r="AG1911" s="571"/>
      <c r="AH1911" s="571"/>
      <c r="AL1911" s="571"/>
    </row>
    <row r="1912" spans="2:38" s="38" customFormat="1">
      <c r="B1912" s="22"/>
      <c r="D1912" s="349"/>
      <c r="U1912" s="237"/>
      <c r="V1912" s="37"/>
      <c r="W1912" s="22"/>
      <c r="X1912" s="22"/>
      <c r="Y1912" s="22"/>
      <c r="Z1912" s="22"/>
      <c r="AA1912" s="22"/>
      <c r="AB1912" s="22"/>
      <c r="AC1912" s="22"/>
      <c r="AD1912" s="22"/>
      <c r="AE1912" s="22"/>
      <c r="AF1912" s="22"/>
      <c r="AG1912" s="571"/>
      <c r="AH1912" s="571"/>
      <c r="AL1912" s="571"/>
    </row>
    <row r="1913" spans="2:38" s="38" customFormat="1">
      <c r="B1913" s="22"/>
      <c r="D1913" s="349"/>
      <c r="U1913" s="237"/>
      <c r="V1913" s="37"/>
      <c r="W1913" s="22"/>
      <c r="X1913" s="22"/>
      <c r="Y1913" s="22"/>
      <c r="Z1913" s="22"/>
      <c r="AA1913" s="22"/>
      <c r="AB1913" s="22"/>
      <c r="AC1913" s="22"/>
      <c r="AD1913" s="22"/>
      <c r="AE1913" s="22"/>
      <c r="AF1913" s="22"/>
      <c r="AG1913" s="571"/>
      <c r="AH1913" s="571"/>
      <c r="AL1913" s="571"/>
    </row>
    <row r="1914" spans="2:38" s="38" customFormat="1">
      <c r="B1914" s="22"/>
      <c r="D1914" s="349"/>
      <c r="U1914" s="237"/>
      <c r="V1914" s="37"/>
      <c r="W1914" s="22"/>
      <c r="X1914" s="22"/>
      <c r="Y1914" s="22"/>
      <c r="Z1914" s="22"/>
      <c r="AA1914" s="22"/>
      <c r="AB1914" s="22"/>
      <c r="AC1914" s="22"/>
      <c r="AD1914" s="22"/>
      <c r="AE1914" s="22"/>
      <c r="AF1914" s="22"/>
      <c r="AG1914" s="571"/>
      <c r="AH1914" s="571"/>
      <c r="AL1914" s="571"/>
    </row>
    <row r="1915" spans="2:38" s="38" customFormat="1">
      <c r="B1915" s="22"/>
      <c r="D1915" s="349"/>
      <c r="U1915" s="237"/>
      <c r="V1915" s="37"/>
      <c r="W1915" s="22"/>
      <c r="X1915" s="22"/>
      <c r="Y1915" s="22"/>
      <c r="Z1915" s="22"/>
      <c r="AA1915" s="22"/>
      <c r="AB1915" s="22"/>
      <c r="AC1915" s="22"/>
      <c r="AD1915" s="22"/>
      <c r="AE1915" s="22"/>
      <c r="AF1915" s="22"/>
      <c r="AG1915" s="571"/>
      <c r="AH1915" s="571"/>
      <c r="AL1915" s="571"/>
    </row>
    <row r="1916" spans="2:38" s="38" customFormat="1">
      <c r="B1916" s="22"/>
      <c r="D1916" s="349"/>
      <c r="U1916" s="237"/>
      <c r="V1916" s="37"/>
      <c r="W1916" s="22"/>
      <c r="X1916" s="22"/>
      <c r="Y1916" s="22"/>
      <c r="Z1916" s="22"/>
      <c r="AA1916" s="22"/>
      <c r="AB1916" s="22"/>
      <c r="AC1916" s="22"/>
      <c r="AD1916" s="22"/>
      <c r="AE1916" s="22"/>
      <c r="AF1916" s="22"/>
      <c r="AG1916" s="571"/>
      <c r="AH1916" s="571"/>
      <c r="AL1916" s="571"/>
    </row>
    <row r="1917" spans="2:38" s="38" customFormat="1">
      <c r="B1917" s="22"/>
      <c r="D1917" s="349"/>
      <c r="U1917" s="237"/>
      <c r="V1917" s="37"/>
      <c r="W1917" s="22"/>
      <c r="X1917" s="22"/>
      <c r="Y1917" s="22"/>
      <c r="Z1917" s="22"/>
      <c r="AA1917" s="22"/>
      <c r="AB1917" s="22"/>
      <c r="AC1917" s="22"/>
      <c r="AD1917" s="22"/>
      <c r="AE1917" s="22"/>
      <c r="AF1917" s="22"/>
      <c r="AG1917" s="571"/>
      <c r="AH1917" s="571"/>
      <c r="AL1917" s="571"/>
    </row>
    <row r="1918" spans="2:38" s="38" customFormat="1">
      <c r="B1918" s="22"/>
      <c r="D1918" s="349"/>
      <c r="U1918" s="237"/>
      <c r="V1918" s="37"/>
      <c r="W1918" s="22"/>
      <c r="X1918" s="22"/>
      <c r="Y1918" s="22"/>
      <c r="Z1918" s="22"/>
      <c r="AA1918" s="22"/>
      <c r="AB1918" s="22"/>
      <c r="AC1918" s="22"/>
      <c r="AD1918" s="22"/>
      <c r="AE1918" s="22"/>
      <c r="AF1918" s="22"/>
      <c r="AG1918" s="571"/>
      <c r="AH1918" s="571"/>
      <c r="AL1918" s="571"/>
    </row>
    <row r="1919" spans="2:38" s="38" customFormat="1">
      <c r="B1919" s="22"/>
      <c r="D1919" s="349"/>
      <c r="U1919" s="237"/>
      <c r="V1919" s="37"/>
      <c r="W1919" s="22"/>
      <c r="X1919" s="22"/>
      <c r="Y1919" s="22"/>
      <c r="Z1919" s="22"/>
      <c r="AA1919" s="22"/>
      <c r="AB1919" s="22"/>
      <c r="AC1919" s="22"/>
      <c r="AD1919" s="22"/>
      <c r="AE1919" s="22"/>
      <c r="AF1919" s="22"/>
      <c r="AG1919" s="571"/>
      <c r="AH1919" s="571"/>
      <c r="AL1919" s="571"/>
    </row>
    <row r="1920" spans="2:38" s="38" customFormat="1">
      <c r="B1920" s="22"/>
      <c r="D1920" s="349"/>
      <c r="U1920" s="237"/>
      <c r="V1920" s="37"/>
      <c r="W1920" s="22"/>
      <c r="X1920" s="22"/>
      <c r="Y1920" s="22"/>
      <c r="Z1920" s="22"/>
      <c r="AA1920" s="22"/>
      <c r="AB1920" s="22"/>
      <c r="AC1920" s="22"/>
      <c r="AD1920" s="22"/>
      <c r="AE1920" s="22"/>
      <c r="AF1920" s="22"/>
      <c r="AG1920" s="571"/>
      <c r="AH1920" s="571"/>
      <c r="AL1920" s="571"/>
    </row>
    <row r="1921" spans="2:38" s="38" customFormat="1">
      <c r="B1921" s="22"/>
      <c r="D1921" s="349"/>
      <c r="U1921" s="237"/>
      <c r="V1921" s="37"/>
      <c r="W1921" s="22"/>
      <c r="X1921" s="22"/>
      <c r="Y1921" s="22"/>
      <c r="Z1921" s="22"/>
      <c r="AA1921" s="22"/>
      <c r="AB1921" s="22"/>
      <c r="AC1921" s="22"/>
      <c r="AD1921" s="22"/>
      <c r="AE1921" s="22"/>
      <c r="AF1921" s="22"/>
      <c r="AG1921" s="571"/>
      <c r="AH1921" s="571"/>
      <c r="AL1921" s="571"/>
    </row>
    <row r="1922" spans="2:38" s="38" customFormat="1">
      <c r="B1922" s="22"/>
      <c r="D1922" s="349"/>
      <c r="U1922" s="237"/>
      <c r="V1922" s="37"/>
      <c r="W1922" s="22"/>
      <c r="X1922" s="22"/>
      <c r="Y1922" s="22"/>
      <c r="Z1922" s="22"/>
      <c r="AA1922" s="22"/>
      <c r="AB1922" s="22"/>
      <c r="AC1922" s="22"/>
      <c r="AD1922" s="22"/>
      <c r="AE1922" s="22"/>
      <c r="AF1922" s="22"/>
      <c r="AG1922" s="571"/>
      <c r="AH1922" s="571"/>
      <c r="AL1922" s="571"/>
    </row>
    <row r="1923" spans="2:38" s="38" customFormat="1">
      <c r="B1923" s="22"/>
      <c r="D1923" s="349"/>
      <c r="U1923" s="237"/>
      <c r="V1923" s="37"/>
      <c r="W1923" s="22"/>
      <c r="X1923" s="22"/>
      <c r="Y1923" s="22"/>
      <c r="Z1923" s="22"/>
      <c r="AA1923" s="22"/>
      <c r="AB1923" s="22"/>
      <c r="AC1923" s="22"/>
      <c r="AD1923" s="22"/>
      <c r="AE1923" s="22"/>
      <c r="AF1923" s="22"/>
      <c r="AG1923" s="571"/>
      <c r="AH1923" s="571"/>
      <c r="AL1923" s="571"/>
    </row>
    <row r="1924" spans="2:38" s="38" customFormat="1">
      <c r="B1924" s="22"/>
      <c r="D1924" s="349"/>
      <c r="U1924" s="237"/>
      <c r="V1924" s="37"/>
      <c r="W1924" s="22"/>
      <c r="X1924" s="22"/>
      <c r="Y1924" s="22"/>
      <c r="Z1924" s="22"/>
      <c r="AA1924" s="22"/>
      <c r="AB1924" s="22"/>
      <c r="AC1924" s="22"/>
      <c r="AD1924" s="22"/>
      <c r="AE1924" s="22"/>
      <c r="AF1924" s="22"/>
      <c r="AG1924" s="571"/>
      <c r="AH1924" s="571"/>
      <c r="AL1924" s="571"/>
    </row>
    <row r="1925" spans="2:38" s="38" customFormat="1">
      <c r="B1925" s="22"/>
      <c r="D1925" s="349"/>
      <c r="U1925" s="237"/>
      <c r="V1925" s="37"/>
      <c r="W1925" s="22"/>
      <c r="X1925" s="22"/>
      <c r="Y1925" s="22"/>
      <c r="Z1925" s="22"/>
      <c r="AA1925" s="22"/>
      <c r="AB1925" s="22"/>
      <c r="AC1925" s="22"/>
      <c r="AD1925" s="22"/>
      <c r="AE1925" s="22"/>
      <c r="AF1925" s="22"/>
      <c r="AG1925" s="571"/>
      <c r="AH1925" s="571"/>
      <c r="AL1925" s="571"/>
    </row>
    <row r="1926" spans="2:38" s="38" customFormat="1">
      <c r="B1926" s="22"/>
      <c r="D1926" s="349"/>
      <c r="U1926" s="237"/>
      <c r="V1926" s="37"/>
      <c r="W1926" s="22"/>
      <c r="X1926" s="22"/>
      <c r="Y1926" s="22"/>
      <c r="Z1926" s="22"/>
      <c r="AA1926" s="22"/>
      <c r="AB1926" s="22"/>
      <c r="AC1926" s="22"/>
      <c r="AD1926" s="22"/>
      <c r="AE1926" s="22"/>
      <c r="AF1926" s="22"/>
      <c r="AG1926" s="571"/>
      <c r="AH1926" s="571"/>
      <c r="AL1926" s="571"/>
    </row>
    <row r="1927" spans="2:38" s="38" customFormat="1">
      <c r="B1927" s="22"/>
      <c r="D1927" s="349"/>
      <c r="U1927" s="237"/>
      <c r="V1927" s="37"/>
      <c r="W1927" s="22"/>
      <c r="X1927" s="22"/>
      <c r="Y1927" s="22"/>
      <c r="Z1927" s="22"/>
      <c r="AA1927" s="22"/>
      <c r="AB1927" s="22"/>
      <c r="AC1927" s="22"/>
      <c r="AD1927" s="22"/>
      <c r="AE1927" s="22"/>
      <c r="AF1927" s="22"/>
      <c r="AG1927" s="571"/>
      <c r="AH1927" s="571"/>
      <c r="AL1927" s="571"/>
    </row>
    <row r="1928" spans="2:38" s="38" customFormat="1">
      <c r="B1928" s="22"/>
      <c r="D1928" s="349"/>
      <c r="U1928" s="237"/>
      <c r="V1928" s="37"/>
      <c r="W1928" s="22"/>
      <c r="X1928" s="22"/>
      <c r="Y1928" s="22"/>
      <c r="Z1928" s="22"/>
      <c r="AA1928" s="22"/>
      <c r="AB1928" s="22"/>
      <c r="AC1928" s="22"/>
      <c r="AD1928" s="22"/>
      <c r="AE1928" s="22"/>
      <c r="AF1928" s="22"/>
      <c r="AG1928" s="571"/>
      <c r="AH1928" s="571"/>
      <c r="AL1928" s="571"/>
    </row>
    <row r="1929" spans="2:38" s="38" customFormat="1">
      <c r="B1929" s="22"/>
      <c r="D1929" s="349"/>
      <c r="U1929" s="237"/>
      <c r="V1929" s="37"/>
      <c r="W1929" s="22"/>
      <c r="X1929" s="22"/>
      <c r="Y1929" s="22"/>
      <c r="Z1929" s="22"/>
      <c r="AA1929" s="22"/>
      <c r="AB1929" s="22"/>
      <c r="AC1929" s="22"/>
      <c r="AD1929" s="22"/>
      <c r="AE1929" s="22"/>
      <c r="AF1929" s="22"/>
      <c r="AG1929" s="571"/>
      <c r="AH1929" s="571"/>
      <c r="AL1929" s="571"/>
    </row>
    <row r="1930" spans="2:38" s="38" customFormat="1">
      <c r="B1930" s="22"/>
      <c r="D1930" s="349"/>
      <c r="U1930" s="237"/>
      <c r="V1930" s="37"/>
      <c r="W1930" s="22"/>
      <c r="X1930" s="22"/>
      <c r="Y1930" s="22"/>
      <c r="Z1930" s="22"/>
      <c r="AA1930" s="22"/>
      <c r="AB1930" s="22"/>
      <c r="AC1930" s="22"/>
      <c r="AD1930" s="22"/>
      <c r="AE1930" s="22"/>
      <c r="AF1930" s="22"/>
      <c r="AG1930" s="571"/>
      <c r="AH1930" s="571"/>
      <c r="AL1930" s="571"/>
    </row>
    <row r="1931" spans="2:38" s="38" customFormat="1">
      <c r="B1931" s="22"/>
      <c r="D1931" s="349"/>
      <c r="U1931" s="237"/>
      <c r="V1931" s="37"/>
      <c r="W1931" s="22"/>
      <c r="X1931" s="22"/>
      <c r="Y1931" s="22"/>
      <c r="Z1931" s="22"/>
      <c r="AA1931" s="22"/>
      <c r="AB1931" s="22"/>
      <c r="AC1931" s="22"/>
      <c r="AD1931" s="22"/>
      <c r="AE1931" s="22"/>
      <c r="AF1931" s="22"/>
      <c r="AG1931" s="571"/>
      <c r="AH1931" s="571"/>
      <c r="AL1931" s="571"/>
    </row>
    <row r="1932" spans="2:38" s="38" customFormat="1">
      <c r="B1932" s="22"/>
      <c r="D1932" s="349"/>
      <c r="U1932" s="237"/>
      <c r="V1932" s="37"/>
      <c r="W1932" s="22"/>
      <c r="X1932" s="22"/>
      <c r="Y1932" s="22"/>
      <c r="Z1932" s="22"/>
      <c r="AA1932" s="22"/>
      <c r="AB1932" s="22"/>
      <c r="AC1932" s="22"/>
      <c r="AD1932" s="22"/>
      <c r="AE1932" s="22"/>
      <c r="AF1932" s="22"/>
      <c r="AG1932" s="571"/>
      <c r="AH1932" s="571"/>
      <c r="AL1932" s="571"/>
    </row>
    <row r="1933" spans="2:38" s="38" customFormat="1">
      <c r="B1933" s="22"/>
      <c r="D1933" s="349"/>
      <c r="U1933" s="237"/>
      <c r="V1933" s="37"/>
      <c r="W1933" s="22"/>
      <c r="X1933" s="22"/>
      <c r="Y1933" s="22"/>
      <c r="Z1933" s="22"/>
      <c r="AA1933" s="22"/>
      <c r="AB1933" s="22"/>
      <c r="AC1933" s="22"/>
      <c r="AD1933" s="22"/>
      <c r="AE1933" s="22"/>
      <c r="AF1933" s="22"/>
      <c r="AG1933" s="571"/>
      <c r="AH1933" s="571"/>
      <c r="AL1933" s="571"/>
    </row>
    <row r="1934" spans="2:38" s="38" customFormat="1">
      <c r="B1934" s="22"/>
      <c r="D1934" s="349"/>
      <c r="U1934" s="237"/>
      <c r="V1934" s="37"/>
      <c r="W1934" s="22"/>
      <c r="X1934" s="22"/>
      <c r="Y1934" s="22"/>
      <c r="Z1934" s="22"/>
      <c r="AA1934" s="22"/>
      <c r="AB1934" s="22"/>
      <c r="AC1934" s="22"/>
      <c r="AD1934" s="22"/>
      <c r="AE1934" s="22"/>
      <c r="AF1934" s="22"/>
      <c r="AG1934" s="571"/>
      <c r="AH1934" s="571"/>
      <c r="AL1934" s="571"/>
    </row>
    <row r="1935" spans="2:38" s="38" customFormat="1">
      <c r="B1935" s="22"/>
      <c r="D1935" s="349"/>
      <c r="U1935" s="237"/>
      <c r="V1935" s="37"/>
      <c r="W1935" s="22"/>
      <c r="X1935" s="22"/>
      <c r="Y1935" s="22"/>
      <c r="Z1935" s="22"/>
      <c r="AA1935" s="22"/>
      <c r="AB1935" s="22"/>
      <c r="AC1935" s="22"/>
      <c r="AD1935" s="22"/>
      <c r="AE1935" s="22"/>
      <c r="AF1935" s="22"/>
      <c r="AG1935" s="571"/>
      <c r="AH1935" s="571"/>
      <c r="AL1935" s="571"/>
    </row>
    <row r="1936" spans="2:38" s="38" customFormat="1">
      <c r="B1936" s="22"/>
      <c r="D1936" s="349"/>
      <c r="U1936" s="237"/>
      <c r="V1936" s="37"/>
      <c r="W1936" s="22"/>
      <c r="X1936" s="22"/>
      <c r="Y1936" s="22"/>
      <c r="Z1936" s="22"/>
      <c r="AA1936" s="22"/>
      <c r="AB1936" s="22"/>
      <c r="AC1936" s="22"/>
      <c r="AD1936" s="22"/>
      <c r="AE1936" s="22"/>
      <c r="AF1936" s="22"/>
      <c r="AG1936" s="571"/>
      <c r="AH1936" s="571"/>
      <c r="AL1936" s="571"/>
    </row>
    <row r="1937" spans="2:38" s="38" customFormat="1">
      <c r="B1937" s="22"/>
      <c r="D1937" s="349"/>
      <c r="U1937" s="237"/>
      <c r="V1937" s="37"/>
      <c r="W1937" s="22"/>
      <c r="X1937" s="22"/>
      <c r="Y1937" s="22"/>
      <c r="Z1937" s="22"/>
      <c r="AA1937" s="22"/>
      <c r="AB1937" s="22"/>
      <c r="AC1937" s="22"/>
      <c r="AD1937" s="22"/>
      <c r="AE1937" s="22"/>
      <c r="AF1937" s="22"/>
      <c r="AG1937" s="571"/>
      <c r="AH1937" s="571"/>
      <c r="AL1937" s="571"/>
    </row>
    <row r="1938" spans="2:38" s="38" customFormat="1">
      <c r="B1938" s="22"/>
      <c r="D1938" s="349"/>
      <c r="U1938" s="237"/>
      <c r="V1938" s="37"/>
      <c r="W1938" s="22"/>
      <c r="X1938" s="22"/>
      <c r="Y1938" s="22"/>
      <c r="Z1938" s="22"/>
      <c r="AA1938" s="22"/>
      <c r="AB1938" s="22"/>
      <c r="AC1938" s="22"/>
      <c r="AD1938" s="22"/>
      <c r="AE1938" s="22"/>
      <c r="AF1938" s="22"/>
      <c r="AG1938" s="571"/>
      <c r="AH1938" s="571"/>
      <c r="AL1938" s="571"/>
    </row>
    <row r="1939" spans="2:38" s="38" customFormat="1">
      <c r="B1939" s="22"/>
      <c r="D1939" s="349"/>
      <c r="U1939" s="237"/>
      <c r="V1939" s="37"/>
      <c r="W1939" s="22"/>
      <c r="X1939" s="22"/>
      <c r="Y1939" s="22"/>
      <c r="Z1939" s="22"/>
      <c r="AA1939" s="22"/>
      <c r="AB1939" s="22"/>
      <c r="AC1939" s="22"/>
      <c r="AD1939" s="22"/>
      <c r="AE1939" s="22"/>
      <c r="AF1939" s="22"/>
      <c r="AG1939" s="571"/>
      <c r="AH1939" s="571"/>
      <c r="AL1939" s="571"/>
    </row>
    <row r="1940" spans="2:38" s="38" customFormat="1">
      <c r="B1940" s="22"/>
      <c r="D1940" s="349"/>
      <c r="U1940" s="237"/>
      <c r="V1940" s="37"/>
      <c r="W1940" s="22"/>
      <c r="X1940" s="22"/>
      <c r="Y1940" s="22"/>
      <c r="Z1940" s="22"/>
      <c r="AA1940" s="22"/>
      <c r="AB1940" s="22"/>
      <c r="AC1940" s="22"/>
      <c r="AD1940" s="22"/>
      <c r="AE1940" s="22"/>
      <c r="AF1940" s="22"/>
      <c r="AG1940" s="571"/>
      <c r="AH1940" s="571"/>
      <c r="AL1940" s="571"/>
    </row>
  </sheetData>
  <mergeCells count="208">
    <mergeCell ref="C186:U186"/>
    <mergeCell ref="C187:U187"/>
    <mergeCell ref="C200:U200"/>
    <mergeCell ref="C207:U207"/>
    <mergeCell ref="C208:U208"/>
    <mergeCell ref="C209:U209"/>
    <mergeCell ref="B4:U5"/>
    <mergeCell ref="C6:C7"/>
    <mergeCell ref="D6:D7"/>
    <mergeCell ref="U6:U7"/>
    <mergeCell ref="C176:U176"/>
    <mergeCell ref="C185:U185"/>
    <mergeCell ref="G6:G7"/>
    <mergeCell ref="B264:U267"/>
    <mergeCell ref="B270:U272"/>
    <mergeCell ref="B274:U276"/>
    <mergeCell ref="B277:U278"/>
    <mergeCell ref="B281:U283"/>
    <mergeCell ref="B285:U288"/>
    <mergeCell ref="B232:U234"/>
    <mergeCell ref="B237:U239"/>
    <mergeCell ref="B242:U246"/>
    <mergeCell ref="B248:U250"/>
    <mergeCell ref="B252:U257"/>
    <mergeCell ref="B260:U262"/>
    <mergeCell ref="B314:U317"/>
    <mergeCell ref="B319:U319"/>
    <mergeCell ref="B320:U320"/>
    <mergeCell ref="B321:U321"/>
    <mergeCell ref="B322:U322"/>
    <mergeCell ref="B323:U323"/>
    <mergeCell ref="B290:U291"/>
    <mergeCell ref="B293:U295"/>
    <mergeCell ref="B297:U299"/>
    <mergeCell ref="B301:U303"/>
    <mergeCell ref="B304:U304"/>
    <mergeCell ref="B311:U313"/>
    <mergeCell ref="B337:U337"/>
    <mergeCell ref="B341:U341"/>
    <mergeCell ref="B345:U347"/>
    <mergeCell ref="B678:U678"/>
    <mergeCell ref="B682:U683"/>
    <mergeCell ref="B722:U723"/>
    <mergeCell ref="B325:U325"/>
    <mergeCell ref="B327:U327"/>
    <mergeCell ref="B328:U328"/>
    <mergeCell ref="B330:U330"/>
    <mergeCell ref="B332:U333"/>
    <mergeCell ref="B335:U335"/>
    <mergeCell ref="B817:U817"/>
    <mergeCell ref="B818:U818"/>
    <mergeCell ref="B822:U823"/>
    <mergeCell ref="B859:C859"/>
    <mergeCell ref="B862:C862"/>
    <mergeCell ref="B885:U885"/>
    <mergeCell ref="C730:D730"/>
    <mergeCell ref="C732:D732"/>
    <mergeCell ref="C733:D733"/>
    <mergeCell ref="B740:U740"/>
    <mergeCell ref="B749:U750"/>
    <mergeCell ref="B771:U774"/>
    <mergeCell ref="B911:U914"/>
    <mergeCell ref="B916:U916"/>
    <mergeCell ref="B921:U924"/>
    <mergeCell ref="B926:U931"/>
    <mergeCell ref="B935:U940"/>
    <mergeCell ref="B943:U943"/>
    <mergeCell ref="B886:U886"/>
    <mergeCell ref="B894:U896"/>
    <mergeCell ref="B897:U897"/>
    <mergeCell ref="B899:U899"/>
    <mergeCell ref="B901:U902"/>
    <mergeCell ref="B905:U908"/>
    <mergeCell ref="B986:U990"/>
    <mergeCell ref="B994:U998"/>
    <mergeCell ref="B1002:U1004"/>
    <mergeCell ref="B1006:U1009"/>
    <mergeCell ref="B1018:U1020"/>
    <mergeCell ref="B1022:U1024"/>
    <mergeCell ref="B945:U946"/>
    <mergeCell ref="B950:U951"/>
    <mergeCell ref="B961:U962"/>
    <mergeCell ref="B966:U966"/>
    <mergeCell ref="B970:U977"/>
    <mergeCell ref="B981:U982"/>
    <mergeCell ref="W1074:AF1077"/>
    <mergeCell ref="B1079:U1082"/>
    <mergeCell ref="B1086:U1088"/>
    <mergeCell ref="B1090:U1099"/>
    <mergeCell ref="B1109:U1119"/>
    <mergeCell ref="B1123:U1126"/>
    <mergeCell ref="B1032:U1039"/>
    <mergeCell ref="B1041:U1047"/>
    <mergeCell ref="B1049:U1050"/>
    <mergeCell ref="B1052:U1060"/>
    <mergeCell ref="B1062:U1073"/>
    <mergeCell ref="B1074:U1077"/>
    <mergeCell ref="B1166:U1170"/>
    <mergeCell ref="B1183:U1191"/>
    <mergeCell ref="B1195:U1199"/>
    <mergeCell ref="B1203:U1207"/>
    <mergeCell ref="B1211:U1213"/>
    <mergeCell ref="B1217:U1220"/>
    <mergeCell ref="B1129:U1135"/>
    <mergeCell ref="B1138:U1140"/>
    <mergeCell ref="B1143:U1146"/>
    <mergeCell ref="B1151:C1151"/>
    <mergeCell ref="B1153:U1161"/>
    <mergeCell ref="B1164:U1164"/>
    <mergeCell ref="B1232:U1232"/>
    <mergeCell ref="B1234:U1235"/>
    <mergeCell ref="B1237:U1242"/>
    <mergeCell ref="C1251:U1251"/>
    <mergeCell ref="B1254:U1260"/>
    <mergeCell ref="B1261:U1263"/>
    <mergeCell ref="C1222:U1222"/>
    <mergeCell ref="B1224:U1226"/>
    <mergeCell ref="B1228:U1228"/>
    <mergeCell ref="B1229:U1229"/>
    <mergeCell ref="B1230:U1230"/>
    <mergeCell ref="B1231:U1231"/>
    <mergeCell ref="B1311:U1313"/>
    <mergeCell ref="C1321:U1321"/>
    <mergeCell ref="B1324:C1324"/>
    <mergeCell ref="B1325:C1325"/>
    <mergeCell ref="B1327:C1327"/>
    <mergeCell ref="B1328:C1329"/>
    <mergeCell ref="B1264:U1265"/>
    <mergeCell ref="B1274:U1279"/>
    <mergeCell ref="B1281:U1285"/>
    <mergeCell ref="B1295:U1296"/>
    <mergeCell ref="B1299:U1301"/>
    <mergeCell ref="B1304:U1309"/>
    <mergeCell ref="B1377:U1380"/>
    <mergeCell ref="C1392:U1392"/>
    <mergeCell ref="B1396:U1400"/>
    <mergeCell ref="B1402:U1403"/>
    <mergeCell ref="B1408:C1408"/>
    <mergeCell ref="B1410:U1420"/>
    <mergeCell ref="B1336:U1340"/>
    <mergeCell ref="B1345:U1350"/>
    <mergeCell ref="B1352:C1352"/>
    <mergeCell ref="C1354:U1365"/>
    <mergeCell ref="C1367:U1367"/>
    <mergeCell ref="B1369:U1375"/>
    <mergeCell ref="B1472:C1473"/>
    <mergeCell ref="B1515:U1517"/>
    <mergeCell ref="B1520:U1528"/>
    <mergeCell ref="B1588:C1588"/>
    <mergeCell ref="B1591:U1594"/>
    <mergeCell ref="C1604:C1606"/>
    <mergeCell ref="D1604:D1606"/>
    <mergeCell ref="U1604:U1606"/>
    <mergeCell ref="B1422:U1425"/>
    <mergeCell ref="B1427:U1430"/>
    <mergeCell ref="C1432:D1432"/>
    <mergeCell ref="B1434:U1443"/>
    <mergeCell ref="C1445:D1445"/>
    <mergeCell ref="B1447:U1460"/>
    <mergeCell ref="B1620:B1621"/>
    <mergeCell ref="C1620:C1621"/>
    <mergeCell ref="D1620:D1621"/>
    <mergeCell ref="U1620:U1621"/>
    <mergeCell ref="B1623:B1624"/>
    <mergeCell ref="C1623:C1624"/>
    <mergeCell ref="D1623:D1624"/>
    <mergeCell ref="U1623:U1624"/>
    <mergeCell ref="B1608:B1609"/>
    <mergeCell ref="B1611:B1612"/>
    <mergeCell ref="C1611:C1612"/>
    <mergeCell ref="D1611:D1612"/>
    <mergeCell ref="U1611:U1612"/>
    <mergeCell ref="B1614:B1615"/>
    <mergeCell ref="C1614:C1615"/>
    <mergeCell ref="D1614:D1615"/>
    <mergeCell ref="U1614:U1615"/>
    <mergeCell ref="B1627:B1628"/>
    <mergeCell ref="B1630:B1631"/>
    <mergeCell ref="C1630:C1631"/>
    <mergeCell ref="D1630:D1631"/>
    <mergeCell ref="U1630:U1631"/>
    <mergeCell ref="B1633:B1634"/>
    <mergeCell ref="C1633:C1634"/>
    <mergeCell ref="D1633:D1634"/>
    <mergeCell ref="U1633:U1634"/>
    <mergeCell ref="B1740:U1747"/>
    <mergeCell ref="B1749:U1751"/>
    <mergeCell ref="B1756:U1768"/>
    <mergeCell ref="B1781:U1786"/>
    <mergeCell ref="B1800:U1800"/>
    <mergeCell ref="B1802:U1809"/>
    <mergeCell ref="B1646:U1657"/>
    <mergeCell ref="B1671:U1673"/>
    <mergeCell ref="B1702:U1705"/>
    <mergeCell ref="B1718:U1720"/>
    <mergeCell ref="B1728:U1730"/>
    <mergeCell ref="B1732:U1737"/>
    <mergeCell ref="B1856:U1859"/>
    <mergeCell ref="B1861:U1865"/>
    <mergeCell ref="B1871:U1872"/>
    <mergeCell ref="B1881:U1881"/>
    <mergeCell ref="B1883:U1890"/>
    <mergeCell ref="B1816:U1824"/>
    <mergeCell ref="B1826:U1831"/>
    <mergeCell ref="B1833:U1838"/>
    <mergeCell ref="B1843:U1843"/>
    <mergeCell ref="B1845:U1848"/>
    <mergeCell ref="B1850:U1854"/>
  </mergeCells>
  <printOptions horizontalCentered="1"/>
  <pageMargins left="0.9055118110236221" right="0.9055118110236221" top="0.82677165354330717" bottom="0.74803149606299213" header="0.51181102362204722" footer="0.59055118110236227"/>
  <pageSetup paperSize="9" firstPageNumber="16" fitToHeight="4" orientation="landscape" useFirstPageNumber="1" r:id="rId1"/>
  <headerFooter>
    <oddHeader>&amp;C&amp;P</oddHeader>
  </headerFooter>
  <rowBreaks count="1" manualBreakCount="1">
    <brk id="82" min="1" max="12"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1788"/>
  <sheetViews>
    <sheetView topLeftCell="A4" zoomScale="90" zoomScaleNormal="90" workbookViewId="0">
      <selection activeCell="B6" sqref="B6"/>
    </sheetView>
  </sheetViews>
  <sheetFormatPr defaultColWidth="9.140625" defaultRowHeight="15"/>
  <cols>
    <col min="1" max="1" width="4.42578125" style="22" customWidth="1"/>
    <col min="2" max="2" width="88.85546875" style="22" customWidth="1"/>
    <col min="3" max="3" width="21.140625" style="38" customWidth="1"/>
    <col min="4" max="4" width="21.28515625" style="38" customWidth="1"/>
    <col min="5" max="7" width="3.85546875" style="38" hidden="1" customWidth="1"/>
    <col min="8" max="8" width="21.28515625" style="39" customWidth="1"/>
    <col min="9" max="16384" width="9.140625" style="22"/>
  </cols>
  <sheetData>
    <row r="1" spans="2:8" ht="14.25">
      <c r="B1" s="1034" t="s">
        <v>264</v>
      </c>
      <c r="C1" s="1035"/>
      <c r="D1" s="1035"/>
      <c r="E1" s="1035"/>
      <c r="F1" s="1035"/>
      <c r="G1" s="1035"/>
      <c r="H1" s="1036"/>
    </row>
    <row r="2" spans="2:8" thickBot="1">
      <c r="B2" s="1037"/>
      <c r="C2" s="1038"/>
      <c r="D2" s="1038"/>
      <c r="E2" s="1038"/>
      <c r="F2" s="1038"/>
      <c r="G2" s="1038"/>
      <c r="H2" s="1039"/>
    </row>
    <row r="3" spans="2:8" ht="14.1" customHeight="1">
      <c r="B3" s="701"/>
      <c r="C3" s="1040" t="s">
        <v>503</v>
      </c>
      <c r="D3" s="1040" t="s">
        <v>504</v>
      </c>
      <c r="E3" s="702"/>
      <c r="F3" s="702"/>
      <c r="G3" s="702"/>
      <c r="H3" s="1040" t="s">
        <v>555</v>
      </c>
    </row>
    <row r="4" spans="2:8" ht="37.5" customHeight="1" thickBot="1">
      <c r="B4" s="703"/>
      <c r="C4" s="1041"/>
      <c r="D4" s="1041" t="s">
        <v>103</v>
      </c>
      <c r="E4" s="704"/>
      <c r="F4" s="704"/>
      <c r="G4" s="704"/>
      <c r="H4" s="1041" t="s">
        <v>103</v>
      </c>
    </row>
    <row r="5" spans="2:8" ht="17.25" customHeight="1" thickBot="1">
      <c r="B5" s="705"/>
      <c r="C5" s="706" t="s">
        <v>103</v>
      </c>
      <c r="D5" s="706" t="s">
        <v>103</v>
      </c>
      <c r="E5" s="706"/>
      <c r="F5" s="706"/>
      <c r="G5" s="706"/>
      <c r="H5" s="706" t="s">
        <v>103</v>
      </c>
    </row>
    <row r="6" spans="2:8" ht="14.25">
      <c r="B6" s="701"/>
      <c r="C6" s="707"/>
      <c r="D6" s="707"/>
      <c r="E6" s="708"/>
      <c r="F6" s="708"/>
      <c r="G6" s="708"/>
      <c r="H6" s="707"/>
    </row>
    <row r="7" spans="2:8" ht="14.25">
      <c r="B7" s="709" t="s">
        <v>242</v>
      </c>
      <c r="C7" s="710"/>
      <c r="D7" s="711"/>
      <c r="E7" s="712"/>
      <c r="F7" s="712"/>
      <c r="G7" s="712"/>
      <c r="H7" s="711"/>
    </row>
    <row r="8" spans="2:8" ht="14.25">
      <c r="B8" s="705" t="s">
        <v>243</v>
      </c>
      <c r="C8" s="713">
        <f>'ΑΠΟΤΕΛΕΣΜΑΤΑ ΓΙΑ ΤΟ ΕΤΟΣ  (9)'!E31</f>
        <v>-44142339.133659743</v>
      </c>
      <c r="D8" s="713">
        <v>13266010</v>
      </c>
      <c r="E8" s="713"/>
      <c r="F8" s="713"/>
      <c r="G8" s="713"/>
      <c r="H8" s="713">
        <f>'ΙΣΟΛΟΓΙΣΜΟΣ (10)'!AM27</f>
        <v>28066587.075000048</v>
      </c>
    </row>
    <row r="9" spans="2:8" ht="14.25">
      <c r="B9" s="705" t="s">
        <v>244</v>
      </c>
      <c r="C9" s="714"/>
      <c r="D9" s="713"/>
      <c r="E9" s="713"/>
      <c r="F9" s="713"/>
      <c r="G9" s="713"/>
      <c r="H9" s="713"/>
    </row>
    <row r="10" spans="2:8" ht="14.25">
      <c r="B10" s="705" t="s">
        <v>245</v>
      </c>
      <c r="C10" s="713">
        <f>'[5]ΟΙΚΟΝΟΜΙΚΕΣ ΚΑΤΑΣΤΑΣΕΙΣ 2021'!$J876</f>
        <v>80658.399999999994</v>
      </c>
      <c r="D10" s="713">
        <v>200000</v>
      </c>
      <c r="E10" s="713"/>
      <c r="F10" s="713"/>
      <c r="G10" s="713"/>
      <c r="H10" s="713">
        <f>-'ΙΣΟΛΟΓΙΣΜΟΣ (10)'!Q12</f>
        <v>400000</v>
      </c>
    </row>
    <row r="11" spans="2:8" ht="14.25">
      <c r="B11" s="705" t="s">
        <v>468</v>
      </c>
      <c r="C11" s="713">
        <f>'[5]ΟΙΚΟΝΟΜΙΚΕΣ ΚΑΤΑΣΤΑΣΕΙΣ 2021'!$J877</f>
        <v>544096.11593642284</v>
      </c>
      <c r="D11" s="713">
        <v>500000</v>
      </c>
      <c r="E11" s="713"/>
      <c r="F11" s="713"/>
      <c r="G11" s="713"/>
      <c r="H11" s="713">
        <f>-'ΙΣΟΛΟΓΙΣΜΟΣ (10)'!AM13</f>
        <v>500000</v>
      </c>
    </row>
    <row r="12" spans="2:8" ht="14.25" hidden="1">
      <c r="B12" s="705" t="s">
        <v>400</v>
      </c>
      <c r="C12" s="713">
        <f>'[5]ΟΙΚΟΝΟΜΙΚΕΣ ΚΑΤΑΣΤΑΣΕΙΣ 2021'!$J856</f>
        <v>0</v>
      </c>
      <c r="D12" s="713">
        <v>0</v>
      </c>
      <c r="E12" s="713"/>
      <c r="F12" s="713"/>
      <c r="G12" s="713"/>
      <c r="H12" s="713"/>
    </row>
    <row r="13" spans="2:8" ht="14.25">
      <c r="B13" s="705" t="s">
        <v>246</v>
      </c>
      <c r="C13" s="713">
        <f>'[5]ΟΙΚΟΝΟΜΙΚΕΣ ΚΑΤΑΣΤΑΣΕΙΣ 2021'!$J879</f>
        <v>2631556.0000000005</v>
      </c>
      <c r="D13" s="713">
        <v>2950000</v>
      </c>
      <c r="E13" s="713"/>
      <c r="F13" s="713"/>
      <c r="G13" s="713"/>
      <c r="H13" s="713">
        <f>-'ΙΣΟΛΟΓΙΣΜΟΣ (10)'!AI14</f>
        <v>3100000</v>
      </c>
    </row>
    <row r="14" spans="2:8" ht="14.25">
      <c r="B14" s="705" t="s">
        <v>456</v>
      </c>
      <c r="C14" s="713">
        <f>'[5]ΟΙΚΟΝΟΜΙΚΕΣ ΚΑΤΑΣΤΑΣΕΙΣ 2021'!$J880</f>
        <v>440000</v>
      </c>
      <c r="D14" s="713">
        <v>1500000</v>
      </c>
      <c r="E14" s="713"/>
      <c r="F14" s="713"/>
      <c r="G14" s="713"/>
      <c r="H14" s="713">
        <f>-'ΙΣΟΛΟΓΙΣΜΟΣ (10)'!AJ18</f>
        <v>1000000</v>
      </c>
    </row>
    <row r="15" spans="2:8" ht="14.25" hidden="1">
      <c r="B15" s="705" t="s">
        <v>456</v>
      </c>
      <c r="C15" s="713"/>
      <c r="D15" s="713">
        <v>0</v>
      </c>
      <c r="E15" s="713"/>
      <c r="F15" s="713"/>
      <c r="G15" s="713"/>
      <c r="H15" s="713"/>
    </row>
    <row r="16" spans="2:8" ht="14.25" hidden="1">
      <c r="B16" s="705" t="s">
        <v>142</v>
      </c>
      <c r="C16" s="713">
        <v>0</v>
      </c>
      <c r="D16" s="713">
        <v>0</v>
      </c>
      <c r="E16" s="713"/>
      <c r="F16" s="713"/>
      <c r="G16" s="713"/>
      <c r="H16" s="713">
        <v>0</v>
      </c>
    </row>
    <row r="17" spans="2:12" ht="14.25">
      <c r="B17" s="705" t="s">
        <v>399</v>
      </c>
      <c r="C17" s="713">
        <f>'[5]ΟΙΚΟΝΟΜΙΚΕΣ ΚΑΤΑΣΤΑΣΕΙΣ 2021'!$J884</f>
        <v>-2712214.4000000004</v>
      </c>
      <c r="D17" s="713">
        <v>-3150000</v>
      </c>
      <c r="E17" s="713"/>
      <c r="F17" s="713"/>
      <c r="G17" s="713"/>
      <c r="H17" s="713">
        <f>'ΙΣΟΛΟΓΙΣΜΟΣ (10)'!AJ32</f>
        <v>-3500000</v>
      </c>
    </row>
    <row r="18" spans="2:12" ht="14.25">
      <c r="B18" s="705" t="s">
        <v>469</v>
      </c>
      <c r="C18" s="713">
        <f>'[5]ΟΙΚΟΝΟΜΙΚΕΣ ΚΑΤΑΣΤΑΣΕΙΣ 2021'!$J885</f>
        <v>88493.724719009653</v>
      </c>
      <c r="D18" s="713">
        <v>72620</v>
      </c>
      <c r="E18" s="713"/>
      <c r="F18" s="713"/>
      <c r="G18" s="713"/>
      <c r="H18" s="713">
        <f>+'ΙΣΟΛΟΓΙΣΜΟΣ (10)'!AK37</f>
        <v>100000</v>
      </c>
    </row>
    <row r="19" spans="2:12" ht="14.25">
      <c r="B19" s="705" t="s">
        <v>587</v>
      </c>
      <c r="C19" s="715">
        <f>'[5]ΟΙΚΟΝΟΜΙΚΕΣ ΚΑΤΑΣΤΑΣΕΙΣ 2021'!$J886</f>
        <v>-5737.64</v>
      </c>
      <c r="D19" s="715">
        <v>1000</v>
      </c>
      <c r="E19" s="713"/>
      <c r="F19" s="713"/>
      <c r="G19" s="713"/>
      <c r="H19" s="715">
        <v>0</v>
      </c>
    </row>
    <row r="20" spans="2:12" ht="14.25">
      <c r="B20" s="705"/>
      <c r="C20" s="713">
        <f>SUM(C7:C19)</f>
        <v>-43075486.933004312</v>
      </c>
      <c r="D20" s="713">
        <f>SUM(D7:D19)</f>
        <v>15339630</v>
      </c>
      <c r="E20" s="713"/>
      <c r="F20" s="713"/>
      <c r="G20" s="713"/>
      <c r="H20" s="713">
        <f>SUM(H7:H19)</f>
        <v>29666587.075000048</v>
      </c>
    </row>
    <row r="21" spans="2:12" ht="14.25">
      <c r="B21" s="705" t="s">
        <v>247</v>
      </c>
      <c r="C21" s="714"/>
      <c r="D21" s="713"/>
      <c r="E21" s="713"/>
      <c r="F21" s="713"/>
      <c r="G21" s="713"/>
      <c r="H21" s="713"/>
    </row>
    <row r="22" spans="2:12" ht="14.25">
      <c r="B22" s="705" t="s">
        <v>470</v>
      </c>
      <c r="C22" s="713">
        <f>+'[5]ΟΙΚΟΝΟΜΙΚΕΣ ΚΑΤΑΣΤΑΣΕΙΣ 2021'!$J890</f>
        <v>1352778.7100000009</v>
      </c>
      <c r="D22" s="713">
        <v>-2000000</v>
      </c>
      <c r="E22" s="713"/>
      <c r="F22" s="713"/>
      <c r="G22" s="713"/>
      <c r="H22" s="713">
        <f>-'ΙΣΟΛΟΓΙΣΜΟΣ (10)'!AM17</f>
        <v>-2000000</v>
      </c>
    </row>
    <row r="23" spans="2:12" ht="14.25">
      <c r="B23" s="705" t="s">
        <v>248</v>
      </c>
      <c r="C23" s="713">
        <f>+'[5]ΟΙΚΟΝΟΜΙΚΕΣ ΚΑΤΑΣΤΑΣΕΙΣ 2021'!$J891</f>
        <v>-127497285.01245959</v>
      </c>
      <c r="D23" s="713">
        <v>-5000000</v>
      </c>
      <c r="E23" s="713"/>
      <c r="F23" s="713"/>
      <c r="G23" s="713"/>
      <c r="H23" s="713">
        <f>-'ΙΣΟΛΟΓΙΣΜΟΣ (10)'!AI18</f>
        <v>-20000000</v>
      </c>
    </row>
    <row r="24" spans="2:12" ht="14.25">
      <c r="B24" s="705" t="s">
        <v>249</v>
      </c>
      <c r="C24" s="713">
        <f>+'[5]ΟΙΚΟΝΟΜΙΚΕΣ ΚΑΤΑΣΤΑΣΕΙΣ 2021'!$J892</f>
        <v>135164102.14611998</v>
      </c>
      <c r="D24" s="713">
        <v>4900000</v>
      </c>
      <c r="E24" s="713"/>
      <c r="F24" s="713"/>
      <c r="G24" s="713"/>
      <c r="H24" s="713">
        <f>'ΙΣΟΛΟΓΙΣΜΟΣ (10)'!AI36+'ΙΣΟΛΟΓΙΣΜΟΣ (10)'!AJ36+'ΙΣΟΛΟΓΙΣΜΟΣ (10)'!AK36</f>
        <v>16800000</v>
      </c>
    </row>
    <row r="25" spans="2:12" ht="14.25">
      <c r="B25" s="705" t="s">
        <v>471</v>
      </c>
      <c r="C25" s="713">
        <f>+'[5]ΟΙΚΟΝΟΜΙΚΕΣ ΚΑΤΑΣΤΑΣΕΙΣ 2021'!$J893</f>
        <v>-16318</v>
      </c>
      <c r="D25" s="713">
        <v>0</v>
      </c>
      <c r="E25" s="713"/>
      <c r="F25" s="713"/>
      <c r="G25" s="713"/>
      <c r="H25" s="713">
        <f>+'ΙΣΟΛΟΓΙΣΜΟΣ (10)'!AK32</f>
        <v>100000</v>
      </c>
    </row>
    <row r="26" spans="2:12" ht="14.25">
      <c r="B26" s="705" t="s">
        <v>250</v>
      </c>
      <c r="C26" s="713">
        <f>+'[5]ΟΙΚΟΝΟΜΙΚΕΣ ΚΑΤΑΣΤΑΣΕΙΣ 2021'!$J894</f>
        <v>11830</v>
      </c>
      <c r="D26" s="713">
        <v>100000</v>
      </c>
      <c r="E26" s="713"/>
      <c r="F26" s="713"/>
      <c r="G26" s="713"/>
      <c r="H26" s="713">
        <f>+'ΙΣΟΛΟΓΙΣΜΟΣ (10)'!AM38</f>
        <v>50000</v>
      </c>
    </row>
    <row r="27" spans="2:12" ht="14.25">
      <c r="B27" s="705" t="s">
        <v>472</v>
      </c>
      <c r="C27" s="713">
        <f>+'[5]ΟΙΚΟΝΟΜΙΚΕΣ ΚΑΤΑΣΤΑΣΕΙΣ 2021'!$J895</f>
        <v>-595244.71852240444</v>
      </c>
      <c r="D27" s="715">
        <v>-584557</v>
      </c>
      <c r="E27" s="713"/>
      <c r="F27" s="713"/>
      <c r="G27" s="713"/>
      <c r="H27" s="715">
        <f>+'ΙΣΟΛΟΓΙΣΜΟΣ (10)'!AI37</f>
        <v>-600000</v>
      </c>
    </row>
    <row r="28" spans="2:12" ht="14.25">
      <c r="B28" s="709" t="s">
        <v>251</v>
      </c>
      <c r="C28" s="716">
        <f>SUM(C20:C27)</f>
        <v>-34655623.807866342</v>
      </c>
      <c r="D28" s="716">
        <f>SUM(D20:D27)</f>
        <v>12755073</v>
      </c>
      <c r="E28" s="713"/>
      <c r="F28" s="713"/>
      <c r="G28" s="713"/>
      <c r="H28" s="717">
        <f>SUM(H20:H27)</f>
        <v>24016587.075000048</v>
      </c>
    </row>
    <row r="29" spans="2:12" ht="14.25">
      <c r="B29" s="709" t="s">
        <v>252</v>
      </c>
      <c r="C29" s="713"/>
      <c r="D29" s="713"/>
      <c r="E29" s="713"/>
      <c r="F29" s="713"/>
      <c r="G29" s="713"/>
      <c r="H29" s="713"/>
    </row>
    <row r="30" spans="2:12" ht="14.25">
      <c r="B30" s="705" t="s">
        <v>253</v>
      </c>
      <c r="C30" s="713">
        <f>+'[5]ΟΙΚΟΝΟΜΙΚΕΣ ΚΑΤΑΣΤΑΣΕΙΣ 2021'!$J901</f>
        <v>-71958.350000000006</v>
      </c>
      <c r="D30" s="713">
        <v>-693010</v>
      </c>
      <c r="E30" s="713"/>
      <c r="F30" s="713"/>
      <c r="G30" s="713"/>
      <c r="H30" s="713">
        <f>-'ΙΣΟΛΟΓΙΣΜΟΣ (10)'!AJ12</f>
        <v>-1100000</v>
      </c>
    </row>
    <row r="31" spans="2:12" ht="17.25" customHeight="1">
      <c r="B31" s="705" t="s">
        <v>254</v>
      </c>
      <c r="C31" s="713">
        <f>+'[5]ΟΙΚΟΝΟΜΙΚΕΣ ΚΑΤΑΣΤΑΣΕΙΣ 2021'!$J902</f>
        <v>-1766507.7400000002</v>
      </c>
      <c r="D31" s="713">
        <v>-7660000</v>
      </c>
      <c r="E31" s="713"/>
      <c r="F31" s="713"/>
      <c r="G31" s="713"/>
      <c r="H31" s="713">
        <f>-'ΙΣΟΛΟΓΙΣΜΟΣ (10)'!AJ14</f>
        <v>-8200000</v>
      </c>
    </row>
    <row r="32" spans="2:12">
      <c r="B32" s="705" t="s">
        <v>255</v>
      </c>
      <c r="C32" s="717">
        <f>SUM(C30:C31)</f>
        <v>-1838466.0900000003</v>
      </c>
      <c r="D32" s="717">
        <f>SUM(D30:D31)</f>
        <v>-8353010</v>
      </c>
      <c r="E32" s="713"/>
      <c r="F32" s="713"/>
      <c r="G32" s="713"/>
      <c r="H32" s="717">
        <f>SUM(H30:H31)</f>
        <v>-9300000</v>
      </c>
      <c r="J32" s="14"/>
      <c r="K32" s="14"/>
      <c r="L32" s="38"/>
    </row>
    <row r="33" spans="2:12">
      <c r="B33" s="709" t="s">
        <v>259</v>
      </c>
      <c r="C33" s="713"/>
      <c r="D33" s="713"/>
      <c r="E33" s="713"/>
      <c r="F33" s="713"/>
      <c r="G33" s="713"/>
      <c r="H33" s="713"/>
      <c r="J33" s="14"/>
      <c r="K33" s="14"/>
      <c r="L33" s="38"/>
    </row>
    <row r="34" spans="2:12" ht="18.75" hidden="1" customHeight="1">
      <c r="B34" s="705" t="s">
        <v>256</v>
      </c>
      <c r="C34" s="713">
        <v>0</v>
      </c>
      <c r="D34" s="713">
        <v>0</v>
      </c>
      <c r="E34" s="713"/>
      <c r="F34" s="713"/>
      <c r="G34" s="713"/>
      <c r="H34" s="713">
        <v>0</v>
      </c>
      <c r="J34" s="14"/>
      <c r="K34" s="14"/>
      <c r="L34" s="38"/>
    </row>
    <row r="35" spans="2:12">
      <c r="B35" s="705" t="s">
        <v>257</v>
      </c>
      <c r="C35" s="713">
        <f>+'[5]ΟΙΚΟΝΟΜΙΚΕΣ ΚΑΤΑΣΤΑΣΕΙΣ 2021'!$J908</f>
        <v>3001859.84</v>
      </c>
      <c r="D35" s="713">
        <f>-D31</f>
        <v>7660000</v>
      </c>
      <c r="E35" s="713"/>
      <c r="F35" s="713"/>
      <c r="G35" s="713"/>
      <c r="H35" s="713">
        <f>+'ΙΣΟΛΟΓΙΣΜΟΣ (10)'!AI32</f>
        <v>8200000</v>
      </c>
      <c r="J35" s="14"/>
      <c r="K35" s="14"/>
      <c r="L35" s="38"/>
    </row>
    <row r="36" spans="2:12">
      <c r="B36" s="705" t="s">
        <v>258</v>
      </c>
      <c r="C36" s="713">
        <f>+'[5]ΟΙΚΟΝΟΜΙΚΕΣ ΚΑΤΑΣΤΑΣΕΙΣ 2021'!$J909</f>
        <v>5737.64</v>
      </c>
      <c r="D36" s="713">
        <v>-1000</v>
      </c>
      <c r="E36" s="713"/>
      <c r="F36" s="713"/>
      <c r="G36" s="713"/>
      <c r="H36" s="713">
        <v>0</v>
      </c>
      <c r="J36" s="14"/>
      <c r="K36" s="14"/>
      <c r="L36" s="38"/>
    </row>
    <row r="37" spans="2:12">
      <c r="B37" s="705" t="s">
        <v>263</v>
      </c>
      <c r="C37" s="717">
        <f>SUM(C34:C36)</f>
        <v>3007597.48</v>
      </c>
      <c r="D37" s="717">
        <f>SUM(D34:D36)</f>
        <v>7659000</v>
      </c>
      <c r="E37" s="713"/>
      <c r="F37" s="713"/>
      <c r="G37" s="713"/>
      <c r="H37" s="717">
        <f>SUM(H34:H36)</f>
        <v>8200000</v>
      </c>
      <c r="J37" s="14"/>
      <c r="K37" s="14"/>
      <c r="L37" s="38"/>
    </row>
    <row r="38" spans="2:12">
      <c r="B38" s="709" t="s">
        <v>260</v>
      </c>
      <c r="C38" s="717">
        <f>+C37+C32+C28</f>
        <v>-33486492.417866342</v>
      </c>
      <c r="D38" s="717">
        <f>+D37+D32+D28</f>
        <v>12061063</v>
      </c>
      <c r="E38" s="713"/>
      <c r="F38" s="713"/>
      <c r="G38" s="713"/>
      <c r="H38" s="717">
        <f>+H37+H32+H28</f>
        <v>22916587.075000048</v>
      </c>
      <c r="J38" s="14"/>
      <c r="K38" s="14"/>
      <c r="L38" s="38"/>
    </row>
    <row r="39" spans="2:12">
      <c r="B39" s="709" t="s">
        <v>261</v>
      </c>
      <c r="C39" s="717">
        <f>+'[5]ΟΙΚΟΝΟΜΙΚΕΣ ΚΑΤΑΣΤΑΣΕΙΣ 2021'!$K$749</f>
        <v>352995163</v>
      </c>
      <c r="D39" s="717">
        <v>319559310</v>
      </c>
      <c r="E39" s="713"/>
      <c r="F39" s="713"/>
      <c r="G39" s="713"/>
      <c r="H39" s="717">
        <f>'ΙΣΟΛΟΓΙΣΜΟΣ (10)'!G19</f>
        <v>331620373</v>
      </c>
      <c r="I39" s="34"/>
      <c r="J39" s="48"/>
      <c r="K39" s="48"/>
      <c r="L39" s="49"/>
    </row>
    <row r="40" spans="2:12" ht="15.75" thickBot="1">
      <c r="B40" s="718" t="s">
        <v>262</v>
      </c>
      <c r="C40" s="719">
        <f>SUM(C38:C39)</f>
        <v>319508670.58213365</v>
      </c>
      <c r="D40" s="719">
        <f>SUM(D38:D39)</f>
        <v>331620373</v>
      </c>
      <c r="E40" s="720"/>
      <c r="F40" s="720"/>
      <c r="G40" s="720"/>
      <c r="H40" s="719">
        <f>SUM(H38:H39)</f>
        <v>354536960.07500005</v>
      </c>
      <c r="I40" s="34"/>
      <c r="J40" s="48"/>
      <c r="K40" s="48"/>
      <c r="L40" s="49"/>
    </row>
    <row r="41" spans="2:12" ht="14.25">
      <c r="B41" s="721" t="s">
        <v>558</v>
      </c>
      <c r="C41" s="722"/>
      <c r="D41" s="723"/>
      <c r="E41" s="723"/>
      <c r="F41" s="723"/>
      <c r="G41" s="723"/>
      <c r="H41" s="723"/>
    </row>
    <row r="42" spans="2:12" ht="14.25">
      <c r="B42" s="721" t="s">
        <v>559</v>
      </c>
      <c r="C42" s="722"/>
      <c r="D42" s="723"/>
      <c r="E42" s="723"/>
      <c r="F42" s="723"/>
      <c r="G42" s="723"/>
      <c r="H42" s="724"/>
    </row>
    <row r="43" spans="2:12" ht="14.25">
      <c r="B43" s="683"/>
      <c r="C43" s="686"/>
      <c r="D43" s="687"/>
      <c r="E43" s="687"/>
      <c r="F43" s="687"/>
      <c r="G43" s="687"/>
      <c r="H43" s="688"/>
    </row>
    <row r="44" spans="2:12" ht="14.25">
      <c r="B44" s="689"/>
      <c r="C44" s="684"/>
      <c r="D44" s="684"/>
      <c r="E44" s="687"/>
      <c r="F44" s="687"/>
      <c r="G44" s="687"/>
      <c r="H44" s="684"/>
    </row>
    <row r="45" spans="2:12" ht="14.25">
      <c r="B45" s="690"/>
      <c r="C45" s="686"/>
      <c r="D45" s="687"/>
      <c r="E45" s="687"/>
      <c r="F45" s="687"/>
      <c r="G45" s="687"/>
      <c r="H45" s="684"/>
    </row>
    <row r="46" spans="2:12" ht="14.25">
      <c r="B46" s="690"/>
      <c r="C46" s="687"/>
      <c r="D46" s="687"/>
      <c r="E46" s="687"/>
      <c r="F46" s="687"/>
      <c r="G46" s="687"/>
      <c r="H46" s="688"/>
    </row>
    <row r="47" spans="2:12" ht="14.25">
      <c r="B47" s="689"/>
      <c r="C47" s="687"/>
      <c r="D47" s="687"/>
      <c r="E47" s="687"/>
      <c r="F47" s="687"/>
      <c r="G47" s="687"/>
      <c r="H47" s="688"/>
    </row>
    <row r="48" spans="2:12" ht="18.75" customHeight="1">
      <c r="B48" s="691"/>
      <c r="C48" s="1032"/>
      <c r="D48" s="1032"/>
      <c r="E48" s="1032"/>
      <c r="F48" s="1032"/>
      <c r="G48" s="1032"/>
      <c r="H48" s="1032"/>
    </row>
    <row r="49" spans="1:13" ht="14.25">
      <c r="B49" s="692"/>
      <c r="C49" s="693"/>
      <c r="D49" s="693"/>
      <c r="E49" s="693"/>
      <c r="F49" s="693"/>
      <c r="G49" s="693"/>
      <c r="H49" s="693"/>
    </row>
    <row r="50" spans="1:13" ht="18.75" customHeight="1">
      <c r="B50" s="691"/>
      <c r="C50" s="687"/>
      <c r="D50" s="687"/>
      <c r="E50" s="687"/>
      <c r="F50" s="687"/>
      <c r="G50" s="687"/>
      <c r="H50" s="688"/>
    </row>
    <row r="51" spans="1:13" s="37" customFormat="1" ht="14.25">
      <c r="A51" s="22"/>
      <c r="B51" s="692"/>
      <c r="C51" s="687"/>
      <c r="D51" s="687"/>
      <c r="E51" s="687"/>
      <c r="F51" s="687"/>
      <c r="G51" s="687"/>
      <c r="H51" s="688"/>
      <c r="I51" s="22"/>
      <c r="J51" s="22"/>
      <c r="K51" s="22"/>
      <c r="L51" s="22"/>
      <c r="M51" s="22"/>
    </row>
    <row r="52" spans="1:13" s="37" customFormat="1" ht="18.75" customHeight="1">
      <c r="A52" s="22"/>
      <c r="B52" s="694"/>
      <c r="C52" s="687"/>
      <c r="D52" s="687"/>
      <c r="E52" s="687"/>
      <c r="F52" s="687"/>
      <c r="G52" s="687"/>
      <c r="H52" s="688"/>
      <c r="I52" s="22"/>
      <c r="J52" s="22"/>
      <c r="K52" s="22"/>
      <c r="L52" s="22"/>
      <c r="M52" s="22"/>
    </row>
    <row r="53" spans="1:13" s="37" customFormat="1" ht="14.25">
      <c r="A53" s="22"/>
      <c r="B53" s="690"/>
      <c r="C53" s="687"/>
      <c r="D53" s="687"/>
      <c r="E53" s="687"/>
      <c r="F53" s="687"/>
      <c r="G53" s="687"/>
      <c r="H53" s="688"/>
      <c r="I53" s="22"/>
      <c r="J53" s="22"/>
      <c r="K53" s="22"/>
      <c r="L53" s="22"/>
      <c r="M53" s="22"/>
    </row>
    <row r="54" spans="1:13" s="37" customFormat="1" ht="14.25">
      <c r="A54" s="22"/>
      <c r="B54" s="694"/>
      <c r="C54" s="687"/>
      <c r="D54" s="687"/>
      <c r="E54" s="687"/>
      <c r="F54" s="687"/>
      <c r="G54" s="687"/>
      <c r="H54" s="688"/>
      <c r="I54" s="22"/>
      <c r="J54" s="22"/>
      <c r="K54" s="22"/>
      <c r="L54" s="22"/>
      <c r="M54" s="22"/>
    </row>
    <row r="55" spans="1:13" s="37" customFormat="1" ht="14.25">
      <c r="A55" s="22"/>
      <c r="B55" s="690"/>
      <c r="C55" s="1033"/>
      <c r="D55" s="1033"/>
      <c r="E55" s="1033"/>
      <c r="F55" s="1033"/>
      <c r="G55" s="1033"/>
      <c r="H55" s="1033"/>
      <c r="I55" s="22"/>
      <c r="J55" s="22"/>
      <c r="K55" s="22"/>
      <c r="L55" s="22"/>
      <c r="M55" s="22"/>
    </row>
    <row r="56" spans="1:13" s="37" customFormat="1" ht="18.75" customHeight="1">
      <c r="A56" s="22"/>
      <c r="B56" s="690"/>
      <c r="C56" s="1033"/>
      <c r="D56" s="1033"/>
      <c r="E56" s="1033"/>
      <c r="F56" s="1033"/>
      <c r="G56" s="1033"/>
      <c r="H56" s="1033"/>
      <c r="I56" s="22"/>
      <c r="J56" s="22"/>
      <c r="K56" s="22"/>
      <c r="L56" s="22"/>
      <c r="M56" s="22"/>
    </row>
    <row r="57" spans="1:13" s="37" customFormat="1" ht="14.25">
      <c r="A57" s="22"/>
      <c r="B57" s="690"/>
      <c r="C57" s="1033"/>
      <c r="D57" s="1033"/>
      <c r="E57" s="1033"/>
      <c r="F57" s="1033"/>
      <c r="G57" s="1033"/>
      <c r="H57" s="1033"/>
      <c r="I57" s="22"/>
      <c r="J57" s="22"/>
      <c r="K57" s="22"/>
      <c r="L57" s="22"/>
      <c r="M57" s="22"/>
    </row>
    <row r="58" spans="1:13" s="37" customFormat="1" ht="14.25">
      <c r="A58" s="22"/>
      <c r="B58" s="690"/>
      <c r="C58" s="687"/>
      <c r="D58" s="687"/>
      <c r="E58" s="687"/>
      <c r="F58" s="687"/>
      <c r="G58" s="687"/>
      <c r="H58" s="688"/>
      <c r="I58" s="22"/>
      <c r="J58" s="22"/>
      <c r="K58" s="22"/>
      <c r="L58" s="22"/>
      <c r="M58" s="22"/>
    </row>
    <row r="59" spans="1:13" s="37" customFormat="1" ht="14.25">
      <c r="A59" s="22"/>
      <c r="B59" s="690"/>
      <c r="C59" s="687"/>
      <c r="D59" s="687"/>
      <c r="E59" s="687"/>
      <c r="F59" s="687"/>
      <c r="G59" s="687"/>
      <c r="H59" s="688"/>
      <c r="I59" s="22"/>
      <c r="J59" s="22"/>
      <c r="K59" s="22"/>
      <c r="L59" s="22"/>
      <c r="M59" s="22"/>
    </row>
    <row r="60" spans="1:13" s="37" customFormat="1" ht="14.25">
      <c r="A60" s="22"/>
      <c r="B60" s="690"/>
      <c r="C60" s="687"/>
      <c r="D60" s="687"/>
      <c r="E60" s="687"/>
      <c r="F60" s="687"/>
      <c r="G60" s="687"/>
      <c r="H60" s="688"/>
      <c r="I60" s="22"/>
      <c r="J60" s="22"/>
      <c r="K60" s="22"/>
      <c r="L60" s="22"/>
      <c r="M60" s="22"/>
    </row>
    <row r="61" spans="1:13" s="37" customFormat="1" ht="14.25">
      <c r="A61" s="22"/>
      <c r="B61" s="690"/>
      <c r="C61" s="687"/>
      <c r="D61" s="687"/>
      <c r="E61" s="687"/>
      <c r="F61" s="687"/>
      <c r="G61" s="687"/>
      <c r="H61" s="688"/>
      <c r="I61" s="22"/>
      <c r="J61" s="22"/>
      <c r="K61" s="22"/>
      <c r="L61" s="22"/>
      <c r="M61" s="22"/>
    </row>
    <row r="62" spans="1:13" ht="14.25">
      <c r="B62" s="683"/>
      <c r="C62" s="684"/>
      <c r="D62" s="684"/>
      <c r="E62" s="684"/>
      <c r="F62" s="684"/>
      <c r="G62" s="684"/>
      <c r="H62" s="685"/>
    </row>
    <row r="63" spans="1:13" s="37" customFormat="1" ht="14.25">
      <c r="A63" s="22"/>
      <c r="B63" s="682"/>
      <c r="C63" s="684"/>
      <c r="D63" s="684"/>
      <c r="E63" s="684"/>
      <c r="F63" s="684"/>
      <c r="G63" s="684"/>
      <c r="H63" s="685"/>
      <c r="I63" s="22"/>
      <c r="J63" s="22"/>
      <c r="K63" s="22"/>
      <c r="L63" s="22"/>
      <c r="M63" s="22"/>
    </row>
    <row r="64" spans="1:13" s="37" customFormat="1" ht="14.25">
      <c r="A64" s="22"/>
      <c r="B64" s="683"/>
      <c r="C64" s="684"/>
      <c r="D64" s="684"/>
      <c r="E64" s="684"/>
      <c r="F64" s="684"/>
      <c r="G64" s="684"/>
      <c r="H64" s="685"/>
      <c r="I64" s="22"/>
      <c r="J64" s="22"/>
      <c r="K64" s="22"/>
      <c r="L64" s="22"/>
      <c r="M64" s="22"/>
    </row>
    <row r="65" spans="1:13" ht="14.25">
      <c r="B65" s="683"/>
      <c r="C65" s="684"/>
      <c r="D65" s="684"/>
      <c r="E65" s="684"/>
      <c r="F65" s="684"/>
      <c r="G65" s="684"/>
      <c r="H65" s="685"/>
    </row>
    <row r="66" spans="1:13" s="37" customFormat="1" ht="14.25">
      <c r="A66" s="22"/>
      <c r="B66" s="682"/>
      <c r="C66" s="684"/>
      <c r="D66" s="684"/>
      <c r="E66" s="684"/>
      <c r="F66" s="684"/>
      <c r="G66" s="684"/>
      <c r="H66" s="685"/>
      <c r="I66" s="22"/>
      <c r="J66" s="22"/>
      <c r="K66" s="22"/>
      <c r="L66" s="22"/>
      <c r="M66" s="22"/>
    </row>
    <row r="67" spans="1:13" ht="14.25">
      <c r="B67" s="683"/>
      <c r="C67" s="684"/>
      <c r="D67" s="684"/>
      <c r="E67" s="684"/>
      <c r="F67" s="684"/>
      <c r="G67" s="684"/>
      <c r="H67" s="685"/>
    </row>
    <row r="68" spans="1:13" ht="14.25">
      <c r="B68" s="683"/>
      <c r="C68" s="684"/>
      <c r="D68" s="684"/>
      <c r="E68" s="684"/>
      <c r="F68" s="684"/>
      <c r="G68" s="684"/>
      <c r="H68" s="685"/>
    </row>
    <row r="69" spans="1:13" ht="14.25">
      <c r="B69" s="683"/>
      <c r="C69" s="684"/>
      <c r="D69" s="684"/>
      <c r="E69" s="684"/>
      <c r="F69" s="684"/>
      <c r="G69" s="684"/>
      <c r="H69" s="685"/>
    </row>
    <row r="70" spans="1:13" ht="14.25">
      <c r="B70" s="682"/>
      <c r="C70" s="684"/>
      <c r="D70" s="684"/>
      <c r="E70" s="684"/>
      <c r="F70" s="684"/>
      <c r="G70" s="684"/>
      <c r="H70" s="685"/>
    </row>
    <row r="71" spans="1:13" ht="14.25">
      <c r="B71" s="683"/>
      <c r="C71" s="684"/>
      <c r="D71" s="684"/>
      <c r="E71" s="684"/>
      <c r="F71" s="684"/>
      <c r="G71" s="684"/>
      <c r="H71" s="685"/>
    </row>
    <row r="72" spans="1:13" ht="14.25">
      <c r="B72" s="683"/>
      <c r="C72" s="684"/>
      <c r="D72" s="684"/>
      <c r="E72" s="684"/>
      <c r="F72" s="684"/>
      <c r="G72" s="684"/>
      <c r="H72" s="685"/>
    </row>
    <row r="73" spans="1:13" ht="14.25">
      <c r="B73" s="683"/>
      <c r="C73" s="684"/>
      <c r="D73" s="684"/>
      <c r="E73" s="684"/>
      <c r="F73" s="684"/>
      <c r="G73" s="684"/>
      <c r="H73" s="685"/>
    </row>
    <row r="74" spans="1:13" ht="14.25">
      <c r="B74" s="683"/>
      <c r="C74" s="684"/>
      <c r="D74" s="684"/>
      <c r="E74" s="684"/>
      <c r="F74" s="684"/>
      <c r="G74" s="684"/>
      <c r="H74" s="685"/>
    </row>
    <row r="75" spans="1:13" ht="14.25">
      <c r="B75" s="683"/>
      <c r="C75" s="684"/>
      <c r="D75" s="684"/>
      <c r="E75" s="684"/>
      <c r="F75" s="684"/>
      <c r="G75" s="684"/>
      <c r="H75" s="685"/>
    </row>
    <row r="76" spans="1:13" ht="14.25">
      <c r="B76" s="683"/>
      <c r="C76" s="684"/>
      <c r="D76" s="684"/>
      <c r="E76" s="684"/>
      <c r="F76" s="684"/>
      <c r="G76" s="684"/>
      <c r="H76" s="685"/>
    </row>
    <row r="77" spans="1:13" ht="14.25">
      <c r="B77" s="695"/>
      <c r="C77" s="696"/>
      <c r="D77" s="696"/>
      <c r="E77" s="696"/>
      <c r="F77" s="696"/>
      <c r="G77" s="696"/>
      <c r="H77" s="684"/>
    </row>
    <row r="78" spans="1:13" ht="14.25">
      <c r="B78" s="682"/>
      <c r="C78" s="684"/>
      <c r="D78" s="684"/>
      <c r="E78" s="684"/>
      <c r="F78" s="684"/>
      <c r="G78" s="684"/>
      <c r="H78" s="685"/>
    </row>
    <row r="79" spans="1:13" ht="14.25">
      <c r="B79" s="683"/>
      <c r="C79" s="684"/>
      <c r="D79" s="684"/>
      <c r="E79" s="684"/>
      <c r="F79" s="684"/>
      <c r="G79" s="684"/>
      <c r="H79" s="685"/>
    </row>
    <row r="80" spans="1:13" ht="14.25">
      <c r="B80" s="1042"/>
      <c r="C80" s="1042"/>
      <c r="D80" s="1042"/>
      <c r="E80" s="1042"/>
      <c r="F80" s="1042"/>
      <c r="G80" s="1042"/>
      <c r="H80" s="1042"/>
    </row>
    <row r="81" spans="1:13" ht="14.25">
      <c r="B81" s="1042"/>
      <c r="C81" s="1042"/>
      <c r="D81" s="1042"/>
      <c r="E81" s="1042"/>
      <c r="F81" s="1042"/>
      <c r="G81" s="1042"/>
      <c r="H81" s="1042"/>
    </row>
    <row r="82" spans="1:13" ht="14.25">
      <c r="B82" s="1042"/>
      <c r="C82" s="1042"/>
      <c r="D82" s="1042"/>
      <c r="E82" s="1042"/>
      <c r="F82" s="1042"/>
      <c r="G82" s="1042"/>
      <c r="H82" s="1042"/>
    </row>
    <row r="83" spans="1:13" ht="14.25">
      <c r="B83" s="683"/>
      <c r="C83" s="684"/>
      <c r="D83" s="684"/>
      <c r="E83" s="684"/>
      <c r="F83" s="684"/>
      <c r="G83" s="684"/>
      <c r="H83" s="685"/>
    </row>
    <row r="84" spans="1:13" s="37" customFormat="1" ht="14.25">
      <c r="A84" s="22"/>
      <c r="B84" s="682"/>
      <c r="C84" s="684"/>
      <c r="D84" s="684"/>
      <c r="E84" s="684"/>
      <c r="F84" s="684"/>
      <c r="G84" s="684"/>
      <c r="H84" s="685"/>
      <c r="I84" s="22"/>
      <c r="J84" s="22"/>
      <c r="K84" s="22"/>
      <c r="L84" s="22"/>
      <c r="M84" s="22"/>
    </row>
    <row r="85" spans="1:13" s="37" customFormat="1" ht="15.75" customHeight="1">
      <c r="A85" s="22"/>
      <c r="B85" s="1042"/>
      <c r="C85" s="1042"/>
      <c r="D85" s="1042"/>
      <c r="E85" s="1042"/>
      <c r="F85" s="1042"/>
      <c r="G85" s="1042"/>
      <c r="H85" s="1042"/>
      <c r="I85" s="22"/>
      <c r="J85" s="22"/>
      <c r="K85" s="22"/>
      <c r="L85" s="22"/>
      <c r="M85" s="22"/>
    </row>
    <row r="86" spans="1:13" s="37" customFormat="1" ht="15.75" customHeight="1">
      <c r="A86" s="22"/>
      <c r="B86" s="1042"/>
      <c r="C86" s="1042"/>
      <c r="D86" s="1042"/>
      <c r="E86" s="1042"/>
      <c r="F86" s="1042"/>
      <c r="G86" s="1042"/>
      <c r="H86" s="1042"/>
      <c r="I86" s="22"/>
      <c r="J86" s="22"/>
      <c r="K86" s="22"/>
      <c r="L86" s="22"/>
      <c r="M86" s="22"/>
    </row>
    <row r="87" spans="1:13" s="37" customFormat="1" ht="14.25">
      <c r="A87" s="22"/>
      <c r="B87" s="1042"/>
      <c r="C87" s="1042"/>
      <c r="D87" s="1042"/>
      <c r="E87" s="1042"/>
      <c r="F87" s="1042"/>
      <c r="G87" s="1042"/>
      <c r="H87" s="1042"/>
      <c r="I87" s="22"/>
      <c r="J87" s="22"/>
      <c r="K87" s="22"/>
      <c r="L87" s="22"/>
      <c r="M87" s="22"/>
    </row>
    <row r="88" spans="1:13" ht="14.25">
      <c r="B88" s="683"/>
      <c r="C88" s="684"/>
      <c r="D88" s="684"/>
      <c r="E88" s="684"/>
      <c r="F88" s="684"/>
      <c r="G88" s="684"/>
      <c r="H88" s="685"/>
    </row>
    <row r="89" spans="1:13" s="37" customFormat="1" ht="14.25">
      <c r="A89" s="22"/>
      <c r="B89" s="682"/>
      <c r="C89" s="684"/>
      <c r="D89" s="684"/>
      <c r="E89" s="684"/>
      <c r="F89" s="684"/>
      <c r="G89" s="684"/>
      <c r="H89" s="685"/>
      <c r="I89" s="22"/>
      <c r="J89" s="22"/>
      <c r="K89" s="22"/>
      <c r="L89" s="22"/>
      <c r="M89" s="22"/>
    </row>
    <row r="90" spans="1:13" s="37" customFormat="1" ht="18.75" customHeight="1">
      <c r="A90" s="22"/>
      <c r="B90" s="1043"/>
      <c r="C90" s="1043"/>
      <c r="D90" s="1043"/>
      <c r="E90" s="1043"/>
      <c r="F90" s="1043"/>
      <c r="G90" s="1043"/>
      <c r="H90" s="1043"/>
      <c r="I90" s="22"/>
      <c r="J90" s="22"/>
      <c r="K90" s="22"/>
      <c r="L90" s="22"/>
      <c r="M90" s="22"/>
    </row>
    <row r="91" spans="1:13" s="37" customFormat="1" ht="18.75" customHeight="1">
      <c r="A91" s="22"/>
      <c r="B91" s="1043"/>
      <c r="C91" s="1043"/>
      <c r="D91" s="1043"/>
      <c r="E91" s="1043"/>
      <c r="F91" s="1043"/>
      <c r="G91" s="1043"/>
      <c r="H91" s="1043"/>
      <c r="I91" s="22"/>
      <c r="J91" s="22"/>
      <c r="K91" s="22"/>
      <c r="L91" s="22"/>
      <c r="M91" s="22"/>
    </row>
    <row r="92" spans="1:13" s="37" customFormat="1" ht="18.75" customHeight="1">
      <c r="A92" s="22"/>
      <c r="B92" s="1043"/>
      <c r="C92" s="1043"/>
      <c r="D92" s="1043"/>
      <c r="E92" s="1043"/>
      <c r="F92" s="1043"/>
      <c r="G92" s="1043"/>
      <c r="H92" s="1043"/>
      <c r="I92" s="22"/>
      <c r="J92" s="22"/>
      <c r="K92" s="22"/>
      <c r="L92" s="22"/>
      <c r="M92" s="22"/>
    </row>
    <row r="93" spans="1:13" s="37" customFormat="1" ht="15.75" customHeight="1">
      <c r="A93" s="22"/>
      <c r="B93" s="1043"/>
      <c r="C93" s="1043"/>
      <c r="D93" s="1043"/>
      <c r="E93" s="1043"/>
      <c r="F93" s="1043"/>
      <c r="G93" s="1043"/>
      <c r="H93" s="1043"/>
      <c r="I93" s="22"/>
      <c r="J93" s="22"/>
      <c r="K93" s="22"/>
      <c r="L93" s="22"/>
      <c r="M93" s="22"/>
    </row>
    <row r="94" spans="1:13" s="37" customFormat="1" ht="14.25">
      <c r="A94" s="22"/>
      <c r="B94" s="1043"/>
      <c r="C94" s="1043"/>
      <c r="D94" s="1043"/>
      <c r="E94" s="1043"/>
      <c r="F94" s="1043"/>
      <c r="G94" s="1043"/>
      <c r="H94" s="1043"/>
      <c r="I94" s="22"/>
      <c r="J94" s="22"/>
      <c r="K94" s="22"/>
      <c r="L94" s="22"/>
      <c r="M94" s="22"/>
    </row>
    <row r="95" spans="1:13" ht="14.25">
      <c r="B95" s="683"/>
      <c r="C95" s="684"/>
      <c r="D95" s="684"/>
      <c r="E95" s="684"/>
      <c r="F95" s="684"/>
      <c r="G95" s="684"/>
      <c r="H95" s="685"/>
    </row>
    <row r="96" spans="1:13" s="37" customFormat="1" ht="14.25">
      <c r="A96" s="22"/>
      <c r="B96" s="1044"/>
      <c r="C96" s="1044"/>
      <c r="D96" s="1044"/>
      <c r="E96" s="1044"/>
      <c r="F96" s="1044"/>
      <c r="G96" s="1044"/>
      <c r="H96" s="1044"/>
      <c r="I96" s="22"/>
      <c r="J96" s="22"/>
      <c r="K96" s="22"/>
      <c r="L96" s="22"/>
      <c r="M96" s="22"/>
    </row>
    <row r="97" spans="1:13" s="37" customFormat="1" ht="14.25">
      <c r="A97" s="22"/>
      <c r="B97" s="1044"/>
      <c r="C97" s="1044"/>
      <c r="D97" s="1044"/>
      <c r="E97" s="1044"/>
      <c r="F97" s="1044"/>
      <c r="G97" s="1044"/>
      <c r="H97" s="1044"/>
      <c r="I97" s="22"/>
      <c r="J97" s="22"/>
      <c r="K97" s="22"/>
      <c r="L97" s="22"/>
      <c r="M97" s="22"/>
    </row>
    <row r="98" spans="1:13" s="37" customFormat="1" ht="14.25">
      <c r="A98" s="22"/>
      <c r="B98" s="1044"/>
      <c r="C98" s="1044"/>
      <c r="D98" s="1044"/>
      <c r="E98" s="1044"/>
      <c r="F98" s="1044"/>
      <c r="G98" s="1044"/>
      <c r="H98" s="1044"/>
      <c r="I98" s="22"/>
      <c r="J98" s="22"/>
      <c r="K98" s="22"/>
      <c r="L98" s="22"/>
      <c r="M98" s="22"/>
    </row>
    <row r="99" spans="1:13" ht="14.25">
      <c r="B99" s="683"/>
      <c r="C99" s="684"/>
      <c r="D99" s="684"/>
      <c r="E99" s="684"/>
      <c r="F99" s="684"/>
      <c r="G99" s="684"/>
      <c r="H99" s="685"/>
    </row>
    <row r="100" spans="1:13" s="37" customFormat="1" ht="14.25">
      <c r="A100" s="22"/>
      <c r="B100" s="1045"/>
      <c r="C100" s="1045"/>
      <c r="D100" s="1045"/>
      <c r="E100" s="1045"/>
      <c r="F100" s="1045"/>
      <c r="G100" s="1045"/>
      <c r="H100" s="1045"/>
      <c r="I100" s="22"/>
      <c r="J100" s="22"/>
      <c r="K100" s="22"/>
      <c r="L100" s="22"/>
      <c r="M100" s="22"/>
    </row>
    <row r="101" spans="1:13" s="37" customFormat="1" ht="14.25">
      <c r="A101" s="22"/>
      <c r="B101" s="1045"/>
      <c r="C101" s="1045"/>
      <c r="D101" s="1045"/>
      <c r="E101" s="1045"/>
      <c r="F101" s="1045"/>
      <c r="G101" s="1045"/>
      <c r="H101" s="1045"/>
      <c r="I101" s="22"/>
      <c r="J101" s="22"/>
      <c r="K101" s="22"/>
      <c r="L101" s="22"/>
      <c r="M101" s="22"/>
    </row>
    <row r="102" spans="1:13" s="37" customFormat="1" ht="14.25">
      <c r="A102" s="22"/>
      <c r="B102" s="1045"/>
      <c r="C102" s="1045"/>
      <c r="D102" s="1045"/>
      <c r="E102" s="1045"/>
      <c r="F102" s="1045"/>
      <c r="G102" s="1045"/>
      <c r="H102" s="1045"/>
      <c r="I102" s="22"/>
      <c r="J102" s="22"/>
      <c r="K102" s="22"/>
      <c r="L102" s="22"/>
      <c r="M102" s="22"/>
    </row>
    <row r="103" spans="1:13" s="37" customFormat="1" ht="14.25">
      <c r="A103" s="22"/>
      <c r="B103" s="1045"/>
      <c r="C103" s="1045"/>
      <c r="D103" s="1045"/>
      <c r="E103" s="1045"/>
      <c r="F103" s="1045"/>
      <c r="G103" s="1045"/>
      <c r="H103" s="1045"/>
      <c r="I103" s="22"/>
      <c r="J103" s="22"/>
      <c r="K103" s="22"/>
      <c r="L103" s="22"/>
      <c r="M103" s="22"/>
    </row>
    <row r="104" spans="1:13" s="37" customFormat="1" ht="14.25">
      <c r="A104" s="22"/>
      <c r="B104" s="1045"/>
      <c r="C104" s="1045"/>
      <c r="D104" s="1045"/>
      <c r="E104" s="1045"/>
      <c r="F104" s="1045"/>
      <c r="G104" s="1045"/>
      <c r="H104" s="1045"/>
      <c r="I104" s="22"/>
      <c r="J104" s="22"/>
      <c r="K104" s="22"/>
      <c r="L104" s="22"/>
      <c r="M104" s="22"/>
    </row>
    <row r="105" spans="1:13" s="37" customFormat="1" ht="14.25">
      <c r="A105" s="22"/>
      <c r="B105" s="1045"/>
      <c r="C105" s="1045"/>
      <c r="D105" s="1045"/>
      <c r="E105" s="1045"/>
      <c r="F105" s="1045"/>
      <c r="G105" s="1045"/>
      <c r="H105" s="1045"/>
      <c r="I105" s="22"/>
      <c r="J105" s="22"/>
      <c r="K105" s="22"/>
      <c r="L105" s="22"/>
      <c r="M105" s="22"/>
    </row>
    <row r="106" spans="1:13" s="37" customFormat="1" ht="14.25">
      <c r="A106" s="22"/>
      <c r="B106" s="698"/>
      <c r="C106" s="698"/>
      <c r="D106" s="698"/>
      <c r="E106" s="698"/>
      <c r="F106" s="698"/>
      <c r="G106" s="698"/>
      <c r="H106" s="698"/>
      <c r="I106" s="22"/>
      <c r="J106" s="22"/>
      <c r="K106" s="22"/>
      <c r="L106" s="22"/>
      <c r="M106" s="22"/>
    </row>
    <row r="107" spans="1:13" s="37" customFormat="1" ht="14.25">
      <c r="A107" s="22"/>
      <c r="B107" s="682"/>
      <c r="C107" s="684"/>
      <c r="D107" s="684"/>
      <c r="E107" s="684"/>
      <c r="F107" s="684"/>
      <c r="G107" s="684"/>
      <c r="H107" s="685"/>
      <c r="I107" s="22"/>
      <c r="J107" s="22"/>
      <c r="K107" s="22"/>
      <c r="L107" s="22"/>
      <c r="M107" s="22"/>
    </row>
    <row r="108" spans="1:13" s="37" customFormat="1" ht="14.25">
      <c r="A108" s="22"/>
      <c r="B108" s="1042"/>
      <c r="C108" s="1042"/>
      <c r="D108" s="1042"/>
      <c r="E108" s="1042"/>
      <c r="F108" s="1042"/>
      <c r="G108" s="1042"/>
      <c r="H108" s="1042"/>
      <c r="I108" s="22"/>
      <c r="J108" s="22"/>
      <c r="K108" s="22"/>
      <c r="L108" s="22"/>
      <c r="M108" s="22"/>
    </row>
    <row r="109" spans="1:13" s="37" customFormat="1" ht="14.25">
      <c r="A109" s="22"/>
      <c r="B109" s="1042"/>
      <c r="C109" s="1042"/>
      <c r="D109" s="1042"/>
      <c r="E109" s="1042"/>
      <c r="F109" s="1042"/>
      <c r="G109" s="1042"/>
      <c r="H109" s="1042"/>
      <c r="I109" s="22"/>
      <c r="J109" s="22"/>
      <c r="K109" s="22"/>
      <c r="L109" s="22"/>
      <c r="M109" s="22"/>
    </row>
    <row r="110" spans="1:13" s="37" customFormat="1" ht="14.25">
      <c r="A110" s="22"/>
      <c r="B110" s="1042"/>
      <c r="C110" s="1042"/>
      <c r="D110" s="1042"/>
      <c r="E110" s="1042"/>
      <c r="F110" s="1042"/>
      <c r="G110" s="1042"/>
      <c r="H110" s="1042"/>
      <c r="I110" s="22"/>
      <c r="J110" s="22"/>
      <c r="K110" s="22"/>
      <c r="L110" s="22"/>
      <c r="M110" s="22"/>
    </row>
    <row r="111" spans="1:13" ht="14.25">
      <c r="B111" s="683"/>
      <c r="C111" s="684"/>
      <c r="D111" s="684"/>
      <c r="E111" s="684"/>
      <c r="F111" s="684"/>
      <c r="G111" s="684"/>
      <c r="H111" s="685"/>
    </row>
    <row r="112" spans="1:13" s="37" customFormat="1" ht="15.75" customHeight="1">
      <c r="A112" s="22"/>
      <c r="B112" s="1042"/>
      <c r="C112" s="1042"/>
      <c r="D112" s="1042"/>
      <c r="E112" s="1042"/>
      <c r="F112" s="1042"/>
      <c r="G112" s="1042"/>
      <c r="H112" s="1042"/>
      <c r="I112" s="22"/>
      <c r="J112" s="22"/>
      <c r="K112" s="22"/>
      <c r="L112" s="22"/>
      <c r="M112" s="22"/>
    </row>
    <row r="113" spans="1:13" s="37" customFormat="1" ht="15.75" customHeight="1">
      <c r="A113" s="22"/>
      <c r="B113" s="1042"/>
      <c r="C113" s="1042"/>
      <c r="D113" s="1042"/>
      <c r="E113" s="1042"/>
      <c r="F113" s="1042"/>
      <c r="G113" s="1042"/>
      <c r="H113" s="1042"/>
      <c r="I113" s="22"/>
      <c r="J113" s="22"/>
      <c r="K113" s="22"/>
      <c r="L113" s="22"/>
      <c r="M113" s="22"/>
    </row>
    <row r="114" spans="1:13" s="37" customFormat="1" ht="15.75" customHeight="1">
      <c r="A114" s="22"/>
      <c r="B114" s="1042"/>
      <c r="C114" s="1042"/>
      <c r="D114" s="1042"/>
      <c r="E114" s="1042"/>
      <c r="F114" s="1042"/>
      <c r="G114" s="1042"/>
      <c r="H114" s="1042"/>
      <c r="I114" s="22"/>
      <c r="J114" s="22"/>
      <c r="K114" s="22"/>
      <c r="L114" s="22"/>
      <c r="M114" s="22"/>
    </row>
    <row r="115" spans="1:13" ht="14.25">
      <c r="B115" s="1042"/>
      <c r="C115" s="1042"/>
      <c r="D115" s="1042"/>
      <c r="E115" s="1042"/>
      <c r="F115" s="1042"/>
      <c r="G115" s="1042"/>
      <c r="H115" s="1042"/>
    </row>
    <row r="116" spans="1:13" ht="14.25">
      <c r="B116" s="683"/>
      <c r="C116" s="684"/>
      <c r="D116" s="684"/>
      <c r="E116" s="684"/>
      <c r="F116" s="684"/>
      <c r="G116" s="684"/>
      <c r="H116" s="685"/>
    </row>
    <row r="117" spans="1:13" ht="14.25">
      <c r="B117" s="682"/>
      <c r="C117" s="684"/>
      <c r="D117" s="684"/>
      <c r="E117" s="684"/>
      <c r="F117" s="684"/>
      <c r="G117" s="684"/>
      <c r="H117" s="685"/>
    </row>
    <row r="118" spans="1:13" ht="14.25">
      <c r="B118" s="1042"/>
      <c r="C118" s="1042"/>
      <c r="D118" s="1042"/>
      <c r="E118" s="1042"/>
      <c r="F118" s="1042"/>
      <c r="G118" s="1042"/>
      <c r="H118" s="1042"/>
    </row>
    <row r="119" spans="1:13" ht="14.25">
      <c r="B119" s="1042"/>
      <c r="C119" s="1042"/>
      <c r="D119" s="1042"/>
      <c r="E119" s="1042"/>
      <c r="F119" s="1042"/>
      <c r="G119" s="1042"/>
      <c r="H119" s="1042"/>
    </row>
    <row r="120" spans="1:13" ht="14.25">
      <c r="B120" s="1042"/>
      <c r="C120" s="1042"/>
      <c r="D120" s="1042"/>
      <c r="E120" s="1042"/>
      <c r="F120" s="1042"/>
      <c r="G120" s="1042"/>
      <c r="H120" s="1042"/>
    </row>
    <row r="121" spans="1:13" ht="14.25">
      <c r="B121" s="683"/>
      <c r="C121" s="684"/>
      <c r="D121" s="684"/>
      <c r="E121" s="684"/>
      <c r="F121" s="684"/>
      <c r="G121" s="684"/>
      <c r="H121" s="685"/>
    </row>
    <row r="122" spans="1:13" ht="14.25">
      <c r="B122" s="1042"/>
      <c r="C122" s="1042"/>
      <c r="D122" s="1042"/>
      <c r="E122" s="1042"/>
      <c r="F122" s="1042"/>
      <c r="G122" s="1042"/>
      <c r="H122" s="1042"/>
    </row>
    <row r="123" spans="1:13" ht="14.25">
      <c r="B123" s="1042"/>
      <c r="C123" s="1042"/>
      <c r="D123" s="1042"/>
      <c r="E123" s="1042"/>
      <c r="F123" s="1042"/>
      <c r="G123" s="1042"/>
      <c r="H123" s="1042"/>
    </row>
    <row r="124" spans="1:13" ht="14.25">
      <c r="B124" s="1042"/>
      <c r="C124" s="1042"/>
      <c r="D124" s="1042"/>
      <c r="E124" s="1042"/>
      <c r="F124" s="1042"/>
      <c r="G124" s="1042"/>
      <c r="H124" s="1042"/>
    </row>
    <row r="125" spans="1:13" ht="15.75" customHeight="1">
      <c r="B125" s="1042"/>
      <c r="C125" s="1042"/>
      <c r="D125" s="1042"/>
      <c r="E125" s="1042"/>
      <c r="F125" s="1042"/>
      <c r="G125" s="1042"/>
      <c r="H125" s="1042"/>
    </row>
    <row r="126" spans="1:13" ht="15.75" customHeight="1">
      <c r="B126" s="1042"/>
      <c r="C126" s="1042"/>
      <c r="D126" s="1042"/>
      <c r="E126" s="1042"/>
      <c r="F126" s="1042"/>
      <c r="G126" s="1042"/>
      <c r="H126" s="1042"/>
    </row>
    <row r="127" spans="1:13" ht="15.75" customHeight="1">
      <c r="B127" s="698"/>
      <c r="C127" s="698"/>
      <c r="D127" s="698"/>
      <c r="E127" s="698"/>
      <c r="F127" s="698"/>
      <c r="G127" s="698"/>
      <c r="H127" s="698"/>
    </row>
    <row r="128" spans="1:13" ht="14.25">
      <c r="B128" s="682"/>
      <c r="C128" s="684"/>
      <c r="D128" s="684"/>
      <c r="E128" s="684"/>
      <c r="F128" s="684"/>
      <c r="G128" s="684"/>
      <c r="H128" s="685"/>
    </row>
    <row r="129" spans="1:13" ht="14.25">
      <c r="B129" s="1042"/>
      <c r="C129" s="1042"/>
      <c r="D129" s="1042"/>
      <c r="E129" s="1042"/>
      <c r="F129" s="1042"/>
      <c r="G129" s="1042"/>
      <c r="H129" s="1042"/>
    </row>
    <row r="130" spans="1:13" ht="14.25">
      <c r="B130" s="1042"/>
      <c r="C130" s="1042"/>
      <c r="D130" s="1042"/>
      <c r="E130" s="1042"/>
      <c r="F130" s="1042"/>
      <c r="G130" s="1042"/>
      <c r="H130" s="1042"/>
    </row>
    <row r="131" spans="1:13" s="37" customFormat="1" ht="14.25">
      <c r="A131" s="22"/>
      <c r="B131" s="1042"/>
      <c r="C131" s="1042"/>
      <c r="D131" s="1042"/>
      <c r="E131" s="1042"/>
      <c r="F131" s="1042"/>
      <c r="G131" s="1042"/>
      <c r="H131" s="1042"/>
      <c r="I131" s="22"/>
      <c r="J131" s="22"/>
      <c r="K131" s="22"/>
      <c r="L131" s="22"/>
      <c r="M131" s="22"/>
    </row>
    <row r="132" spans="1:13" ht="14.25">
      <c r="B132" s="683"/>
      <c r="C132" s="684"/>
      <c r="D132" s="684"/>
      <c r="E132" s="684"/>
      <c r="F132" s="684"/>
      <c r="G132" s="684"/>
      <c r="H132" s="685"/>
    </row>
    <row r="133" spans="1:13" s="37" customFormat="1" ht="15.75" customHeight="1">
      <c r="A133" s="22"/>
      <c r="B133" s="1042"/>
      <c r="C133" s="1042"/>
      <c r="D133" s="1042"/>
      <c r="E133" s="1042"/>
      <c r="F133" s="1042"/>
      <c r="G133" s="1042"/>
      <c r="H133" s="1042"/>
      <c r="I133" s="22"/>
      <c r="J133" s="22"/>
      <c r="K133" s="22"/>
      <c r="L133" s="22"/>
      <c r="M133" s="22"/>
    </row>
    <row r="134" spans="1:13" s="37" customFormat="1" ht="10.5" customHeight="1">
      <c r="A134" s="22"/>
      <c r="B134" s="1042"/>
      <c r="C134" s="1042"/>
      <c r="D134" s="1042"/>
      <c r="E134" s="1042"/>
      <c r="F134" s="1042"/>
      <c r="G134" s="1042"/>
      <c r="H134" s="1042"/>
      <c r="I134" s="22"/>
      <c r="J134" s="22"/>
      <c r="K134" s="22"/>
      <c r="L134" s="22"/>
      <c r="M134" s="22"/>
    </row>
    <row r="135" spans="1:13" s="37" customFormat="1" ht="11.25" customHeight="1">
      <c r="A135" s="22"/>
      <c r="B135" s="1042"/>
      <c r="C135" s="1042"/>
      <c r="D135" s="1042"/>
      <c r="E135" s="1042"/>
      <c r="F135" s="1042"/>
      <c r="G135" s="1042"/>
      <c r="H135" s="1042"/>
      <c r="I135" s="22"/>
      <c r="J135" s="22"/>
      <c r="K135" s="22"/>
      <c r="L135" s="22"/>
      <c r="M135" s="22"/>
    </row>
    <row r="136" spans="1:13" s="37" customFormat="1" ht="15.75" customHeight="1">
      <c r="A136" s="22"/>
      <c r="B136" s="1042"/>
      <c r="C136" s="1042"/>
      <c r="D136" s="1042"/>
      <c r="E136" s="1042"/>
      <c r="F136" s="1042"/>
      <c r="G136" s="1042"/>
      <c r="H136" s="1042"/>
      <c r="I136" s="22"/>
      <c r="J136" s="22"/>
      <c r="K136" s="22"/>
      <c r="L136" s="22"/>
      <c r="M136" s="22"/>
    </row>
    <row r="137" spans="1:13" s="37" customFormat="1" ht="15.75" customHeight="1">
      <c r="A137" s="22"/>
      <c r="B137" s="697"/>
      <c r="C137" s="697"/>
      <c r="D137" s="697"/>
      <c r="E137" s="697"/>
      <c r="F137" s="697"/>
      <c r="G137" s="697"/>
      <c r="H137" s="697"/>
      <c r="I137" s="22"/>
      <c r="J137" s="22"/>
      <c r="K137" s="22"/>
      <c r="L137" s="22"/>
      <c r="M137" s="22"/>
    </row>
    <row r="138" spans="1:13" s="37" customFormat="1" ht="15.75" customHeight="1">
      <c r="A138" s="22"/>
      <c r="B138" s="1042"/>
      <c r="C138" s="1042"/>
      <c r="D138" s="1042"/>
      <c r="E138" s="1042"/>
      <c r="F138" s="1042"/>
      <c r="G138" s="1042"/>
      <c r="H138" s="1042"/>
      <c r="I138" s="22"/>
      <c r="J138" s="22"/>
      <c r="K138" s="22"/>
      <c r="L138" s="22"/>
      <c r="M138" s="22"/>
    </row>
    <row r="139" spans="1:13" s="37" customFormat="1" ht="15.75" customHeight="1">
      <c r="A139" s="22"/>
      <c r="B139" s="1042"/>
      <c r="C139" s="1042"/>
      <c r="D139" s="1042"/>
      <c r="E139" s="1042"/>
      <c r="F139" s="1042"/>
      <c r="G139" s="1042"/>
      <c r="H139" s="1042"/>
      <c r="I139" s="22"/>
      <c r="J139" s="22"/>
      <c r="K139" s="22"/>
      <c r="L139" s="22"/>
      <c r="M139" s="22"/>
    </row>
    <row r="140" spans="1:13" s="37" customFormat="1" ht="15.75" customHeight="1">
      <c r="A140" s="22"/>
      <c r="B140" s="697"/>
      <c r="C140" s="697"/>
      <c r="D140" s="697"/>
      <c r="E140" s="697"/>
      <c r="F140" s="697"/>
      <c r="G140" s="697"/>
      <c r="H140" s="697"/>
      <c r="I140" s="22"/>
      <c r="J140" s="22"/>
      <c r="K140" s="22"/>
      <c r="L140" s="22"/>
      <c r="M140" s="22"/>
    </row>
    <row r="141" spans="1:13" s="37" customFormat="1" ht="15.75" customHeight="1">
      <c r="A141" s="22"/>
      <c r="B141" s="1042"/>
      <c r="C141" s="1042"/>
      <c r="D141" s="1042"/>
      <c r="E141" s="1042"/>
      <c r="F141" s="1042"/>
      <c r="G141" s="1042"/>
      <c r="H141" s="1042"/>
      <c r="I141" s="22"/>
      <c r="J141" s="22"/>
      <c r="K141" s="22"/>
      <c r="L141" s="22"/>
      <c r="M141" s="22"/>
    </row>
    <row r="142" spans="1:13" s="37" customFormat="1" ht="15.75" customHeight="1">
      <c r="A142" s="22"/>
      <c r="B142" s="1042"/>
      <c r="C142" s="1042"/>
      <c r="D142" s="1042"/>
      <c r="E142" s="1042"/>
      <c r="F142" s="1042"/>
      <c r="G142" s="1042"/>
      <c r="H142" s="1042"/>
      <c r="I142" s="22"/>
      <c r="J142" s="22"/>
      <c r="K142" s="22"/>
      <c r="L142" s="22"/>
      <c r="M142" s="22"/>
    </row>
    <row r="143" spans="1:13" s="37" customFormat="1" ht="15.75" customHeight="1">
      <c r="A143" s="22"/>
      <c r="B143" s="1042"/>
      <c r="C143" s="1042"/>
      <c r="D143" s="1042"/>
      <c r="E143" s="1042"/>
      <c r="F143" s="1042"/>
      <c r="G143" s="1042"/>
      <c r="H143" s="1042"/>
      <c r="I143" s="22"/>
      <c r="J143" s="22"/>
      <c r="K143" s="22"/>
      <c r="L143" s="22"/>
      <c r="M143" s="22"/>
    </row>
    <row r="144" spans="1:13" s="37" customFormat="1" ht="15.75" customHeight="1">
      <c r="A144" s="22"/>
      <c r="B144" s="697"/>
      <c r="C144" s="697"/>
      <c r="D144" s="697"/>
      <c r="E144" s="697"/>
      <c r="F144" s="697"/>
      <c r="G144" s="697"/>
      <c r="H144" s="697"/>
      <c r="I144" s="22"/>
      <c r="J144" s="22"/>
      <c r="K144" s="22"/>
      <c r="L144" s="22"/>
      <c r="M144" s="22"/>
    </row>
    <row r="145" spans="1:13" s="37" customFormat="1" ht="15.75" customHeight="1">
      <c r="A145" s="22"/>
      <c r="B145" s="1042"/>
      <c r="C145" s="1042"/>
      <c r="D145" s="1042"/>
      <c r="E145" s="1042"/>
      <c r="F145" s="1042"/>
      <c r="G145" s="1042"/>
      <c r="H145" s="1042"/>
      <c r="I145" s="22"/>
      <c r="J145" s="22"/>
      <c r="K145" s="22"/>
      <c r="L145" s="22"/>
      <c r="M145" s="22"/>
    </row>
    <row r="146" spans="1:13" s="37" customFormat="1" ht="15.75" customHeight="1">
      <c r="A146" s="22"/>
      <c r="B146" s="1042"/>
      <c r="C146" s="1042"/>
      <c r="D146" s="1042"/>
      <c r="E146" s="1042"/>
      <c r="F146" s="1042"/>
      <c r="G146" s="1042"/>
      <c r="H146" s="1042"/>
      <c r="I146" s="22"/>
      <c r="J146" s="22"/>
      <c r="K146" s="22"/>
      <c r="L146" s="22"/>
      <c r="M146" s="22"/>
    </row>
    <row r="147" spans="1:13" ht="15.75" customHeight="1">
      <c r="B147" s="1042"/>
      <c r="C147" s="1042"/>
      <c r="D147" s="1042"/>
      <c r="E147" s="1042"/>
      <c r="F147" s="1042"/>
      <c r="G147" s="1042"/>
      <c r="H147" s="1042"/>
    </row>
    <row r="148" spans="1:13" ht="15.75" customHeight="1">
      <c r="B148" s="697"/>
      <c r="C148" s="697"/>
      <c r="D148" s="697"/>
      <c r="E148" s="697"/>
      <c r="F148" s="697"/>
      <c r="G148" s="697"/>
      <c r="H148" s="697"/>
    </row>
    <row r="149" spans="1:13" ht="15.75" customHeight="1">
      <c r="B149" s="1042"/>
      <c r="C149" s="1042"/>
      <c r="D149" s="1042"/>
      <c r="E149" s="1042"/>
      <c r="F149" s="1042"/>
      <c r="G149" s="1042"/>
      <c r="H149" s="1042"/>
    </row>
    <row r="150" spans="1:13" ht="15.75" customHeight="1">
      <c r="B150" s="1042"/>
      <c r="C150" s="1042"/>
      <c r="D150" s="1042"/>
      <c r="E150" s="1042"/>
      <c r="F150" s="1042"/>
      <c r="G150" s="1042"/>
      <c r="H150" s="1042"/>
    </row>
    <row r="151" spans="1:13" ht="18.75" customHeight="1">
      <c r="B151" s="1042"/>
      <c r="C151" s="1042"/>
      <c r="D151" s="1042"/>
      <c r="E151" s="1042"/>
      <c r="F151" s="1042"/>
      <c r="G151" s="1042"/>
      <c r="H151" s="1042"/>
    </row>
    <row r="152" spans="1:13" ht="15.75" customHeight="1">
      <c r="B152" s="1042"/>
      <c r="C152" s="1042"/>
      <c r="D152" s="1042"/>
      <c r="E152" s="1042"/>
      <c r="F152" s="1042"/>
      <c r="G152" s="1042"/>
      <c r="H152" s="1042"/>
    </row>
    <row r="153" spans="1:13" ht="14.25">
      <c r="B153" s="683"/>
      <c r="C153" s="684"/>
      <c r="D153" s="684"/>
      <c r="E153" s="684"/>
      <c r="F153" s="684"/>
      <c r="G153" s="684"/>
      <c r="H153" s="685"/>
    </row>
    <row r="154" spans="1:13" ht="14.25">
      <c r="B154" s="683"/>
      <c r="C154" s="684"/>
      <c r="D154" s="684"/>
      <c r="E154" s="684"/>
      <c r="F154" s="684"/>
      <c r="G154" s="684"/>
      <c r="H154" s="685"/>
    </row>
    <row r="155" spans="1:13" ht="14.25">
      <c r="B155" s="682"/>
      <c r="C155" s="684"/>
      <c r="D155" s="684"/>
      <c r="E155" s="684"/>
      <c r="F155" s="684"/>
      <c r="G155" s="684"/>
      <c r="H155" s="685"/>
    </row>
    <row r="156" spans="1:13" ht="14.25">
      <c r="B156" s="683"/>
      <c r="C156" s="684"/>
      <c r="D156" s="684"/>
      <c r="E156" s="684"/>
      <c r="F156" s="684"/>
      <c r="G156" s="684"/>
      <c r="H156" s="685"/>
    </row>
    <row r="157" spans="1:13" ht="14.25">
      <c r="B157" s="682"/>
      <c r="C157" s="684"/>
      <c r="D157" s="684"/>
      <c r="E157" s="684"/>
      <c r="F157" s="684"/>
      <c r="G157" s="684"/>
      <c r="H157" s="685"/>
    </row>
    <row r="158" spans="1:13" ht="14.25">
      <c r="B158" s="682"/>
      <c r="C158" s="684"/>
      <c r="D158" s="684"/>
      <c r="E158" s="684"/>
      <c r="F158" s="684"/>
      <c r="G158" s="684"/>
      <c r="H158" s="685"/>
    </row>
    <row r="159" spans="1:13" ht="14.25">
      <c r="B159" s="1042"/>
      <c r="C159" s="1042"/>
      <c r="D159" s="1042"/>
      <c r="E159" s="1042"/>
      <c r="F159" s="1042"/>
      <c r="G159" s="1042"/>
      <c r="H159" s="1042"/>
    </row>
    <row r="160" spans="1:13" ht="14.25">
      <c r="B160" s="1042"/>
      <c r="C160" s="1042"/>
      <c r="D160" s="1042"/>
      <c r="E160" s="1042"/>
      <c r="F160" s="1042"/>
      <c r="G160" s="1042"/>
      <c r="H160" s="1042"/>
    </row>
    <row r="161" spans="2:8" ht="14.25">
      <c r="B161" s="1042"/>
      <c r="C161" s="1042"/>
      <c r="D161" s="1042"/>
      <c r="E161" s="1042"/>
      <c r="F161" s="1042"/>
      <c r="G161" s="1042"/>
      <c r="H161" s="1042"/>
    </row>
    <row r="162" spans="2:8" ht="14.25">
      <c r="B162" s="1042"/>
      <c r="C162" s="1042"/>
      <c r="D162" s="1042"/>
      <c r="E162" s="1042"/>
      <c r="F162" s="1042"/>
      <c r="G162" s="1042"/>
      <c r="H162" s="1042"/>
    </row>
    <row r="163" spans="2:8" ht="14.25">
      <c r="B163" s="1042"/>
      <c r="C163" s="1042"/>
      <c r="D163" s="1042"/>
      <c r="E163" s="1042"/>
      <c r="F163" s="1042"/>
      <c r="G163" s="1042"/>
      <c r="H163" s="1042"/>
    </row>
    <row r="164" spans="2:8" ht="14.25">
      <c r="B164" s="1042"/>
      <c r="C164" s="1042"/>
      <c r="D164" s="1042"/>
      <c r="E164" s="1042"/>
      <c r="F164" s="1042"/>
      <c r="G164" s="1042"/>
      <c r="H164" s="1042"/>
    </row>
    <row r="165" spans="2:8" ht="14.25">
      <c r="B165" s="1042"/>
      <c r="C165" s="1042"/>
      <c r="D165" s="1042"/>
      <c r="E165" s="1042"/>
      <c r="F165" s="1042"/>
      <c r="G165" s="1042"/>
      <c r="H165" s="1042"/>
    </row>
    <row r="166" spans="2:8" ht="14.25">
      <c r="B166" s="697"/>
      <c r="C166" s="697"/>
      <c r="D166" s="697"/>
      <c r="E166" s="697"/>
      <c r="F166" s="697"/>
      <c r="G166" s="697"/>
      <c r="H166" s="697"/>
    </row>
    <row r="167" spans="2:8" ht="14.25">
      <c r="B167" s="1042"/>
      <c r="C167" s="1042"/>
      <c r="D167" s="1042"/>
      <c r="E167" s="1042"/>
      <c r="F167" s="1042"/>
      <c r="G167" s="1042"/>
      <c r="H167" s="1042"/>
    </row>
    <row r="168" spans="2:8" ht="14.25">
      <c r="B168" s="1042"/>
      <c r="C168" s="1042"/>
      <c r="D168" s="1042"/>
      <c r="E168" s="1042"/>
      <c r="F168" s="1042"/>
      <c r="G168" s="1042"/>
      <c r="H168" s="1042"/>
    </row>
    <row r="169" spans="2:8" ht="14.25">
      <c r="B169" s="1042"/>
      <c r="C169" s="1042"/>
      <c r="D169" s="1042"/>
      <c r="E169" s="1042"/>
      <c r="F169" s="1042"/>
      <c r="G169" s="1042"/>
      <c r="H169" s="1042"/>
    </row>
    <row r="170" spans="2:8" ht="14.25">
      <c r="B170" s="1042"/>
      <c r="C170" s="1042"/>
      <c r="D170" s="1042"/>
      <c r="E170" s="1042"/>
      <c r="F170" s="1042"/>
      <c r="G170" s="1042"/>
      <c r="H170" s="1042"/>
    </row>
    <row r="171" spans="2:8" ht="14.25">
      <c r="B171" s="1042"/>
      <c r="C171" s="1042"/>
      <c r="D171" s="1042"/>
      <c r="E171" s="1042"/>
      <c r="F171" s="1042"/>
      <c r="G171" s="1042"/>
      <c r="H171" s="1042"/>
    </row>
    <row r="172" spans="2:8" ht="15.75" customHeight="1">
      <c r="B172" s="698"/>
      <c r="C172" s="698"/>
      <c r="D172" s="698"/>
      <c r="E172" s="698"/>
      <c r="F172" s="698"/>
      <c r="G172" s="698"/>
      <c r="H172" s="698"/>
    </row>
    <row r="173" spans="2:8" ht="14.25">
      <c r="B173" s="1042"/>
      <c r="C173" s="1042"/>
      <c r="D173" s="1042"/>
      <c r="E173" s="1042"/>
      <c r="F173" s="1042"/>
      <c r="G173" s="1042"/>
      <c r="H173" s="1042"/>
    </row>
    <row r="174" spans="2:8" ht="15.75" customHeight="1">
      <c r="B174" s="698"/>
      <c r="C174" s="698"/>
      <c r="D174" s="698"/>
      <c r="E174" s="698"/>
      <c r="F174" s="698"/>
      <c r="G174" s="698"/>
      <c r="H174" s="698"/>
    </row>
    <row r="175" spans="2:8" ht="14.25">
      <c r="B175" s="1042"/>
      <c r="C175" s="1042"/>
      <c r="D175" s="1042"/>
      <c r="E175" s="1042"/>
      <c r="F175" s="1042"/>
      <c r="G175" s="1042"/>
      <c r="H175" s="1042"/>
    </row>
    <row r="176" spans="2:8" ht="14.25">
      <c r="B176" s="1042"/>
      <c r="C176" s="1042"/>
      <c r="D176" s="1042"/>
      <c r="E176" s="1042"/>
      <c r="F176" s="1042"/>
      <c r="G176" s="1042"/>
      <c r="H176" s="1042"/>
    </row>
    <row r="177" spans="1:13" ht="14.25">
      <c r="B177" s="683"/>
      <c r="C177" s="684"/>
      <c r="D177" s="684"/>
      <c r="E177" s="684"/>
      <c r="F177" s="684"/>
      <c r="G177" s="684"/>
      <c r="H177" s="685"/>
    </row>
    <row r="178" spans="1:13" ht="14.25">
      <c r="B178" s="1042"/>
      <c r="C178" s="1042"/>
      <c r="D178" s="1042"/>
      <c r="E178" s="1042"/>
      <c r="F178" s="1042"/>
      <c r="G178" s="1042"/>
      <c r="H178" s="1042"/>
    </row>
    <row r="179" spans="1:13" ht="14.25">
      <c r="B179" s="683"/>
      <c r="C179" s="684"/>
      <c r="D179" s="684"/>
      <c r="E179" s="684"/>
      <c r="F179" s="684"/>
      <c r="G179" s="684"/>
      <c r="H179" s="685"/>
    </row>
    <row r="180" spans="1:13" s="37" customFormat="1" ht="15" customHeight="1">
      <c r="A180" s="22"/>
      <c r="B180" s="1042"/>
      <c r="C180" s="1042"/>
      <c r="D180" s="1042"/>
      <c r="E180" s="1042"/>
      <c r="F180" s="1042"/>
      <c r="G180" s="1042"/>
      <c r="H180" s="1042"/>
      <c r="I180" s="22"/>
      <c r="J180" s="22"/>
      <c r="K180" s="22"/>
      <c r="L180" s="22"/>
      <c r="M180" s="22"/>
    </row>
    <row r="181" spans="1:13" s="37" customFormat="1" ht="32.25" customHeight="1">
      <c r="A181" s="22"/>
      <c r="B181" s="1042"/>
      <c r="C181" s="1042"/>
      <c r="D181" s="1042"/>
      <c r="E181" s="1042"/>
      <c r="F181" s="1042"/>
      <c r="G181" s="1042"/>
      <c r="H181" s="1042"/>
      <c r="I181" s="22"/>
      <c r="J181" s="22"/>
      <c r="K181" s="22"/>
      <c r="L181" s="22"/>
      <c r="M181" s="22"/>
    </row>
    <row r="182" spans="1:13" s="37" customFormat="1" ht="14.25">
      <c r="A182" s="22"/>
      <c r="B182" s="683"/>
      <c r="C182" s="683"/>
      <c r="D182" s="683"/>
      <c r="E182" s="683"/>
      <c r="F182" s="683"/>
      <c r="G182" s="683"/>
      <c r="H182" s="683"/>
      <c r="I182" s="22"/>
      <c r="J182" s="22"/>
      <c r="K182" s="22"/>
      <c r="L182" s="22"/>
      <c r="M182" s="22"/>
    </row>
    <row r="183" spans="1:13" s="37" customFormat="1" ht="14.25">
      <c r="A183" s="22"/>
      <c r="B183" s="1042"/>
      <c r="C183" s="1042"/>
      <c r="D183" s="1042"/>
      <c r="E183" s="1042"/>
      <c r="F183" s="1042"/>
      <c r="G183" s="1042"/>
      <c r="H183" s="1042"/>
      <c r="I183" s="22"/>
      <c r="J183" s="22"/>
      <c r="K183" s="22"/>
      <c r="L183" s="22"/>
      <c r="M183" s="22"/>
    </row>
    <row r="184" spans="1:13" s="37" customFormat="1" ht="18.75" customHeight="1">
      <c r="A184" s="22"/>
      <c r="B184" s="683"/>
      <c r="C184" s="683"/>
      <c r="D184" s="683"/>
      <c r="E184" s="683"/>
      <c r="F184" s="683"/>
      <c r="G184" s="683"/>
      <c r="H184" s="683"/>
      <c r="I184" s="22"/>
      <c r="J184" s="22"/>
      <c r="K184" s="22"/>
      <c r="L184" s="22"/>
      <c r="M184" s="22"/>
    </row>
    <row r="185" spans="1:13" s="37" customFormat="1" ht="18.75" customHeight="1">
      <c r="A185" s="22"/>
      <c r="B185" s="1042"/>
      <c r="C185" s="1042"/>
      <c r="D185" s="1042"/>
      <c r="E185" s="1042"/>
      <c r="F185" s="1042"/>
      <c r="G185" s="1042"/>
      <c r="H185" s="1042"/>
      <c r="I185" s="22"/>
      <c r="J185" s="22"/>
      <c r="K185" s="22"/>
      <c r="L185" s="22"/>
      <c r="M185" s="22"/>
    </row>
    <row r="186" spans="1:13" ht="14.25">
      <c r="B186" s="683"/>
      <c r="C186" s="684"/>
      <c r="D186" s="684"/>
      <c r="E186" s="684"/>
      <c r="F186" s="684"/>
      <c r="G186" s="684"/>
      <c r="H186" s="685"/>
    </row>
    <row r="187" spans="1:13" s="37" customFormat="1" ht="14.25">
      <c r="A187" s="22"/>
      <c r="B187" s="683"/>
      <c r="C187" s="683"/>
      <c r="D187" s="683"/>
      <c r="E187" s="683"/>
      <c r="F187" s="683"/>
      <c r="G187" s="683"/>
      <c r="H187" s="683"/>
      <c r="I187" s="22"/>
      <c r="J187" s="22"/>
      <c r="K187" s="22"/>
      <c r="L187" s="22"/>
      <c r="M187" s="22"/>
    </row>
    <row r="188" spans="1:13" ht="14.25">
      <c r="B188" s="683"/>
      <c r="C188" s="684"/>
      <c r="D188" s="684"/>
      <c r="E188" s="684"/>
      <c r="F188" s="684"/>
      <c r="G188" s="684"/>
      <c r="H188" s="685"/>
    </row>
    <row r="189" spans="1:13" s="37" customFormat="1" ht="18.75" customHeight="1">
      <c r="A189" s="22"/>
      <c r="B189" s="1042"/>
      <c r="C189" s="1042"/>
      <c r="D189" s="1042"/>
      <c r="E189" s="1042"/>
      <c r="F189" s="1042"/>
      <c r="G189" s="1042"/>
      <c r="H189" s="1042"/>
      <c r="I189" s="22"/>
      <c r="J189" s="22"/>
      <c r="K189" s="22"/>
      <c r="L189" s="22"/>
      <c r="M189" s="22"/>
    </row>
    <row r="190" spans="1:13" ht="14.25">
      <c r="B190" s="683"/>
      <c r="C190" s="684"/>
      <c r="D190" s="684"/>
      <c r="E190" s="684"/>
      <c r="F190" s="684"/>
      <c r="G190" s="684"/>
      <c r="H190" s="685"/>
    </row>
    <row r="191" spans="1:13" ht="14.25">
      <c r="B191" s="683"/>
      <c r="C191" s="684"/>
      <c r="D191" s="684"/>
      <c r="E191" s="684"/>
      <c r="F191" s="684"/>
      <c r="G191" s="684"/>
      <c r="H191" s="685"/>
    </row>
    <row r="192" spans="1:13" s="37" customFormat="1" ht="14.25">
      <c r="A192" s="22"/>
      <c r="B192" s="682"/>
      <c r="C192" s="684"/>
      <c r="D192" s="684"/>
      <c r="E192" s="684"/>
      <c r="F192" s="684"/>
      <c r="G192" s="684"/>
      <c r="H192" s="685"/>
      <c r="I192" s="22"/>
      <c r="J192" s="22"/>
      <c r="K192" s="22"/>
      <c r="L192" s="22"/>
      <c r="M192" s="22"/>
    </row>
    <row r="193" spans="1:13" s="37" customFormat="1" ht="14.25">
      <c r="A193" s="22"/>
      <c r="B193" s="1042"/>
      <c r="C193" s="1042"/>
      <c r="D193" s="1042"/>
      <c r="E193" s="1042"/>
      <c r="F193" s="1042"/>
      <c r="G193" s="1042"/>
      <c r="H193" s="1042"/>
      <c r="I193" s="22"/>
      <c r="J193" s="22"/>
      <c r="K193" s="22"/>
      <c r="L193" s="22"/>
      <c r="M193" s="22"/>
    </row>
    <row r="194" spans="1:13" s="37" customFormat="1" ht="14.25">
      <c r="A194" s="22"/>
      <c r="B194" s="1042"/>
      <c r="C194" s="1042"/>
      <c r="D194" s="1042"/>
      <c r="E194" s="1042"/>
      <c r="F194" s="1042"/>
      <c r="G194" s="1042"/>
      <c r="H194" s="1042"/>
      <c r="I194" s="22"/>
      <c r="J194" s="22"/>
      <c r="K194" s="22"/>
      <c r="L194" s="22"/>
      <c r="M194" s="22"/>
    </row>
    <row r="195" spans="1:13" s="37" customFormat="1" ht="14.25">
      <c r="A195" s="22"/>
      <c r="B195" s="1042"/>
      <c r="C195" s="1042"/>
      <c r="D195" s="1042"/>
      <c r="E195" s="1042"/>
      <c r="F195" s="1042"/>
      <c r="G195" s="1042"/>
      <c r="H195" s="1042"/>
      <c r="I195" s="22"/>
      <c r="J195" s="22"/>
      <c r="K195" s="22"/>
      <c r="L195" s="22"/>
      <c r="M195" s="22"/>
    </row>
    <row r="196" spans="1:13" ht="14.25">
      <c r="B196" s="683"/>
      <c r="C196" s="684"/>
      <c r="D196" s="684"/>
      <c r="E196" s="684"/>
      <c r="F196" s="684"/>
      <c r="G196" s="684"/>
      <c r="H196" s="685"/>
    </row>
    <row r="197" spans="1:13" ht="14.25">
      <c r="B197" s="683"/>
      <c r="C197" s="684"/>
      <c r="D197" s="684"/>
      <c r="E197" s="684"/>
      <c r="F197" s="684"/>
      <c r="G197" s="684"/>
      <c r="H197" s="685"/>
    </row>
    <row r="198" spans="1:13" ht="14.25">
      <c r="B198" s="683"/>
      <c r="C198" s="684"/>
      <c r="D198" s="684"/>
      <c r="E198" s="684"/>
      <c r="F198" s="684"/>
      <c r="G198" s="684"/>
      <c r="H198" s="685"/>
    </row>
    <row r="199" spans="1:13" ht="14.25">
      <c r="B199" s="683"/>
      <c r="C199" s="684"/>
      <c r="D199" s="684"/>
      <c r="E199" s="684"/>
      <c r="F199" s="684"/>
      <c r="G199" s="684"/>
      <c r="H199" s="685"/>
    </row>
    <row r="200" spans="1:13" s="37" customFormat="1" ht="14.25">
      <c r="A200" s="22"/>
      <c r="B200" s="699"/>
      <c r="C200" s="684"/>
      <c r="D200" s="684"/>
      <c r="E200" s="684"/>
      <c r="F200" s="684"/>
      <c r="G200" s="684"/>
      <c r="H200" s="685"/>
      <c r="I200" s="22"/>
      <c r="J200" s="22"/>
      <c r="K200" s="22"/>
      <c r="L200" s="22"/>
      <c r="M200" s="22"/>
    </row>
    <row r="201" spans="1:13" ht="14.25">
      <c r="B201" s="683"/>
      <c r="C201" s="684"/>
      <c r="D201" s="684"/>
      <c r="E201" s="684"/>
      <c r="F201" s="684"/>
      <c r="G201" s="684"/>
      <c r="H201" s="685"/>
    </row>
    <row r="202" spans="1:13" ht="14.25">
      <c r="B202" s="683"/>
      <c r="C202" s="684"/>
      <c r="D202" s="684"/>
      <c r="E202" s="684"/>
      <c r="F202" s="684"/>
      <c r="G202" s="684"/>
      <c r="H202" s="685"/>
    </row>
    <row r="203" spans="1:13" s="37" customFormat="1" ht="14.25">
      <c r="A203" s="22"/>
      <c r="B203" s="699"/>
      <c r="C203" s="684"/>
      <c r="D203" s="684"/>
      <c r="E203" s="684"/>
      <c r="F203" s="684"/>
      <c r="G203" s="684"/>
      <c r="H203" s="685"/>
      <c r="I203" s="22"/>
      <c r="J203" s="22"/>
      <c r="K203" s="22"/>
      <c r="L203" s="22"/>
      <c r="M203" s="22"/>
    </row>
    <row r="204" spans="1:13" s="37" customFormat="1" ht="14.25">
      <c r="A204" s="22"/>
      <c r="B204" s="699"/>
      <c r="C204" s="684"/>
      <c r="D204" s="684"/>
      <c r="E204" s="684"/>
      <c r="F204" s="684"/>
      <c r="G204" s="684"/>
      <c r="H204" s="685"/>
      <c r="I204" s="22"/>
      <c r="J204" s="22"/>
      <c r="K204" s="22"/>
      <c r="L204" s="22"/>
      <c r="M204" s="22"/>
    </row>
    <row r="205" spans="1:13" ht="14.25">
      <c r="B205" s="683"/>
      <c r="C205" s="684"/>
      <c r="D205" s="684"/>
      <c r="E205" s="684"/>
      <c r="F205" s="684"/>
      <c r="G205" s="684"/>
      <c r="H205" s="685"/>
    </row>
    <row r="206" spans="1:13" s="37" customFormat="1" ht="14.25">
      <c r="A206" s="22"/>
      <c r="B206" s="699"/>
      <c r="C206" s="684"/>
      <c r="D206" s="684"/>
      <c r="E206" s="684"/>
      <c r="F206" s="684"/>
      <c r="G206" s="684"/>
      <c r="H206" s="685"/>
      <c r="I206" s="22"/>
      <c r="J206" s="22"/>
      <c r="K206" s="22"/>
      <c r="L206" s="22"/>
      <c r="M206" s="22"/>
    </row>
    <row r="207" spans="1:13" s="37" customFormat="1" ht="14.25">
      <c r="A207" s="22"/>
      <c r="B207" s="699"/>
      <c r="C207" s="684"/>
      <c r="D207" s="684"/>
      <c r="E207" s="684"/>
      <c r="F207" s="684"/>
      <c r="G207" s="684"/>
      <c r="H207" s="685"/>
      <c r="I207" s="22"/>
      <c r="J207" s="22"/>
      <c r="K207" s="22"/>
      <c r="L207" s="22"/>
      <c r="M207" s="22"/>
    </row>
    <row r="208" spans="1:13" ht="14.25">
      <c r="B208" s="683"/>
      <c r="C208" s="684"/>
      <c r="D208" s="684"/>
      <c r="E208" s="684"/>
      <c r="F208" s="684"/>
      <c r="G208" s="684"/>
      <c r="H208" s="685"/>
    </row>
    <row r="209" spans="2:8" ht="14.25">
      <c r="B209" s="683"/>
      <c r="C209" s="684"/>
      <c r="D209" s="684"/>
      <c r="E209" s="684"/>
      <c r="F209" s="684"/>
      <c r="G209" s="684"/>
      <c r="H209" s="685"/>
    </row>
    <row r="210" spans="2:8" ht="14.25">
      <c r="B210" s="683"/>
      <c r="C210" s="684"/>
      <c r="D210" s="684"/>
      <c r="E210" s="684"/>
      <c r="F210" s="684"/>
      <c r="G210" s="684"/>
      <c r="H210" s="685"/>
    </row>
    <row r="211" spans="2:8" ht="14.25">
      <c r="B211" s="683"/>
      <c r="C211" s="684"/>
      <c r="D211" s="684"/>
      <c r="E211" s="684"/>
      <c r="F211" s="684"/>
      <c r="G211" s="684"/>
      <c r="H211" s="685"/>
    </row>
    <row r="212" spans="2:8" ht="14.25">
      <c r="B212" s="683"/>
      <c r="C212" s="684"/>
      <c r="D212" s="684"/>
      <c r="E212" s="684"/>
      <c r="F212" s="684"/>
      <c r="G212" s="684"/>
      <c r="H212" s="685"/>
    </row>
    <row r="213" spans="2:8" ht="14.25">
      <c r="B213" s="683"/>
      <c r="C213" s="684"/>
      <c r="D213" s="684"/>
      <c r="E213" s="684"/>
      <c r="F213" s="684"/>
      <c r="G213" s="684"/>
      <c r="H213" s="685"/>
    </row>
    <row r="214" spans="2:8" ht="14.25">
      <c r="B214" s="683"/>
      <c r="C214" s="684"/>
      <c r="D214" s="684"/>
      <c r="E214" s="684"/>
      <c r="F214" s="684"/>
      <c r="G214" s="684"/>
      <c r="H214" s="685"/>
    </row>
    <row r="215" spans="2:8" ht="14.25">
      <c r="B215" s="683"/>
      <c r="C215" s="684"/>
      <c r="D215" s="684"/>
      <c r="E215" s="684"/>
      <c r="F215" s="684"/>
      <c r="G215" s="684"/>
      <c r="H215" s="685"/>
    </row>
    <row r="216" spans="2:8" ht="14.25">
      <c r="B216" s="683"/>
      <c r="C216" s="684"/>
      <c r="D216" s="684"/>
      <c r="E216" s="684"/>
      <c r="F216" s="684"/>
      <c r="G216" s="684"/>
      <c r="H216" s="685"/>
    </row>
    <row r="217" spans="2:8" ht="14.25">
      <c r="B217" s="683"/>
      <c r="C217" s="684"/>
      <c r="D217" s="684"/>
      <c r="E217" s="684"/>
      <c r="F217" s="684"/>
      <c r="G217" s="684"/>
      <c r="H217" s="685"/>
    </row>
    <row r="218" spans="2:8" ht="14.25">
      <c r="B218" s="683"/>
      <c r="C218" s="684"/>
      <c r="D218" s="684"/>
      <c r="E218" s="684"/>
      <c r="F218" s="684"/>
      <c r="G218" s="684"/>
      <c r="H218" s="685"/>
    </row>
    <row r="219" spans="2:8" ht="14.25">
      <c r="B219" s="683"/>
      <c r="C219" s="684"/>
      <c r="D219" s="684"/>
      <c r="E219" s="684"/>
      <c r="F219" s="684"/>
      <c r="G219" s="684"/>
      <c r="H219" s="685"/>
    </row>
    <row r="220" spans="2:8" ht="14.25">
      <c r="B220" s="683"/>
      <c r="C220" s="684"/>
      <c r="D220" s="684"/>
      <c r="E220" s="684"/>
      <c r="F220" s="684"/>
      <c r="G220" s="684"/>
      <c r="H220" s="685"/>
    </row>
    <row r="221" spans="2:8" ht="14.25">
      <c r="B221" s="683"/>
      <c r="C221" s="684"/>
      <c r="D221" s="684"/>
      <c r="E221" s="684"/>
      <c r="F221" s="684"/>
      <c r="G221" s="684"/>
      <c r="H221" s="685"/>
    </row>
    <row r="222" spans="2:8" ht="14.25">
      <c r="B222" s="683"/>
      <c r="C222" s="684"/>
      <c r="D222" s="684"/>
      <c r="E222" s="684"/>
      <c r="F222" s="684"/>
      <c r="G222" s="684"/>
      <c r="H222" s="685"/>
    </row>
    <row r="223" spans="2:8" ht="14.25">
      <c r="B223" s="683"/>
      <c r="C223" s="684"/>
      <c r="D223" s="684"/>
      <c r="E223" s="684"/>
      <c r="F223" s="684"/>
      <c r="G223" s="684"/>
      <c r="H223" s="685"/>
    </row>
    <row r="224" spans="2:8" ht="14.25">
      <c r="B224" s="683"/>
      <c r="C224" s="684"/>
      <c r="D224" s="684"/>
      <c r="E224" s="684"/>
      <c r="F224" s="684"/>
      <c r="G224" s="684"/>
      <c r="H224" s="685"/>
    </row>
    <row r="225" spans="1:13" ht="14.25">
      <c r="B225" s="683"/>
      <c r="C225" s="684"/>
      <c r="D225" s="684"/>
      <c r="E225" s="684"/>
      <c r="F225" s="684"/>
      <c r="G225" s="684"/>
      <c r="H225" s="685"/>
    </row>
    <row r="226" spans="1:13" ht="14.25">
      <c r="B226" s="683"/>
      <c r="C226" s="684"/>
      <c r="D226" s="684"/>
      <c r="E226" s="684"/>
      <c r="F226" s="684"/>
      <c r="G226" s="684"/>
      <c r="H226" s="685"/>
    </row>
    <row r="227" spans="1:13" ht="14.25">
      <c r="B227" s="683"/>
      <c r="C227" s="684"/>
      <c r="D227" s="684"/>
      <c r="E227" s="684"/>
      <c r="F227" s="684"/>
      <c r="G227" s="684"/>
      <c r="H227" s="685"/>
    </row>
    <row r="228" spans="1:13" s="37" customFormat="1" thickBot="1">
      <c r="A228" s="22"/>
      <c r="B228" s="700"/>
      <c r="C228" s="700"/>
      <c r="D228" s="700"/>
      <c r="E228" s="700"/>
      <c r="F228" s="700"/>
      <c r="G228" s="700"/>
      <c r="H228" s="700"/>
      <c r="I228" s="22"/>
      <c r="J228" s="22"/>
      <c r="K228" s="22"/>
      <c r="L228" s="22"/>
      <c r="M228" s="22"/>
    </row>
    <row r="229" spans="1:13" ht="14.25">
      <c r="B229" s="683"/>
      <c r="C229" s="684"/>
      <c r="D229" s="684"/>
      <c r="E229" s="684"/>
      <c r="F229" s="684"/>
      <c r="G229" s="684"/>
      <c r="H229" s="685"/>
    </row>
    <row r="230" spans="1:13" ht="14.25">
      <c r="B230" s="683"/>
      <c r="C230" s="684"/>
      <c r="D230" s="684"/>
      <c r="E230" s="684"/>
      <c r="F230" s="684"/>
      <c r="G230" s="684"/>
      <c r="H230" s="685"/>
    </row>
    <row r="231" spans="1:13" ht="14.25">
      <c r="B231" s="683"/>
      <c r="C231" s="684"/>
      <c r="D231" s="684"/>
      <c r="E231" s="684"/>
      <c r="F231" s="684"/>
      <c r="G231" s="684"/>
      <c r="H231" s="685"/>
    </row>
    <row r="232" spans="1:13" ht="14.25">
      <c r="B232" s="683"/>
      <c r="C232" s="684"/>
      <c r="D232" s="684"/>
      <c r="E232" s="684"/>
      <c r="F232" s="684"/>
      <c r="G232" s="684"/>
      <c r="H232" s="685"/>
    </row>
    <row r="233" spans="1:13" ht="14.25">
      <c r="B233" s="683"/>
      <c r="C233" s="684"/>
      <c r="D233" s="684"/>
      <c r="E233" s="684"/>
      <c r="F233" s="684"/>
      <c r="G233" s="684"/>
      <c r="H233" s="685"/>
    </row>
    <row r="234" spans="1:13" ht="14.25">
      <c r="B234" s="683"/>
      <c r="C234" s="684"/>
      <c r="D234" s="684"/>
      <c r="E234" s="684"/>
      <c r="F234" s="684"/>
      <c r="G234" s="684"/>
      <c r="H234" s="685"/>
    </row>
    <row r="235" spans="1:13" ht="14.25">
      <c r="B235" s="683"/>
      <c r="C235" s="684"/>
      <c r="D235" s="684"/>
      <c r="E235" s="684"/>
      <c r="F235" s="684"/>
      <c r="G235" s="684"/>
      <c r="H235" s="685"/>
    </row>
    <row r="236" spans="1:13" ht="14.25">
      <c r="B236" s="683"/>
      <c r="C236" s="684"/>
      <c r="D236" s="684"/>
      <c r="E236" s="684"/>
      <c r="F236" s="684"/>
      <c r="G236" s="684"/>
      <c r="H236" s="685"/>
    </row>
    <row r="237" spans="1:13" ht="14.25">
      <c r="B237" s="683"/>
      <c r="C237" s="684"/>
      <c r="D237" s="684"/>
      <c r="E237" s="684"/>
      <c r="F237" s="684"/>
      <c r="G237" s="684"/>
      <c r="H237" s="685"/>
    </row>
    <row r="238" spans="1:13" ht="14.25">
      <c r="B238" s="683"/>
      <c r="C238" s="684"/>
      <c r="D238" s="684"/>
      <c r="E238" s="684"/>
      <c r="F238" s="684"/>
      <c r="G238" s="684"/>
      <c r="H238" s="685"/>
    </row>
    <row r="239" spans="1:13" ht="14.25">
      <c r="B239" s="683"/>
      <c r="C239" s="684"/>
      <c r="D239" s="684"/>
      <c r="E239" s="684"/>
      <c r="F239" s="684"/>
      <c r="G239" s="684"/>
      <c r="H239" s="685"/>
    </row>
    <row r="240" spans="1:13" ht="14.25">
      <c r="B240" s="683"/>
      <c r="C240" s="684"/>
      <c r="D240" s="684"/>
      <c r="E240" s="684"/>
      <c r="F240" s="684"/>
      <c r="G240" s="684"/>
      <c r="H240" s="685"/>
    </row>
    <row r="241" spans="2:8" ht="14.25">
      <c r="B241" s="683"/>
      <c r="C241" s="684"/>
      <c r="D241" s="684"/>
      <c r="E241" s="684"/>
      <c r="F241" s="684"/>
      <c r="G241" s="684"/>
      <c r="H241" s="685"/>
    </row>
    <row r="242" spans="2:8" ht="14.25">
      <c r="B242" s="683"/>
      <c r="C242" s="684"/>
      <c r="D242" s="684"/>
      <c r="E242" s="684"/>
      <c r="F242" s="684"/>
      <c r="G242" s="684"/>
      <c r="H242" s="685"/>
    </row>
    <row r="243" spans="2:8" ht="14.25">
      <c r="B243" s="683"/>
      <c r="C243" s="684"/>
      <c r="D243" s="684"/>
      <c r="E243" s="684"/>
      <c r="F243" s="684"/>
      <c r="G243" s="684"/>
      <c r="H243" s="685"/>
    </row>
    <row r="244" spans="2:8" ht="14.25">
      <c r="B244" s="683"/>
      <c r="C244" s="684"/>
      <c r="D244" s="684"/>
      <c r="E244" s="684"/>
      <c r="F244" s="684"/>
      <c r="G244" s="684"/>
      <c r="H244" s="685"/>
    </row>
    <row r="245" spans="2:8" ht="14.25">
      <c r="B245" s="683"/>
      <c r="C245" s="684"/>
      <c r="D245" s="684"/>
      <c r="E245" s="684"/>
      <c r="F245" s="684"/>
      <c r="G245" s="684"/>
      <c r="H245" s="685"/>
    </row>
    <row r="246" spans="2:8" ht="14.25">
      <c r="B246" s="683"/>
      <c r="C246" s="684"/>
      <c r="D246" s="684"/>
      <c r="E246" s="684"/>
      <c r="F246" s="684"/>
      <c r="G246" s="684"/>
      <c r="H246" s="685"/>
    </row>
    <row r="306" spans="1:13" s="37" customFormat="1" ht="15.75" thickBot="1">
      <c r="A306" s="22"/>
      <c r="B306" s="59"/>
      <c r="C306" s="59"/>
      <c r="D306" s="59"/>
      <c r="E306" s="59"/>
      <c r="F306" s="59"/>
      <c r="G306" s="59"/>
      <c r="H306" s="59"/>
      <c r="I306" s="22"/>
      <c r="J306" s="22"/>
      <c r="K306" s="22"/>
      <c r="L306" s="22"/>
      <c r="M306" s="22"/>
    </row>
    <row r="381" spans="1:13" s="37" customFormat="1" ht="22.5" customHeight="1">
      <c r="A381" s="22"/>
      <c r="B381" s="60"/>
      <c r="C381" s="60"/>
      <c r="D381" s="60"/>
      <c r="E381" s="60"/>
      <c r="F381" s="60"/>
      <c r="G381" s="60"/>
      <c r="H381" s="60"/>
      <c r="I381" s="22"/>
      <c r="J381" s="22"/>
      <c r="K381" s="22"/>
      <c r="L381" s="22"/>
      <c r="M381" s="22"/>
    </row>
    <row r="382" spans="1:13" s="37" customFormat="1" ht="16.5" customHeight="1">
      <c r="A382" s="22"/>
      <c r="B382" s="61"/>
      <c r="C382" s="61"/>
      <c r="D382" s="61"/>
      <c r="E382" s="61"/>
      <c r="F382" s="61"/>
      <c r="G382" s="61"/>
      <c r="H382" s="61"/>
      <c r="I382" s="22"/>
      <c r="J382" s="22"/>
      <c r="K382" s="22"/>
      <c r="L382" s="22"/>
      <c r="M382" s="22"/>
    </row>
    <row r="383" spans="1:13" s="37" customFormat="1">
      <c r="A383" s="22"/>
      <c r="B383" s="61"/>
      <c r="C383" s="62"/>
      <c r="D383" s="62"/>
      <c r="E383" s="62"/>
      <c r="F383" s="62"/>
      <c r="G383" s="62"/>
      <c r="H383" s="63"/>
      <c r="I383" s="22"/>
      <c r="J383" s="22"/>
      <c r="K383" s="22"/>
      <c r="L383" s="22"/>
      <c r="M383" s="22"/>
    </row>
    <row r="384" spans="1:13" s="37" customFormat="1">
      <c r="A384" s="22"/>
      <c r="B384" s="61"/>
      <c r="C384" s="62"/>
      <c r="D384" s="62"/>
      <c r="E384" s="62"/>
      <c r="F384" s="62"/>
      <c r="G384" s="62"/>
      <c r="H384" s="63"/>
      <c r="I384" s="22"/>
      <c r="J384" s="22"/>
      <c r="K384" s="22"/>
      <c r="L384" s="22"/>
      <c r="M384" s="22"/>
    </row>
    <row r="385" spans="1:13" s="37" customFormat="1">
      <c r="A385" s="22"/>
      <c r="B385" s="61"/>
      <c r="C385" s="62"/>
      <c r="D385" s="62"/>
      <c r="E385" s="62"/>
      <c r="F385" s="62"/>
      <c r="G385" s="62"/>
      <c r="H385" s="63"/>
      <c r="I385" s="22"/>
      <c r="J385" s="22"/>
      <c r="K385" s="22"/>
      <c r="L385" s="22"/>
      <c r="M385" s="22"/>
    </row>
    <row r="459" spans="3:8" ht="18" customHeight="1"/>
    <row r="460" spans="3:8" ht="24" customHeight="1"/>
    <row r="461" spans="3:8" ht="14.25">
      <c r="C461" s="22"/>
      <c r="D461" s="22"/>
      <c r="E461" s="22"/>
      <c r="F461" s="22"/>
      <c r="G461" s="22"/>
      <c r="H461" s="22"/>
    </row>
    <row r="462" spans="3:8" ht="39" customHeight="1">
      <c r="C462" s="22"/>
      <c r="D462" s="22"/>
      <c r="E462" s="22"/>
      <c r="F462" s="22"/>
      <c r="G462" s="22"/>
      <c r="H462" s="22"/>
    </row>
    <row r="463" spans="3:8" ht="14.25">
      <c r="C463" s="22"/>
      <c r="D463" s="22"/>
      <c r="E463" s="22"/>
      <c r="F463" s="22"/>
      <c r="G463" s="22"/>
      <c r="H463" s="22"/>
    </row>
    <row r="464" spans="3:8" ht="14.25">
      <c r="C464" s="22"/>
      <c r="D464" s="22"/>
      <c r="E464" s="22"/>
      <c r="F464" s="22"/>
      <c r="G464" s="22"/>
      <c r="H464" s="22"/>
    </row>
    <row r="465" s="22" customFormat="1" ht="14.25"/>
    <row r="466" s="22" customFormat="1" ht="14.25"/>
    <row r="467" s="22" customFormat="1" ht="14.25"/>
    <row r="468" s="22" customFormat="1" ht="14.25"/>
    <row r="469" s="22" customFormat="1" ht="14.25"/>
    <row r="470" s="22" customFormat="1" ht="14.25"/>
    <row r="471" s="22" customFormat="1" ht="14.25"/>
    <row r="472" s="22" customFormat="1" ht="14.25"/>
    <row r="473" s="22" customFormat="1" ht="14.25"/>
    <row r="474" s="22" customFormat="1" ht="14.25"/>
    <row r="475" s="22" customFormat="1" ht="14.25"/>
    <row r="476" s="22" customFormat="1" ht="14.25"/>
    <row r="477" s="22" customFormat="1" ht="14.25"/>
    <row r="478" s="22" customFormat="1" ht="14.25"/>
    <row r="479" s="22" customFormat="1" ht="14.25"/>
    <row r="480" s="22" customFormat="1" ht="14.25"/>
    <row r="481" spans="2:13" ht="14.25">
      <c r="C481" s="22"/>
      <c r="D481" s="22"/>
      <c r="E481" s="22"/>
      <c r="F481" s="22"/>
      <c r="G481" s="22"/>
      <c r="H481" s="22"/>
    </row>
    <row r="482" spans="2:13" ht="14.25">
      <c r="C482" s="22"/>
      <c r="D482" s="22"/>
      <c r="E482" s="22"/>
      <c r="F482" s="22"/>
      <c r="G482" s="22"/>
      <c r="H482" s="22"/>
    </row>
    <row r="483" spans="2:13" s="37" customFormat="1" ht="14.25">
      <c r="I483" s="22"/>
      <c r="J483" s="22"/>
      <c r="K483" s="22"/>
      <c r="L483" s="22"/>
      <c r="M483" s="22"/>
    </row>
    <row r="484" spans="2:13" s="37" customFormat="1" ht="14.25">
      <c r="I484" s="22"/>
      <c r="J484" s="22"/>
      <c r="K484" s="22"/>
      <c r="L484" s="22"/>
      <c r="M484" s="22"/>
    </row>
    <row r="485" spans="2:13" s="37" customFormat="1" ht="14.25">
      <c r="I485" s="22"/>
      <c r="J485" s="22"/>
      <c r="K485" s="22"/>
      <c r="L485" s="22"/>
      <c r="M485" s="22"/>
    </row>
    <row r="486" spans="2:13" s="37" customFormat="1" ht="14.25">
      <c r="I486" s="22"/>
      <c r="J486" s="22"/>
      <c r="K486" s="22"/>
      <c r="L486" s="22"/>
      <c r="M486" s="22"/>
    </row>
    <row r="487" spans="2:13" s="37" customFormat="1" ht="14.25">
      <c r="I487" s="22"/>
      <c r="J487" s="22"/>
      <c r="K487" s="22"/>
      <c r="L487" s="22"/>
      <c r="M487" s="22"/>
    </row>
    <row r="488" spans="2:13" s="37" customFormat="1" ht="14.25">
      <c r="I488" s="22"/>
      <c r="J488" s="22"/>
      <c r="K488" s="22"/>
      <c r="L488" s="22"/>
      <c r="M488" s="22"/>
    </row>
    <row r="489" spans="2:13" s="37" customFormat="1" ht="14.25">
      <c r="I489" s="22"/>
      <c r="J489" s="22"/>
      <c r="K489" s="22"/>
      <c r="L489" s="22"/>
      <c r="M489" s="22"/>
    </row>
    <row r="490" spans="2:13" s="37" customFormat="1" ht="14.25">
      <c r="I490" s="22"/>
      <c r="J490" s="22"/>
      <c r="K490" s="22"/>
      <c r="L490" s="22"/>
      <c r="M490" s="22"/>
    </row>
    <row r="491" spans="2:13" s="37" customFormat="1" ht="14.25">
      <c r="I491" s="22"/>
      <c r="J491" s="22"/>
      <c r="K491" s="22"/>
      <c r="L491" s="22"/>
      <c r="M491" s="22"/>
    </row>
    <row r="492" spans="2:13" s="37" customFormat="1" ht="14.25">
      <c r="I492" s="22"/>
      <c r="J492" s="22"/>
      <c r="K492" s="22"/>
      <c r="L492" s="22"/>
      <c r="M492" s="22"/>
    </row>
    <row r="493" spans="2:13" s="37" customFormat="1" ht="14.25">
      <c r="I493" s="22"/>
      <c r="J493" s="22"/>
      <c r="K493" s="22"/>
      <c r="L493" s="22"/>
      <c r="M493" s="22"/>
    </row>
    <row r="494" spans="2:13" s="37" customFormat="1" ht="14.25">
      <c r="I494" s="22"/>
      <c r="J494" s="22"/>
      <c r="K494" s="22"/>
      <c r="L494" s="22"/>
      <c r="M494" s="22"/>
    </row>
    <row r="495" spans="2:13" s="37" customFormat="1">
      <c r="B495" s="22"/>
      <c r="C495" s="66"/>
      <c r="D495" s="66"/>
      <c r="E495" s="66"/>
      <c r="F495" s="66"/>
      <c r="G495" s="66"/>
      <c r="I495" s="22"/>
      <c r="J495" s="22"/>
      <c r="K495" s="22"/>
      <c r="L495" s="22"/>
      <c r="M495" s="22"/>
    </row>
    <row r="496" spans="2:13" s="37" customFormat="1">
      <c r="B496" s="22"/>
      <c r="C496" s="66"/>
      <c r="D496" s="66"/>
      <c r="E496" s="66"/>
      <c r="F496" s="66"/>
      <c r="G496" s="66"/>
      <c r="I496" s="22"/>
      <c r="J496" s="22"/>
      <c r="K496" s="22"/>
      <c r="L496" s="22"/>
      <c r="M496" s="22"/>
    </row>
    <row r="497" spans="2:13" s="37" customFormat="1">
      <c r="B497" s="22"/>
      <c r="C497" s="66"/>
      <c r="D497" s="66"/>
      <c r="E497" s="66"/>
      <c r="F497" s="66"/>
      <c r="G497" s="66"/>
      <c r="I497" s="22"/>
      <c r="J497" s="22"/>
      <c r="K497" s="22"/>
      <c r="L497" s="22"/>
      <c r="M497" s="22"/>
    </row>
    <row r="498" spans="2:13" s="37" customFormat="1">
      <c r="B498" s="22"/>
      <c r="C498" s="66"/>
      <c r="D498" s="66"/>
      <c r="E498" s="66"/>
      <c r="F498" s="66"/>
      <c r="G498" s="66"/>
      <c r="I498" s="22"/>
      <c r="J498" s="22"/>
      <c r="K498" s="22"/>
      <c r="L498" s="22"/>
      <c r="M498" s="22"/>
    </row>
    <row r="499" spans="2:13" s="37" customFormat="1">
      <c r="B499" s="22"/>
      <c r="C499" s="66"/>
      <c r="D499" s="66"/>
      <c r="E499" s="66"/>
      <c r="F499" s="66"/>
      <c r="G499" s="66"/>
      <c r="I499" s="22"/>
      <c r="J499" s="22"/>
      <c r="K499" s="22"/>
      <c r="L499" s="22"/>
      <c r="M499" s="22"/>
    </row>
    <row r="500" spans="2:13" s="37" customFormat="1">
      <c r="B500" s="22"/>
      <c r="C500" s="66"/>
      <c r="D500" s="66"/>
      <c r="E500" s="66"/>
      <c r="F500" s="66"/>
      <c r="G500" s="66"/>
      <c r="I500" s="22"/>
      <c r="J500" s="22"/>
      <c r="K500" s="22"/>
      <c r="L500" s="22"/>
      <c r="M500" s="22"/>
    </row>
    <row r="501" spans="2:13" s="37" customFormat="1">
      <c r="B501" s="22"/>
      <c r="C501" s="66"/>
      <c r="D501" s="66"/>
      <c r="E501" s="66"/>
      <c r="F501" s="66"/>
      <c r="G501" s="66"/>
      <c r="I501" s="22"/>
      <c r="J501" s="22"/>
      <c r="K501" s="22"/>
      <c r="L501" s="22"/>
      <c r="M501" s="22"/>
    </row>
    <row r="502" spans="2:13" s="37" customFormat="1">
      <c r="B502" s="22"/>
      <c r="C502" s="66"/>
      <c r="D502" s="66"/>
      <c r="E502" s="66"/>
      <c r="F502" s="66"/>
      <c r="G502" s="66"/>
      <c r="I502" s="22"/>
      <c r="J502" s="22"/>
      <c r="K502" s="22"/>
      <c r="L502" s="22"/>
      <c r="M502" s="22"/>
    </row>
    <row r="503" spans="2:13" s="37" customFormat="1">
      <c r="B503" s="22"/>
      <c r="C503" s="66"/>
      <c r="D503" s="66"/>
      <c r="E503" s="66"/>
      <c r="F503" s="66"/>
      <c r="G503" s="66"/>
      <c r="I503" s="22"/>
      <c r="J503" s="22"/>
      <c r="K503" s="22"/>
      <c r="L503" s="22"/>
      <c r="M503" s="22"/>
    </row>
    <row r="504" spans="2:13" s="37" customFormat="1">
      <c r="B504" s="22"/>
      <c r="C504" s="66"/>
      <c r="D504" s="66"/>
      <c r="E504" s="66"/>
      <c r="F504" s="66"/>
      <c r="G504" s="66"/>
      <c r="I504" s="22"/>
      <c r="J504" s="22"/>
      <c r="K504" s="22"/>
      <c r="L504" s="22"/>
      <c r="M504" s="22"/>
    </row>
    <row r="505" spans="2:13" s="37" customFormat="1">
      <c r="B505" s="22"/>
      <c r="C505" s="66"/>
      <c r="D505" s="66"/>
      <c r="E505" s="66"/>
      <c r="F505" s="66"/>
      <c r="G505" s="66"/>
      <c r="I505" s="22"/>
      <c r="J505" s="22"/>
      <c r="K505" s="22"/>
      <c r="L505" s="22"/>
      <c r="M505" s="22"/>
    </row>
    <row r="506" spans="2:13" s="37" customFormat="1">
      <c r="B506" s="22"/>
      <c r="C506" s="66"/>
      <c r="D506" s="66"/>
      <c r="E506" s="66"/>
      <c r="F506" s="66"/>
      <c r="G506" s="66"/>
      <c r="I506" s="22"/>
      <c r="J506" s="22"/>
      <c r="K506" s="22"/>
      <c r="L506" s="22"/>
      <c r="M506" s="22"/>
    </row>
    <row r="507" spans="2:13" s="37" customFormat="1">
      <c r="B507" s="22"/>
      <c r="C507" s="66"/>
      <c r="D507" s="66"/>
      <c r="E507" s="66"/>
      <c r="F507" s="66"/>
      <c r="G507" s="66"/>
      <c r="I507" s="22"/>
      <c r="J507" s="22"/>
      <c r="K507" s="22"/>
      <c r="L507" s="22"/>
      <c r="M507" s="22"/>
    </row>
    <row r="508" spans="2:13" s="37" customFormat="1">
      <c r="B508" s="22"/>
      <c r="C508" s="66"/>
      <c r="D508" s="66"/>
      <c r="E508" s="66"/>
      <c r="F508" s="66"/>
      <c r="G508" s="66"/>
      <c r="I508" s="22"/>
      <c r="J508" s="22"/>
      <c r="K508" s="22"/>
      <c r="L508" s="22"/>
      <c r="M508" s="22"/>
    </row>
    <row r="509" spans="2:13" s="37" customFormat="1">
      <c r="B509" s="22"/>
      <c r="C509" s="66"/>
      <c r="D509" s="66"/>
      <c r="E509" s="66"/>
      <c r="F509" s="66"/>
      <c r="G509" s="66"/>
      <c r="I509" s="22"/>
      <c r="J509" s="22"/>
      <c r="K509" s="22"/>
      <c r="L509" s="22"/>
      <c r="M509" s="22"/>
    </row>
    <row r="510" spans="2:13" s="37" customFormat="1">
      <c r="B510" s="22"/>
      <c r="C510" s="66"/>
      <c r="D510" s="66"/>
      <c r="E510" s="66"/>
      <c r="F510" s="66"/>
      <c r="G510" s="66"/>
      <c r="I510" s="22"/>
      <c r="J510" s="22"/>
      <c r="K510" s="22"/>
      <c r="L510" s="22"/>
      <c r="M510" s="22"/>
    </row>
    <row r="511" spans="2:13" s="37" customFormat="1">
      <c r="B511" s="22"/>
      <c r="C511" s="66"/>
      <c r="D511" s="66"/>
      <c r="E511" s="66"/>
      <c r="F511" s="66"/>
      <c r="G511" s="66"/>
      <c r="I511" s="22"/>
      <c r="J511" s="22"/>
      <c r="K511" s="22"/>
      <c r="L511" s="22"/>
      <c r="M511" s="22"/>
    </row>
    <row r="512" spans="2:13" s="37" customFormat="1">
      <c r="B512" s="22"/>
      <c r="C512" s="66"/>
      <c r="D512" s="66"/>
      <c r="E512" s="66"/>
      <c r="F512" s="66"/>
      <c r="G512" s="66"/>
      <c r="I512" s="22"/>
      <c r="J512" s="22"/>
      <c r="K512" s="22"/>
      <c r="L512" s="22"/>
      <c r="M512" s="22"/>
    </row>
    <row r="513" spans="2:13" s="37" customFormat="1">
      <c r="B513" s="22"/>
      <c r="C513" s="66"/>
      <c r="D513" s="66"/>
      <c r="E513" s="66"/>
      <c r="F513" s="66"/>
      <c r="G513" s="66"/>
      <c r="I513" s="22"/>
      <c r="J513" s="22"/>
      <c r="K513" s="22"/>
      <c r="L513" s="22"/>
      <c r="M513" s="22"/>
    </row>
    <row r="514" spans="2:13" s="37" customFormat="1">
      <c r="B514" s="22"/>
      <c r="C514" s="66"/>
      <c r="D514" s="66"/>
      <c r="E514" s="66"/>
      <c r="F514" s="66"/>
      <c r="G514" s="66"/>
      <c r="I514" s="22"/>
      <c r="J514" s="22"/>
      <c r="K514" s="22"/>
      <c r="L514" s="22"/>
      <c r="M514" s="22"/>
    </row>
    <row r="515" spans="2:13">
      <c r="C515" s="66"/>
      <c r="D515" s="66"/>
      <c r="E515" s="66"/>
      <c r="F515" s="66"/>
      <c r="G515" s="66"/>
      <c r="H515" s="37"/>
    </row>
    <row r="516" spans="2:13">
      <c r="C516" s="66"/>
      <c r="D516" s="66"/>
      <c r="E516" s="66"/>
      <c r="F516" s="66"/>
      <c r="G516" s="66"/>
      <c r="H516" s="37"/>
    </row>
    <row r="517" spans="2:13">
      <c r="C517" s="66"/>
      <c r="D517" s="66"/>
      <c r="E517" s="66"/>
      <c r="F517" s="66"/>
      <c r="G517" s="66"/>
      <c r="H517" s="37"/>
    </row>
    <row r="518" spans="2:13">
      <c r="C518" s="66"/>
      <c r="D518" s="66"/>
      <c r="E518" s="66"/>
      <c r="F518" s="66"/>
      <c r="G518" s="66"/>
      <c r="H518" s="37"/>
    </row>
    <row r="519" spans="2:13" ht="14.25">
      <c r="C519" s="37"/>
      <c r="D519" s="37"/>
      <c r="E519" s="37"/>
      <c r="F519" s="37"/>
      <c r="G519" s="37"/>
      <c r="H519" s="37"/>
    </row>
    <row r="520" spans="2:13" ht="14.25">
      <c r="C520" s="37"/>
      <c r="D520" s="37"/>
      <c r="E520" s="37"/>
      <c r="F520" s="37"/>
      <c r="G520" s="37"/>
      <c r="H520" s="37"/>
    </row>
    <row r="521" spans="2:13" ht="14.25">
      <c r="C521" s="37"/>
      <c r="D521" s="37"/>
      <c r="E521" s="37"/>
      <c r="F521" s="37"/>
      <c r="G521" s="37"/>
      <c r="H521" s="37"/>
    </row>
    <row r="522" spans="2:13" ht="14.25">
      <c r="C522" s="37"/>
      <c r="D522" s="37"/>
      <c r="E522" s="37"/>
      <c r="F522" s="37"/>
      <c r="G522" s="37"/>
      <c r="H522" s="37"/>
    </row>
    <row r="523" spans="2:13">
      <c r="C523" s="66"/>
      <c r="D523" s="66"/>
      <c r="E523" s="66"/>
      <c r="F523" s="66"/>
      <c r="G523" s="66"/>
      <c r="H523" s="37"/>
    </row>
    <row r="524" spans="2:13" ht="18.75" customHeight="1">
      <c r="C524" s="22"/>
      <c r="D524" s="22"/>
      <c r="E524" s="22"/>
      <c r="F524" s="22"/>
      <c r="G524" s="22"/>
      <c r="H524" s="22"/>
    </row>
    <row r="525" spans="2:13" ht="14.25">
      <c r="B525" s="67"/>
      <c r="C525" s="67"/>
      <c r="D525" s="67"/>
      <c r="E525" s="67"/>
      <c r="F525" s="67"/>
      <c r="G525" s="67"/>
      <c r="H525" s="67"/>
    </row>
    <row r="526" spans="2:13" ht="22.5" customHeight="1">
      <c r="B526" s="1010"/>
      <c r="C526" s="1010"/>
      <c r="D526" s="1010"/>
      <c r="E526" s="1010"/>
      <c r="F526" s="1010"/>
      <c r="G526" s="1010"/>
      <c r="H526" s="1010"/>
    </row>
    <row r="530" spans="2:13" ht="14.25">
      <c r="B530" s="1012"/>
      <c r="C530" s="1012"/>
      <c r="D530" s="1012"/>
      <c r="E530" s="1012"/>
      <c r="F530" s="1012"/>
      <c r="G530" s="1012"/>
      <c r="H530" s="1012"/>
    </row>
    <row r="531" spans="2:13" s="37" customFormat="1" ht="14.25">
      <c r="B531" s="1012"/>
      <c r="C531" s="1012"/>
      <c r="D531" s="1012"/>
      <c r="E531" s="1012"/>
      <c r="F531" s="1012"/>
      <c r="G531" s="1012"/>
      <c r="H531" s="1012"/>
      <c r="I531" s="22"/>
      <c r="J531" s="22"/>
      <c r="K531" s="22"/>
      <c r="L531" s="22"/>
      <c r="M531" s="22"/>
    </row>
    <row r="532" spans="2:13" s="37" customFormat="1" ht="15" customHeight="1">
      <c r="B532" s="22"/>
      <c r="C532" s="38"/>
      <c r="D532" s="38"/>
      <c r="E532" s="38"/>
      <c r="F532" s="38"/>
      <c r="G532" s="38"/>
      <c r="H532" s="39"/>
      <c r="I532" s="22"/>
      <c r="J532" s="22"/>
      <c r="K532" s="22"/>
      <c r="L532" s="22"/>
      <c r="M532" s="22"/>
    </row>
    <row r="533" spans="2:13" s="37" customFormat="1">
      <c r="B533" s="22"/>
      <c r="C533" s="68"/>
      <c r="D533" s="68"/>
      <c r="E533" s="68"/>
      <c r="F533" s="68"/>
      <c r="G533" s="68"/>
      <c r="H533" s="69"/>
      <c r="I533" s="22"/>
      <c r="J533" s="22"/>
      <c r="K533" s="22"/>
      <c r="L533" s="22"/>
      <c r="M533" s="22"/>
    </row>
    <row r="534" spans="2:13" s="37" customFormat="1">
      <c r="B534" s="22"/>
      <c r="C534" s="70"/>
      <c r="D534" s="70"/>
      <c r="E534" s="70"/>
      <c r="F534" s="70"/>
      <c r="G534" s="70"/>
      <c r="H534" s="41"/>
      <c r="I534" s="22"/>
      <c r="J534" s="22"/>
      <c r="K534" s="22"/>
      <c r="L534" s="22"/>
      <c r="M534" s="22"/>
    </row>
    <row r="535" spans="2:13" s="37" customFormat="1">
      <c r="B535" s="40"/>
      <c r="C535" s="66"/>
      <c r="D535" s="66"/>
      <c r="E535" s="66"/>
      <c r="F535" s="66"/>
      <c r="G535" s="66"/>
      <c r="I535" s="22"/>
      <c r="J535" s="22"/>
      <c r="K535" s="22"/>
      <c r="L535" s="22"/>
      <c r="M535" s="22"/>
    </row>
    <row r="536" spans="2:13" s="37" customFormat="1">
      <c r="B536" s="40"/>
      <c r="C536" s="66"/>
      <c r="D536" s="66"/>
      <c r="E536" s="66"/>
      <c r="F536" s="66"/>
      <c r="G536" s="66"/>
      <c r="I536" s="22"/>
      <c r="J536" s="22"/>
      <c r="K536" s="22"/>
      <c r="L536" s="22"/>
      <c r="M536" s="22"/>
    </row>
    <row r="537" spans="2:13" s="37" customFormat="1">
      <c r="B537" s="40"/>
      <c r="C537" s="66"/>
      <c r="D537" s="66"/>
      <c r="E537" s="66"/>
      <c r="F537" s="66"/>
      <c r="G537" s="66"/>
      <c r="I537" s="22"/>
      <c r="J537" s="22"/>
      <c r="K537" s="22"/>
      <c r="L537" s="22"/>
      <c r="M537" s="22"/>
    </row>
    <row r="538" spans="2:13" s="37" customFormat="1">
      <c r="B538" s="22"/>
      <c r="C538" s="66"/>
      <c r="D538" s="66"/>
      <c r="E538" s="66"/>
      <c r="F538" s="66"/>
      <c r="G538" s="66"/>
      <c r="I538" s="22"/>
      <c r="J538" s="22"/>
      <c r="K538" s="22"/>
      <c r="L538" s="22"/>
      <c r="M538" s="22"/>
    </row>
    <row r="539" spans="2:13" s="37" customFormat="1">
      <c r="B539" s="22"/>
      <c r="C539" s="66"/>
      <c r="D539" s="66"/>
      <c r="E539" s="66"/>
      <c r="F539" s="66"/>
      <c r="G539" s="66"/>
      <c r="I539" s="22"/>
      <c r="J539" s="22"/>
      <c r="K539" s="22"/>
      <c r="L539" s="22"/>
      <c r="M539" s="22"/>
    </row>
    <row r="540" spans="2:13" s="37" customFormat="1">
      <c r="B540" s="22"/>
      <c r="C540" s="66"/>
      <c r="D540" s="66"/>
      <c r="E540" s="66"/>
      <c r="F540" s="66"/>
      <c r="G540" s="66"/>
      <c r="I540" s="22"/>
      <c r="J540" s="22"/>
      <c r="K540" s="22"/>
      <c r="L540" s="22"/>
      <c r="M540" s="22"/>
    </row>
    <row r="541" spans="2:13" s="37" customFormat="1">
      <c r="B541" s="22"/>
      <c r="C541" s="66"/>
      <c r="D541" s="66"/>
      <c r="E541" s="66"/>
      <c r="F541" s="66"/>
      <c r="G541" s="66"/>
      <c r="I541" s="22"/>
      <c r="J541" s="22"/>
      <c r="K541" s="22"/>
      <c r="L541" s="22"/>
      <c r="M541" s="22"/>
    </row>
    <row r="542" spans="2:13" s="37" customFormat="1">
      <c r="B542" s="40"/>
      <c r="C542" s="66"/>
      <c r="D542" s="66"/>
      <c r="E542" s="66"/>
      <c r="F542" s="66"/>
      <c r="G542" s="66"/>
      <c r="I542" s="22"/>
      <c r="J542" s="22"/>
      <c r="K542" s="22"/>
      <c r="L542" s="22"/>
      <c r="M542" s="22"/>
    </row>
    <row r="543" spans="2:13" s="37" customFormat="1">
      <c r="B543" s="22"/>
      <c r="C543" s="66"/>
      <c r="D543" s="66"/>
      <c r="E543" s="66"/>
      <c r="F543" s="66"/>
      <c r="G543" s="66"/>
      <c r="I543" s="22"/>
      <c r="J543" s="22"/>
      <c r="K543" s="22"/>
      <c r="L543" s="22"/>
      <c r="M543" s="22"/>
    </row>
    <row r="544" spans="2:13" s="37" customFormat="1">
      <c r="B544" s="22"/>
      <c r="C544" s="66"/>
      <c r="D544" s="66"/>
      <c r="E544" s="66"/>
      <c r="F544" s="66"/>
      <c r="G544" s="66"/>
      <c r="I544" s="22"/>
      <c r="J544" s="22"/>
      <c r="K544" s="22"/>
      <c r="L544" s="22"/>
      <c r="M544" s="22"/>
    </row>
    <row r="545" spans="2:13" s="37" customFormat="1">
      <c r="B545" s="22"/>
      <c r="C545" s="66"/>
      <c r="D545" s="66"/>
      <c r="E545" s="66"/>
      <c r="F545" s="66"/>
      <c r="G545" s="66"/>
      <c r="I545" s="22"/>
      <c r="J545" s="22"/>
      <c r="K545" s="22"/>
      <c r="L545" s="22"/>
      <c r="M545" s="22"/>
    </row>
    <row r="546" spans="2:13" s="37" customFormat="1">
      <c r="B546" s="22"/>
      <c r="C546" s="66"/>
      <c r="D546" s="66"/>
      <c r="E546" s="66"/>
      <c r="F546" s="66"/>
      <c r="G546" s="66"/>
      <c r="I546" s="22"/>
      <c r="J546" s="22"/>
      <c r="K546" s="22"/>
      <c r="L546" s="22"/>
      <c r="M546" s="22"/>
    </row>
    <row r="547" spans="2:13" s="37" customFormat="1">
      <c r="B547" s="40"/>
      <c r="C547" s="66"/>
      <c r="D547" s="66"/>
      <c r="E547" s="66"/>
      <c r="F547" s="66"/>
      <c r="G547" s="66"/>
      <c r="I547" s="22"/>
      <c r="J547" s="22"/>
      <c r="K547" s="22"/>
      <c r="L547" s="22"/>
      <c r="M547" s="22"/>
    </row>
    <row r="548" spans="2:13" s="37" customFormat="1">
      <c r="B548" s="22"/>
      <c r="C548" s="66"/>
      <c r="D548" s="66"/>
      <c r="E548" s="66"/>
      <c r="F548" s="66"/>
      <c r="G548" s="66"/>
      <c r="I548" s="22"/>
      <c r="J548" s="22"/>
      <c r="K548" s="22"/>
      <c r="L548" s="22"/>
      <c r="M548" s="22"/>
    </row>
    <row r="549" spans="2:13" s="37" customFormat="1">
      <c r="B549" s="40"/>
      <c r="C549" s="66"/>
      <c r="D549" s="66"/>
      <c r="E549" s="66"/>
      <c r="F549" s="66"/>
      <c r="G549" s="66"/>
      <c r="I549" s="22"/>
      <c r="J549" s="22"/>
      <c r="K549" s="22"/>
      <c r="L549" s="22"/>
      <c r="M549" s="22"/>
    </row>
    <row r="550" spans="2:13" s="37" customFormat="1">
      <c r="B550" s="40"/>
      <c r="C550" s="66"/>
      <c r="D550" s="66"/>
      <c r="E550" s="66"/>
      <c r="F550" s="66"/>
      <c r="G550" s="66"/>
      <c r="I550" s="22"/>
      <c r="J550" s="22"/>
      <c r="K550" s="22"/>
      <c r="L550" s="22"/>
      <c r="M550" s="22"/>
    </row>
    <row r="551" spans="2:13" s="37" customFormat="1">
      <c r="B551" s="40"/>
      <c r="C551" s="66"/>
      <c r="D551" s="66"/>
      <c r="E551" s="66"/>
      <c r="F551" s="66"/>
      <c r="G551" s="66"/>
      <c r="I551" s="22"/>
      <c r="J551" s="22"/>
      <c r="K551" s="22"/>
      <c r="L551" s="22"/>
      <c r="M551" s="22"/>
    </row>
    <row r="552" spans="2:13" s="37" customFormat="1">
      <c r="B552" s="22"/>
      <c r="C552" s="66"/>
      <c r="D552" s="66"/>
      <c r="E552" s="66"/>
      <c r="F552" s="66"/>
      <c r="G552" s="66"/>
      <c r="I552" s="22"/>
      <c r="J552" s="22"/>
      <c r="K552" s="22"/>
      <c r="L552" s="22"/>
      <c r="M552" s="22"/>
    </row>
    <row r="553" spans="2:13" s="37" customFormat="1">
      <c r="B553" s="40"/>
      <c r="C553" s="66"/>
      <c r="D553" s="66"/>
      <c r="E553" s="66"/>
      <c r="F553" s="66"/>
      <c r="G553" s="66"/>
      <c r="I553" s="22"/>
      <c r="J553" s="22"/>
      <c r="K553" s="22"/>
      <c r="L553" s="22"/>
      <c r="M553" s="22"/>
    </row>
    <row r="554" spans="2:13" s="37" customFormat="1">
      <c r="B554" s="22"/>
      <c r="C554" s="66"/>
      <c r="D554" s="66"/>
      <c r="E554" s="66"/>
      <c r="F554" s="66"/>
      <c r="G554" s="66"/>
      <c r="I554" s="22"/>
      <c r="J554" s="22"/>
      <c r="K554" s="22"/>
      <c r="L554" s="22"/>
      <c r="M554" s="22"/>
    </row>
    <row r="555" spans="2:13" s="37" customFormat="1">
      <c r="B555" s="40"/>
      <c r="C555" s="66"/>
      <c r="D555" s="66"/>
      <c r="E555" s="66"/>
      <c r="F555" s="66"/>
      <c r="G555" s="66"/>
      <c r="I555" s="22"/>
      <c r="J555" s="22"/>
      <c r="K555" s="22"/>
      <c r="L555" s="22"/>
      <c r="M555" s="22"/>
    </row>
    <row r="556" spans="2:13" s="37" customFormat="1">
      <c r="B556" s="22"/>
      <c r="C556" s="66"/>
      <c r="D556" s="66"/>
      <c r="E556" s="66"/>
      <c r="F556" s="66"/>
      <c r="G556" s="66"/>
      <c r="I556" s="22"/>
      <c r="J556" s="22"/>
      <c r="K556" s="22"/>
      <c r="L556" s="22"/>
      <c r="M556" s="22"/>
    </row>
    <row r="557" spans="2:13" s="37" customFormat="1">
      <c r="B557" s="22"/>
      <c r="C557" s="71"/>
      <c r="D557" s="71"/>
      <c r="E557" s="71"/>
      <c r="F557" s="71"/>
      <c r="G557" s="71"/>
      <c r="H557" s="72"/>
      <c r="I557" s="22"/>
      <c r="J557" s="22"/>
      <c r="K557" s="22"/>
      <c r="L557" s="22"/>
      <c r="M557" s="22"/>
    </row>
    <row r="558" spans="2:13" s="37" customFormat="1">
      <c r="B558" s="40"/>
      <c r="C558" s="66"/>
      <c r="D558" s="66"/>
      <c r="E558" s="66"/>
      <c r="F558" s="66"/>
      <c r="G558" s="66"/>
      <c r="I558" s="22"/>
      <c r="J558" s="22"/>
      <c r="K558" s="22"/>
      <c r="L558" s="22"/>
      <c r="M558" s="22"/>
    </row>
    <row r="559" spans="2:13" s="37" customFormat="1">
      <c r="B559" s="22"/>
      <c r="C559" s="66"/>
      <c r="D559" s="66"/>
      <c r="E559" s="66"/>
      <c r="F559" s="66"/>
      <c r="G559" s="66"/>
      <c r="I559" s="22"/>
      <c r="J559" s="22"/>
      <c r="K559" s="22"/>
      <c r="L559" s="22"/>
      <c r="M559" s="22"/>
    </row>
    <row r="560" spans="2:13" s="37" customFormat="1">
      <c r="B560" s="22"/>
      <c r="C560" s="66"/>
      <c r="D560" s="66"/>
      <c r="E560" s="66"/>
      <c r="F560" s="66"/>
      <c r="G560" s="66"/>
      <c r="I560" s="22"/>
      <c r="J560" s="22"/>
      <c r="K560" s="22"/>
      <c r="L560" s="22"/>
      <c r="M560" s="22"/>
    </row>
    <row r="561" spans="2:13" s="37" customFormat="1">
      <c r="B561" s="22"/>
      <c r="C561" s="73"/>
      <c r="D561" s="73"/>
      <c r="E561" s="73"/>
      <c r="F561" s="73"/>
      <c r="G561" s="73"/>
      <c r="H561" s="74"/>
      <c r="I561" s="22"/>
      <c r="J561" s="22"/>
      <c r="K561" s="22"/>
      <c r="L561" s="22"/>
      <c r="M561" s="22"/>
    </row>
    <row r="562" spans="2:13" s="37" customFormat="1">
      <c r="B562" s="22"/>
      <c r="C562" s="71"/>
      <c r="D562" s="71"/>
      <c r="E562" s="71"/>
      <c r="F562" s="71"/>
      <c r="G562" s="71"/>
      <c r="H562" s="72"/>
      <c r="I562" s="22"/>
      <c r="J562" s="22"/>
      <c r="K562" s="22"/>
      <c r="L562" s="22"/>
      <c r="M562" s="22"/>
    </row>
    <row r="563" spans="2:13" s="37" customFormat="1">
      <c r="B563" s="22"/>
      <c r="C563" s="66"/>
      <c r="D563" s="66"/>
      <c r="E563" s="66"/>
      <c r="F563" s="66"/>
      <c r="G563" s="66"/>
      <c r="I563" s="22"/>
      <c r="J563" s="22"/>
      <c r="K563" s="22"/>
      <c r="L563" s="22"/>
      <c r="M563" s="22"/>
    </row>
    <row r="564" spans="2:13" s="37" customFormat="1">
      <c r="B564" s="40"/>
      <c r="C564" s="71"/>
      <c r="D564" s="71"/>
      <c r="E564" s="71"/>
      <c r="F564" s="71"/>
      <c r="G564" s="71"/>
      <c r="H564" s="72"/>
      <c r="I564" s="22"/>
      <c r="J564" s="22"/>
      <c r="K564" s="22"/>
      <c r="L564" s="22"/>
      <c r="M564" s="22"/>
    </row>
    <row r="565" spans="2:13" s="37" customFormat="1">
      <c r="B565" s="22"/>
      <c r="C565" s="66"/>
      <c r="D565" s="66"/>
      <c r="E565" s="66"/>
      <c r="F565" s="66"/>
      <c r="G565" s="66"/>
      <c r="I565" s="22"/>
      <c r="J565" s="22"/>
      <c r="K565" s="22"/>
      <c r="L565" s="22"/>
      <c r="M565" s="22"/>
    </row>
    <row r="566" spans="2:13" s="37" customFormat="1" ht="15.75" thickBot="1">
      <c r="B566" s="40"/>
      <c r="C566" s="75"/>
      <c r="D566" s="75"/>
      <c r="E566" s="75"/>
      <c r="F566" s="75"/>
      <c r="G566" s="75"/>
      <c r="H566" s="76"/>
      <c r="I566" s="22"/>
      <c r="J566" s="22"/>
      <c r="K566" s="22"/>
      <c r="L566" s="22"/>
      <c r="M566" s="22"/>
    </row>
    <row r="567" spans="2:13" s="37" customFormat="1">
      <c r="B567" s="22"/>
      <c r="C567" s="66"/>
      <c r="D567" s="66"/>
      <c r="E567" s="66"/>
      <c r="F567" s="66"/>
      <c r="G567" s="66"/>
      <c r="I567" s="22"/>
      <c r="J567" s="22"/>
      <c r="K567" s="22"/>
      <c r="L567" s="22"/>
      <c r="M567" s="22"/>
    </row>
    <row r="568" spans="2:13" s="37" customFormat="1">
      <c r="B568" s="22"/>
      <c r="C568" s="66"/>
      <c r="D568" s="66"/>
      <c r="E568" s="66"/>
      <c r="F568" s="66"/>
      <c r="G568" s="66"/>
      <c r="I568" s="22"/>
      <c r="J568" s="22"/>
      <c r="K568" s="22"/>
      <c r="L568" s="22"/>
      <c r="M568" s="22"/>
    </row>
    <row r="569" spans="2:13" s="37" customFormat="1">
      <c r="B569" s="22"/>
      <c r="C569" s="66"/>
      <c r="D569" s="66"/>
      <c r="E569" s="66"/>
      <c r="F569" s="66"/>
      <c r="G569" s="66"/>
      <c r="I569" s="22"/>
      <c r="J569" s="22"/>
      <c r="K569" s="22"/>
      <c r="L569" s="22"/>
      <c r="M569" s="22"/>
    </row>
    <row r="570" spans="2:13" s="37" customFormat="1" ht="14.25">
      <c r="B570" s="981"/>
      <c r="C570" s="981"/>
      <c r="D570" s="981"/>
      <c r="E570" s="981"/>
      <c r="F570" s="981"/>
      <c r="G570" s="981"/>
      <c r="H570" s="981"/>
      <c r="I570" s="22"/>
      <c r="J570" s="22"/>
      <c r="K570" s="22"/>
      <c r="L570" s="22"/>
      <c r="M570" s="22"/>
    </row>
    <row r="571" spans="2:13" s="37" customFormat="1" ht="22.5" customHeight="1">
      <c r="B571" s="981"/>
      <c r="C571" s="981"/>
      <c r="D571" s="981"/>
      <c r="E571" s="981"/>
      <c r="F571" s="981"/>
      <c r="G571" s="981"/>
      <c r="H571" s="981"/>
      <c r="I571" s="22"/>
      <c r="J571" s="22"/>
      <c r="K571" s="22"/>
      <c r="L571" s="22"/>
      <c r="M571" s="22"/>
    </row>
    <row r="572" spans="2:13" s="37" customFormat="1" ht="14.25">
      <c r="B572" s="46"/>
      <c r="C572" s="77"/>
      <c r="D572" s="77"/>
      <c r="E572" s="77"/>
      <c r="F572" s="77"/>
      <c r="G572" s="77"/>
      <c r="H572" s="77"/>
      <c r="I572" s="22"/>
      <c r="J572" s="22"/>
      <c r="K572" s="22"/>
      <c r="L572" s="22"/>
      <c r="M572" s="22"/>
    </row>
    <row r="573" spans="2:13" s="37" customFormat="1" ht="14.25">
      <c r="B573" s="46"/>
      <c r="C573" s="77"/>
      <c r="D573" s="77"/>
      <c r="E573" s="77"/>
      <c r="F573" s="77"/>
      <c r="G573" s="77"/>
      <c r="H573" s="77"/>
      <c r="I573" s="22"/>
      <c r="J573" s="22"/>
      <c r="K573" s="22"/>
      <c r="L573" s="22"/>
      <c r="M573" s="22"/>
    </row>
    <row r="574" spans="2:13" s="37" customFormat="1" ht="14.25">
      <c r="B574" s="46"/>
      <c r="C574" s="77"/>
      <c r="D574" s="77"/>
      <c r="E574" s="77"/>
      <c r="F574" s="77"/>
      <c r="G574" s="77"/>
      <c r="H574" s="77"/>
      <c r="I574" s="22"/>
      <c r="J574" s="22"/>
      <c r="K574" s="22"/>
      <c r="L574" s="22"/>
      <c r="M574" s="22"/>
    </row>
    <row r="575" spans="2:13" s="37" customFormat="1" ht="14.25">
      <c r="B575" s="46"/>
      <c r="C575" s="77"/>
      <c r="D575" s="77"/>
      <c r="E575" s="77"/>
      <c r="F575" s="77"/>
      <c r="G575" s="77"/>
      <c r="H575" s="77"/>
      <c r="I575" s="22"/>
      <c r="J575" s="22"/>
      <c r="K575" s="22"/>
      <c r="L575" s="22"/>
      <c r="M575" s="22"/>
    </row>
    <row r="576" spans="2:13" s="37" customFormat="1" ht="14.25">
      <c r="B576" s="46"/>
      <c r="C576" s="77"/>
      <c r="D576" s="77"/>
      <c r="E576" s="77"/>
      <c r="F576" s="77"/>
      <c r="G576" s="77"/>
      <c r="H576" s="77"/>
      <c r="I576" s="22"/>
      <c r="J576" s="22"/>
      <c r="K576" s="22"/>
      <c r="L576" s="22"/>
      <c r="M576" s="22"/>
    </row>
    <row r="577" spans="2:13" s="37" customFormat="1" ht="14.25">
      <c r="B577" s="46"/>
      <c r="C577" s="77"/>
      <c r="D577" s="77"/>
      <c r="E577" s="77"/>
      <c r="F577" s="77"/>
      <c r="G577" s="77"/>
      <c r="H577" s="77"/>
      <c r="I577" s="22"/>
      <c r="J577" s="22"/>
      <c r="K577" s="22"/>
      <c r="L577" s="22"/>
      <c r="M577" s="22"/>
    </row>
    <row r="578" spans="2:13" s="37" customFormat="1" ht="14.25">
      <c r="B578" s="14"/>
      <c r="C578" s="975"/>
      <c r="D578" s="975"/>
      <c r="E578" s="14"/>
      <c r="F578" s="14"/>
      <c r="G578" s="14"/>
      <c r="H578" s="39"/>
      <c r="I578" s="22"/>
      <c r="J578" s="22"/>
      <c r="K578" s="22"/>
      <c r="L578" s="22"/>
      <c r="M578" s="22"/>
    </row>
    <row r="579" spans="2:13" s="37" customFormat="1" ht="14.25">
      <c r="B579" s="22"/>
      <c r="C579" s="39"/>
      <c r="D579" s="39"/>
      <c r="E579" s="39"/>
      <c r="F579" s="39"/>
      <c r="G579" s="39"/>
      <c r="H579" s="39"/>
      <c r="I579" s="22"/>
      <c r="J579" s="22"/>
      <c r="K579" s="22"/>
      <c r="L579" s="22"/>
      <c r="M579" s="22"/>
    </row>
    <row r="580" spans="2:13" s="37" customFormat="1" ht="14.25">
      <c r="B580" s="22"/>
      <c r="C580" s="975"/>
      <c r="D580" s="975"/>
      <c r="E580" s="14"/>
      <c r="F580" s="14"/>
      <c r="G580" s="14"/>
      <c r="H580" s="39"/>
      <c r="I580" s="22"/>
      <c r="J580" s="22"/>
      <c r="K580" s="22"/>
      <c r="L580" s="22"/>
      <c r="M580" s="22"/>
    </row>
    <row r="581" spans="2:13" s="37" customFormat="1" ht="14.25">
      <c r="B581" s="22"/>
      <c r="C581" s="975"/>
      <c r="D581" s="975"/>
      <c r="E581" s="14"/>
      <c r="F581" s="14"/>
      <c r="G581" s="14"/>
      <c r="H581" s="39"/>
      <c r="I581" s="22"/>
      <c r="J581" s="22"/>
      <c r="K581" s="22"/>
      <c r="L581" s="22"/>
      <c r="M581" s="22"/>
    </row>
    <row r="582" spans="2:13" s="37" customFormat="1">
      <c r="B582" s="22"/>
      <c r="C582" s="38"/>
      <c r="D582" s="38"/>
      <c r="E582" s="38"/>
      <c r="F582" s="38"/>
      <c r="G582" s="38"/>
      <c r="H582" s="39"/>
      <c r="I582" s="22"/>
      <c r="J582" s="22"/>
      <c r="K582" s="22"/>
      <c r="L582" s="22"/>
      <c r="M582" s="22"/>
    </row>
    <row r="583" spans="2:13" s="37" customFormat="1">
      <c r="B583" s="22"/>
      <c r="C583" s="38"/>
      <c r="D583" s="38"/>
      <c r="E583" s="38"/>
      <c r="F583" s="38"/>
      <c r="G583" s="38"/>
      <c r="H583" s="39"/>
      <c r="I583" s="22"/>
      <c r="J583" s="22"/>
      <c r="K583" s="22"/>
      <c r="L583" s="22"/>
      <c r="M583" s="22"/>
    </row>
    <row r="584" spans="2:13" s="37" customFormat="1">
      <c r="B584" s="22"/>
      <c r="C584" s="38"/>
      <c r="D584" s="38"/>
      <c r="E584" s="38"/>
      <c r="F584" s="38"/>
      <c r="G584" s="38"/>
      <c r="H584" s="39"/>
      <c r="I584" s="22"/>
      <c r="J584" s="22"/>
      <c r="K584" s="22"/>
      <c r="L584" s="22"/>
      <c r="M584" s="22"/>
    </row>
    <row r="585" spans="2:13" s="37" customFormat="1">
      <c r="B585" s="22"/>
      <c r="C585" s="38"/>
      <c r="D585" s="38"/>
      <c r="E585" s="38"/>
      <c r="F585" s="38"/>
      <c r="G585" s="38"/>
      <c r="H585" s="39"/>
      <c r="I585" s="22"/>
      <c r="J585" s="22"/>
      <c r="K585" s="22"/>
      <c r="L585" s="22"/>
      <c r="M585" s="22"/>
    </row>
    <row r="586" spans="2:13" s="37" customFormat="1" ht="14.25">
      <c r="B586" s="22"/>
      <c r="C586" s="78"/>
      <c r="D586" s="78"/>
      <c r="E586" s="78"/>
      <c r="F586" s="78"/>
      <c r="G586" s="78"/>
      <c r="H586" s="78"/>
      <c r="I586" s="22"/>
      <c r="J586" s="22"/>
      <c r="K586" s="22"/>
      <c r="L586" s="22"/>
      <c r="M586" s="22"/>
    </row>
    <row r="587" spans="2:13" s="37" customFormat="1" ht="15.75" customHeight="1">
      <c r="B587" s="22"/>
      <c r="C587" s="33"/>
      <c r="D587" s="33"/>
      <c r="E587" s="33"/>
      <c r="F587" s="33"/>
      <c r="G587" s="33"/>
      <c r="H587" s="33"/>
      <c r="I587" s="22"/>
      <c r="J587" s="22"/>
      <c r="K587" s="22"/>
      <c r="L587" s="22"/>
      <c r="M587" s="22"/>
    </row>
    <row r="588" spans="2:13" s="37" customFormat="1" ht="21.75" customHeight="1">
      <c r="B588" s="1010"/>
      <c r="C588" s="1010"/>
      <c r="D588" s="1010"/>
      <c r="E588" s="1010"/>
      <c r="F588" s="1010"/>
      <c r="G588" s="1010"/>
      <c r="H588" s="1010"/>
      <c r="I588" s="22"/>
      <c r="J588" s="22"/>
      <c r="K588" s="22"/>
      <c r="L588" s="22"/>
      <c r="M588" s="22"/>
    </row>
    <row r="589" spans="2:13" s="37" customFormat="1" ht="21.75" customHeight="1">
      <c r="B589" s="67"/>
      <c r="C589" s="67"/>
      <c r="D589" s="67"/>
      <c r="E589" s="67"/>
      <c r="F589" s="67"/>
      <c r="G589" s="67"/>
      <c r="H589" s="67"/>
      <c r="I589" s="22"/>
      <c r="J589" s="22"/>
      <c r="K589" s="22"/>
      <c r="L589" s="22"/>
      <c r="M589" s="22"/>
    </row>
    <row r="590" spans="2:13" s="37" customFormat="1">
      <c r="B590" s="22"/>
      <c r="C590" s="38"/>
      <c r="D590" s="38"/>
      <c r="E590" s="38"/>
      <c r="F590" s="38"/>
      <c r="G590" s="38"/>
      <c r="H590" s="39"/>
      <c r="I590" s="22"/>
      <c r="J590" s="22"/>
      <c r="K590" s="22"/>
      <c r="L590" s="22"/>
      <c r="M590" s="22"/>
    </row>
    <row r="591" spans="2:13" s="37" customFormat="1">
      <c r="B591" s="22"/>
      <c r="C591" s="38"/>
      <c r="D591" s="38"/>
      <c r="E591" s="38"/>
      <c r="F591" s="38"/>
      <c r="G591" s="38"/>
      <c r="H591" s="39"/>
      <c r="I591" s="22"/>
      <c r="J591" s="22"/>
      <c r="K591" s="22"/>
      <c r="L591" s="22"/>
      <c r="M591" s="22"/>
    </row>
    <row r="592" spans="2:13" s="37" customFormat="1">
      <c r="B592" s="22"/>
      <c r="C592" s="38"/>
      <c r="D592" s="38"/>
      <c r="E592" s="38"/>
      <c r="F592" s="38"/>
      <c r="G592" s="38"/>
      <c r="H592" s="39"/>
      <c r="I592" s="22"/>
      <c r="J592" s="22"/>
      <c r="K592" s="22"/>
      <c r="L592" s="22"/>
      <c r="M592" s="22"/>
    </row>
    <row r="593" spans="2:13" s="37" customFormat="1">
      <c r="B593" s="22"/>
      <c r="C593" s="38"/>
      <c r="D593" s="38"/>
      <c r="E593" s="38"/>
      <c r="F593" s="38"/>
      <c r="G593" s="38"/>
      <c r="H593" s="39"/>
      <c r="I593" s="22"/>
      <c r="J593" s="22"/>
      <c r="K593" s="22"/>
      <c r="L593" s="22"/>
      <c r="M593" s="22"/>
    </row>
    <row r="594" spans="2:13" s="37" customFormat="1">
      <c r="B594" s="22"/>
      <c r="C594" s="38"/>
      <c r="D594" s="38"/>
      <c r="E594" s="38"/>
      <c r="F594" s="38"/>
      <c r="G594" s="38"/>
      <c r="H594" s="39"/>
      <c r="I594" s="22"/>
      <c r="J594" s="22"/>
      <c r="K594" s="22"/>
      <c r="L594" s="22"/>
      <c r="M594" s="22"/>
    </row>
    <row r="595" spans="2:13" s="37" customFormat="1" ht="15.6" customHeight="1">
      <c r="B595" s="22"/>
      <c r="C595" s="38"/>
      <c r="D595" s="38"/>
      <c r="E595" s="38"/>
      <c r="F595" s="38"/>
      <c r="G595" s="38"/>
      <c r="H595" s="39"/>
      <c r="I595" s="22"/>
      <c r="J595" s="22"/>
      <c r="K595" s="22"/>
      <c r="L595" s="22"/>
      <c r="M595" s="22"/>
    </row>
    <row r="596" spans="2:13" s="37" customFormat="1" ht="13.9" customHeight="1">
      <c r="B596" s="22"/>
      <c r="C596" s="38"/>
      <c r="D596" s="38"/>
      <c r="E596" s="38"/>
      <c r="F596" s="38"/>
      <c r="G596" s="38"/>
      <c r="H596" s="39"/>
      <c r="I596" s="22"/>
      <c r="J596" s="22"/>
      <c r="K596" s="22"/>
      <c r="L596" s="22"/>
      <c r="M596" s="22"/>
    </row>
    <row r="597" spans="2:13" s="37" customFormat="1" ht="22.5" customHeight="1">
      <c r="B597" s="1012"/>
      <c r="C597" s="1012"/>
      <c r="D597" s="1012"/>
      <c r="E597" s="1012"/>
      <c r="F597" s="1012"/>
      <c r="G597" s="1012"/>
      <c r="H597" s="1012"/>
      <c r="I597" s="22"/>
      <c r="J597" s="22"/>
      <c r="K597" s="22"/>
      <c r="L597" s="22"/>
      <c r="M597" s="22"/>
    </row>
    <row r="598" spans="2:13" s="37" customFormat="1" ht="24" customHeight="1" thickBot="1">
      <c r="B598" s="1013"/>
      <c r="C598" s="1013"/>
      <c r="D598" s="1013"/>
      <c r="E598" s="1013"/>
      <c r="F598" s="1013"/>
      <c r="G598" s="1013"/>
      <c r="H598" s="1013"/>
      <c r="I598" s="22"/>
      <c r="J598" s="22"/>
      <c r="K598" s="22"/>
      <c r="L598" s="22"/>
      <c r="M598" s="22"/>
    </row>
    <row r="599" spans="2:13" s="37" customFormat="1" ht="25.5" customHeight="1">
      <c r="B599" s="22"/>
      <c r="C599" s="22"/>
      <c r="D599" s="22"/>
      <c r="E599" s="22"/>
      <c r="F599" s="22"/>
      <c r="G599" s="22"/>
      <c r="H599" s="22"/>
      <c r="I599" s="22"/>
      <c r="J599" s="22"/>
      <c r="K599" s="22"/>
      <c r="L599" s="22"/>
      <c r="M599" s="22"/>
    </row>
    <row r="600" spans="2:13" s="37" customFormat="1">
      <c r="B600" s="22"/>
      <c r="C600" s="79"/>
      <c r="D600" s="79"/>
      <c r="E600" s="79"/>
      <c r="F600" s="79"/>
      <c r="G600" s="79"/>
      <c r="H600" s="39"/>
      <c r="I600" s="22"/>
      <c r="J600" s="22"/>
      <c r="K600" s="22"/>
      <c r="L600" s="22"/>
      <c r="M600" s="22"/>
    </row>
    <row r="601" spans="2:13" s="37" customFormat="1">
      <c r="B601" s="22"/>
      <c r="C601" s="79"/>
      <c r="D601" s="79"/>
      <c r="E601" s="79"/>
      <c r="F601" s="79"/>
      <c r="G601" s="79"/>
      <c r="H601" s="39"/>
      <c r="I601" s="22"/>
      <c r="J601" s="22"/>
      <c r="K601" s="22"/>
      <c r="L601" s="22"/>
      <c r="M601" s="22"/>
    </row>
    <row r="602" spans="2:13" s="37" customFormat="1">
      <c r="B602" s="22"/>
      <c r="C602" s="70"/>
      <c r="D602" s="70"/>
      <c r="E602" s="70"/>
      <c r="F602" s="70"/>
      <c r="G602" s="70"/>
      <c r="H602" s="39"/>
      <c r="I602" s="22"/>
      <c r="J602" s="22"/>
      <c r="K602" s="22"/>
      <c r="L602" s="22"/>
      <c r="M602" s="22"/>
    </row>
    <row r="603" spans="2:13" s="37" customFormat="1">
      <c r="B603" s="22"/>
      <c r="C603" s="70"/>
      <c r="D603" s="70"/>
      <c r="E603" s="70"/>
      <c r="F603" s="70"/>
      <c r="G603" s="70"/>
      <c r="H603" s="39"/>
      <c r="I603" s="22"/>
      <c r="J603" s="22"/>
      <c r="K603" s="22"/>
      <c r="L603" s="22"/>
      <c r="M603" s="22"/>
    </row>
    <row r="604" spans="2:13" s="37" customFormat="1">
      <c r="B604" s="40"/>
      <c r="C604" s="80"/>
      <c r="D604" s="80"/>
      <c r="E604" s="80"/>
      <c r="F604" s="80"/>
      <c r="G604" s="80"/>
      <c r="H604" s="39"/>
      <c r="I604" s="22"/>
      <c r="J604" s="22"/>
      <c r="K604" s="22"/>
      <c r="L604" s="22"/>
      <c r="M604" s="22"/>
    </row>
    <row r="605" spans="2:13" s="37" customFormat="1" ht="14.25">
      <c r="B605" s="22"/>
      <c r="C605" s="81"/>
      <c r="D605" s="81"/>
      <c r="E605" s="82"/>
      <c r="F605" s="82"/>
      <c r="G605" s="82"/>
      <c r="H605" s="39"/>
      <c r="I605" s="22"/>
      <c r="J605" s="22"/>
      <c r="K605" s="22"/>
      <c r="L605" s="22"/>
      <c r="M605" s="22"/>
    </row>
    <row r="606" spans="2:13" s="37" customFormat="1">
      <c r="B606" s="22"/>
      <c r="C606" s="80"/>
      <c r="D606" s="80"/>
      <c r="E606" s="80"/>
      <c r="F606" s="80"/>
      <c r="G606" s="80"/>
      <c r="H606" s="39"/>
      <c r="I606" s="22"/>
      <c r="J606" s="22"/>
      <c r="K606" s="22"/>
      <c r="L606" s="22"/>
      <c r="M606" s="22"/>
    </row>
    <row r="607" spans="2:13" s="37" customFormat="1">
      <c r="B607" s="40"/>
      <c r="C607" s="80"/>
      <c r="D607" s="80"/>
      <c r="E607" s="80"/>
      <c r="F607" s="80"/>
      <c r="G607" s="80"/>
      <c r="H607" s="39"/>
      <c r="I607" s="22"/>
      <c r="J607" s="22"/>
      <c r="K607" s="22"/>
      <c r="L607" s="22"/>
      <c r="M607" s="22"/>
    </row>
    <row r="608" spans="2:13" s="37" customFormat="1" ht="14.25">
      <c r="B608" s="22"/>
      <c r="C608" s="82"/>
      <c r="D608" s="82"/>
      <c r="E608" s="82"/>
      <c r="F608" s="82"/>
      <c r="G608" s="82"/>
      <c r="H608" s="39"/>
      <c r="I608" s="22"/>
      <c r="J608" s="22"/>
      <c r="K608" s="22"/>
      <c r="L608" s="22"/>
      <c r="M608" s="22"/>
    </row>
    <row r="609" spans="2:13" s="37" customFormat="1" ht="14.25">
      <c r="B609" s="22"/>
      <c r="C609" s="82"/>
      <c r="D609" s="82"/>
      <c r="E609" s="82"/>
      <c r="F609" s="82"/>
      <c r="G609" s="82"/>
      <c r="H609" s="39"/>
      <c r="I609" s="22"/>
      <c r="J609" s="22"/>
      <c r="K609" s="22"/>
      <c r="L609" s="22"/>
      <c r="M609" s="22"/>
    </row>
    <row r="610" spans="2:13" s="37" customFormat="1" ht="15.75" thickBot="1">
      <c r="B610" s="40"/>
      <c r="C610" s="83"/>
      <c r="D610" s="83"/>
      <c r="E610" s="80"/>
      <c r="F610" s="80"/>
      <c r="G610" s="80"/>
      <c r="H610" s="39"/>
      <c r="I610" s="22"/>
      <c r="J610" s="22"/>
      <c r="K610" s="22"/>
      <c r="L610" s="22"/>
      <c r="M610" s="22"/>
    </row>
    <row r="611" spans="2:13" s="37" customFormat="1" ht="14.25">
      <c r="B611" s="22"/>
      <c r="C611" s="41"/>
      <c r="D611" s="41"/>
      <c r="E611" s="41"/>
      <c r="F611" s="41"/>
      <c r="G611" s="41"/>
      <c r="H611" s="39"/>
      <c r="I611" s="22"/>
      <c r="J611" s="22"/>
      <c r="K611" s="22"/>
      <c r="L611" s="22"/>
      <c r="M611" s="22"/>
    </row>
    <row r="612" spans="2:13" s="37" customFormat="1">
      <c r="B612" s="22"/>
      <c r="C612" s="79"/>
      <c r="D612" s="79"/>
      <c r="E612" s="79"/>
      <c r="F612" s="79"/>
      <c r="G612" s="79"/>
      <c r="H612" s="39"/>
      <c r="I612" s="22"/>
      <c r="J612" s="22"/>
      <c r="K612" s="22"/>
      <c r="L612" s="22"/>
      <c r="M612" s="22"/>
    </row>
    <row r="613" spans="2:13" s="37" customFormat="1">
      <c r="B613" s="22"/>
      <c r="C613" s="79"/>
      <c r="D613" s="79"/>
      <c r="E613" s="79"/>
      <c r="F613" s="79"/>
      <c r="G613" s="79"/>
      <c r="H613" s="39"/>
      <c r="I613" s="22"/>
      <c r="J613" s="22"/>
      <c r="K613" s="22"/>
      <c r="L613" s="22"/>
      <c r="M613" s="22"/>
    </row>
    <row r="614" spans="2:13" s="37" customFormat="1">
      <c r="B614" s="22"/>
      <c r="C614" s="79"/>
      <c r="D614" s="79"/>
      <c r="E614" s="79"/>
      <c r="F614" s="79"/>
      <c r="G614" s="79"/>
      <c r="H614" s="39"/>
      <c r="I614" s="22"/>
      <c r="J614" s="22"/>
      <c r="K614" s="22"/>
      <c r="L614" s="22"/>
      <c r="M614" s="22"/>
    </row>
    <row r="615" spans="2:13" s="37" customFormat="1">
      <c r="B615" s="22"/>
      <c r="C615" s="79"/>
      <c r="D615" s="79"/>
      <c r="E615" s="79"/>
      <c r="F615" s="79"/>
      <c r="G615" s="79"/>
      <c r="H615" s="39"/>
      <c r="I615" s="22"/>
      <c r="J615" s="22"/>
      <c r="K615" s="22"/>
      <c r="L615" s="22"/>
      <c r="M615" s="22"/>
    </row>
    <row r="616" spans="2:13" s="37" customFormat="1">
      <c r="B616" s="22"/>
      <c r="C616" s="79"/>
      <c r="D616" s="79"/>
      <c r="E616" s="79"/>
      <c r="F616" s="79"/>
      <c r="G616" s="79"/>
      <c r="H616" s="39"/>
      <c r="I616" s="22"/>
      <c r="J616" s="22"/>
      <c r="K616" s="22"/>
      <c r="L616" s="22"/>
      <c r="M616" s="22"/>
    </row>
    <row r="617" spans="2:13" s="37" customFormat="1">
      <c r="B617" s="22"/>
      <c r="C617" s="79"/>
      <c r="D617" s="79"/>
      <c r="E617" s="79"/>
      <c r="F617" s="79"/>
      <c r="G617" s="79"/>
      <c r="H617" s="39"/>
      <c r="I617" s="22"/>
      <c r="J617" s="22"/>
      <c r="K617" s="22"/>
      <c r="L617" s="22"/>
      <c r="M617" s="22"/>
    </row>
    <row r="618" spans="2:13" s="37" customFormat="1">
      <c r="B618" s="22"/>
      <c r="C618" s="79"/>
      <c r="D618" s="79"/>
      <c r="E618" s="79"/>
      <c r="F618" s="79"/>
      <c r="G618" s="79"/>
      <c r="H618" s="39"/>
      <c r="I618" s="22"/>
      <c r="J618" s="22"/>
      <c r="K618" s="22"/>
      <c r="L618" s="22"/>
      <c r="M618" s="22"/>
    </row>
    <row r="619" spans="2:13" s="37" customFormat="1" ht="15.75" customHeight="1">
      <c r="B619" s="978"/>
      <c r="C619" s="978"/>
      <c r="D619" s="978"/>
      <c r="E619" s="978"/>
      <c r="F619" s="978"/>
      <c r="G619" s="978"/>
      <c r="H619" s="978"/>
      <c r="I619" s="22"/>
      <c r="J619" s="22"/>
      <c r="K619" s="22"/>
      <c r="L619" s="22"/>
      <c r="M619" s="22"/>
    </row>
    <row r="620" spans="2:13" s="37" customFormat="1" ht="15.75" customHeight="1">
      <c r="B620" s="978"/>
      <c r="C620" s="978"/>
      <c r="D620" s="978"/>
      <c r="E620" s="978"/>
      <c r="F620" s="978"/>
      <c r="G620" s="978"/>
      <c r="H620" s="978"/>
      <c r="I620" s="22"/>
      <c r="J620" s="22"/>
      <c r="K620" s="22"/>
      <c r="L620" s="22"/>
      <c r="M620" s="22"/>
    </row>
    <row r="621" spans="2:13" s="37" customFormat="1" ht="15.75" customHeight="1">
      <c r="B621" s="978"/>
      <c r="C621" s="978"/>
      <c r="D621" s="978"/>
      <c r="E621" s="978"/>
      <c r="F621" s="978"/>
      <c r="G621" s="978"/>
      <c r="H621" s="978"/>
      <c r="I621" s="22"/>
      <c r="J621" s="22"/>
      <c r="K621" s="22"/>
      <c r="L621" s="22"/>
      <c r="M621" s="22"/>
    </row>
    <row r="622" spans="2:13" s="37" customFormat="1" ht="14.25">
      <c r="B622" s="978"/>
      <c r="C622" s="978"/>
      <c r="D622" s="978"/>
      <c r="E622" s="978"/>
      <c r="F622" s="978"/>
      <c r="G622" s="978"/>
      <c r="H622" s="978"/>
      <c r="I622" s="22"/>
      <c r="J622" s="22"/>
      <c r="K622" s="22"/>
      <c r="L622" s="22"/>
      <c r="M622" s="22"/>
    </row>
    <row r="623" spans="2:13" s="37" customFormat="1">
      <c r="B623" s="22"/>
      <c r="C623" s="79"/>
      <c r="D623" s="79"/>
      <c r="E623" s="79"/>
      <c r="F623" s="79"/>
      <c r="G623" s="79"/>
      <c r="H623" s="39"/>
      <c r="I623" s="22"/>
      <c r="J623" s="22"/>
      <c r="K623" s="22"/>
      <c r="L623" s="22"/>
      <c r="M623" s="22"/>
    </row>
    <row r="624" spans="2:13" s="37" customFormat="1">
      <c r="B624" s="22"/>
      <c r="C624" s="38"/>
      <c r="D624" s="38"/>
      <c r="E624" s="38"/>
      <c r="F624" s="38"/>
      <c r="G624" s="38"/>
      <c r="H624" s="39"/>
      <c r="I624" s="22"/>
      <c r="J624" s="22"/>
      <c r="K624" s="22"/>
      <c r="L624" s="22"/>
      <c r="M624" s="22"/>
    </row>
    <row r="625" spans="2:13" s="37" customFormat="1">
      <c r="B625" s="22"/>
      <c r="C625" s="38"/>
      <c r="D625" s="38"/>
      <c r="E625" s="38"/>
      <c r="F625" s="38"/>
      <c r="G625" s="38"/>
      <c r="H625" s="39"/>
      <c r="I625" s="22"/>
      <c r="J625" s="22"/>
      <c r="K625" s="22"/>
      <c r="L625" s="22"/>
      <c r="M625" s="22"/>
    </row>
    <row r="626" spans="2:13" s="37" customFormat="1">
      <c r="B626" s="22"/>
      <c r="C626" s="38"/>
      <c r="D626" s="38"/>
      <c r="E626" s="38"/>
      <c r="F626" s="38"/>
      <c r="G626" s="38"/>
      <c r="H626" s="39"/>
      <c r="I626" s="22"/>
      <c r="J626" s="22"/>
      <c r="K626" s="22"/>
      <c r="L626" s="22"/>
      <c r="M626" s="22"/>
    </row>
    <row r="627" spans="2:13" s="38" customFormat="1">
      <c r="B627" s="22"/>
      <c r="H627" s="39"/>
      <c r="I627" s="22"/>
      <c r="J627" s="22"/>
      <c r="K627" s="22"/>
      <c r="L627" s="22"/>
      <c r="M627" s="22"/>
    </row>
    <row r="628" spans="2:13" s="38" customFormat="1">
      <c r="B628" s="22"/>
      <c r="H628" s="39"/>
      <c r="I628" s="22"/>
      <c r="J628" s="22"/>
      <c r="K628" s="22"/>
      <c r="L628" s="22"/>
      <c r="M628" s="22"/>
    </row>
    <row r="629" spans="2:13" s="38" customFormat="1">
      <c r="B629" s="22"/>
      <c r="H629" s="39"/>
      <c r="I629" s="22"/>
      <c r="J629" s="22"/>
      <c r="K629" s="22"/>
      <c r="L629" s="22"/>
      <c r="M629" s="22"/>
    </row>
    <row r="630" spans="2:13" s="38" customFormat="1">
      <c r="B630" s="22"/>
      <c r="H630" s="39"/>
      <c r="I630" s="22"/>
      <c r="J630" s="22"/>
      <c r="K630" s="22"/>
      <c r="L630" s="22"/>
      <c r="M630" s="22"/>
    </row>
    <row r="631" spans="2:13" s="38" customFormat="1">
      <c r="B631" s="22"/>
      <c r="H631" s="39"/>
      <c r="I631" s="22"/>
      <c r="J631" s="22"/>
      <c r="K631" s="22"/>
      <c r="L631" s="22"/>
      <c r="M631" s="22"/>
    </row>
    <row r="632" spans="2:13" s="38" customFormat="1">
      <c r="B632" s="22"/>
      <c r="H632" s="39"/>
      <c r="I632" s="22"/>
      <c r="J632" s="22"/>
      <c r="K632" s="22"/>
      <c r="L632" s="22"/>
      <c r="M632" s="22"/>
    </row>
    <row r="633" spans="2:13" s="38" customFormat="1">
      <c r="B633" s="22"/>
      <c r="H633" s="39"/>
      <c r="I633" s="22"/>
      <c r="J633" s="22"/>
      <c r="K633" s="22"/>
      <c r="L633" s="22"/>
      <c r="M633" s="22"/>
    </row>
    <row r="634" spans="2:13" s="38" customFormat="1">
      <c r="B634" s="22"/>
      <c r="H634" s="39"/>
      <c r="I634" s="22"/>
      <c r="J634" s="22"/>
      <c r="K634" s="22"/>
      <c r="L634" s="22"/>
      <c r="M634" s="22"/>
    </row>
    <row r="635" spans="2:13" s="38" customFormat="1">
      <c r="B635" s="22"/>
      <c r="H635" s="39"/>
      <c r="I635" s="22"/>
      <c r="J635" s="22"/>
      <c r="K635" s="22"/>
      <c r="L635" s="22"/>
      <c r="M635" s="22"/>
    </row>
    <row r="636" spans="2:13" s="38" customFormat="1">
      <c r="B636" s="22"/>
      <c r="H636" s="39"/>
      <c r="I636" s="22"/>
      <c r="J636" s="22"/>
      <c r="K636" s="22"/>
      <c r="L636" s="22"/>
      <c r="M636" s="22"/>
    </row>
    <row r="637" spans="2:13" s="38" customFormat="1">
      <c r="B637" s="22"/>
      <c r="H637" s="39"/>
      <c r="I637" s="22"/>
      <c r="J637" s="22"/>
      <c r="K637" s="22"/>
      <c r="L637" s="22"/>
      <c r="M637" s="22"/>
    </row>
    <row r="638" spans="2:13" s="38" customFormat="1">
      <c r="B638" s="22"/>
      <c r="H638" s="39"/>
      <c r="I638" s="22"/>
      <c r="J638" s="22"/>
      <c r="K638" s="22"/>
      <c r="L638" s="22"/>
      <c r="M638" s="22"/>
    </row>
    <row r="639" spans="2:13" s="38" customFormat="1">
      <c r="B639" s="22"/>
      <c r="H639" s="39"/>
      <c r="I639" s="22"/>
      <c r="J639" s="22"/>
      <c r="K639" s="22"/>
      <c r="L639" s="22"/>
      <c r="M639" s="22"/>
    </row>
    <row r="640" spans="2:13" s="38" customFormat="1">
      <c r="B640" s="22"/>
      <c r="H640" s="39"/>
      <c r="I640" s="22"/>
      <c r="J640" s="22"/>
      <c r="K640" s="22"/>
      <c r="L640" s="22"/>
      <c r="M640" s="22"/>
    </row>
    <row r="641" spans="2:13" s="38" customFormat="1">
      <c r="B641" s="22"/>
      <c r="H641" s="39"/>
      <c r="I641" s="22"/>
      <c r="J641" s="22"/>
      <c r="K641" s="22"/>
      <c r="L641" s="22"/>
      <c r="M641" s="22"/>
    </row>
    <row r="642" spans="2:13" s="38" customFormat="1">
      <c r="B642" s="22"/>
      <c r="H642" s="39"/>
      <c r="I642" s="22"/>
      <c r="J642" s="22"/>
      <c r="K642" s="22"/>
      <c r="L642" s="22"/>
      <c r="M642" s="22"/>
    </row>
    <row r="643" spans="2:13" s="38" customFormat="1">
      <c r="B643" s="22"/>
      <c r="H643" s="39"/>
      <c r="I643" s="22"/>
      <c r="J643" s="22"/>
      <c r="K643" s="22"/>
      <c r="L643" s="22"/>
      <c r="M643" s="22"/>
    </row>
    <row r="644" spans="2:13" s="38" customFormat="1">
      <c r="B644" s="22"/>
      <c r="H644" s="39"/>
      <c r="I644" s="22"/>
      <c r="J644" s="22"/>
      <c r="K644" s="22"/>
      <c r="L644" s="22"/>
      <c r="M644" s="22"/>
    </row>
    <row r="645" spans="2:13" s="38" customFormat="1">
      <c r="B645" s="22"/>
      <c r="H645" s="39"/>
      <c r="I645" s="22"/>
      <c r="J645" s="22"/>
      <c r="K645" s="22"/>
      <c r="L645" s="22"/>
      <c r="M645" s="22"/>
    </row>
    <row r="646" spans="2:13" s="38" customFormat="1">
      <c r="B646" s="22"/>
      <c r="H646" s="39"/>
      <c r="I646" s="22"/>
      <c r="J646" s="22"/>
      <c r="K646" s="22"/>
      <c r="L646" s="22"/>
      <c r="M646" s="22"/>
    </row>
    <row r="647" spans="2:13" s="38" customFormat="1">
      <c r="B647" s="22"/>
      <c r="H647" s="39"/>
      <c r="I647" s="22"/>
      <c r="J647" s="22"/>
      <c r="K647" s="22"/>
      <c r="L647" s="22"/>
      <c r="M647" s="22"/>
    </row>
    <row r="648" spans="2:13" s="38" customFormat="1">
      <c r="B648" s="22"/>
      <c r="H648" s="39"/>
      <c r="I648" s="22"/>
      <c r="J648" s="22"/>
      <c r="K648" s="22"/>
      <c r="L648" s="22"/>
      <c r="M648" s="22"/>
    </row>
    <row r="649" spans="2:13" s="38" customFormat="1">
      <c r="B649" s="22"/>
      <c r="H649" s="39"/>
      <c r="I649" s="22"/>
      <c r="J649" s="22"/>
      <c r="K649" s="22"/>
      <c r="L649" s="22"/>
      <c r="M649" s="22"/>
    </row>
    <row r="650" spans="2:13" s="38" customFormat="1">
      <c r="B650" s="22"/>
      <c r="H650" s="39"/>
      <c r="I650" s="22"/>
      <c r="J650" s="22"/>
      <c r="K650" s="22"/>
      <c r="L650" s="22"/>
      <c r="M650" s="22"/>
    </row>
    <row r="651" spans="2:13" s="38" customFormat="1">
      <c r="B651" s="22"/>
      <c r="H651" s="39"/>
      <c r="I651" s="22"/>
      <c r="J651" s="22"/>
      <c r="K651" s="22"/>
      <c r="L651" s="22"/>
      <c r="M651" s="22"/>
    </row>
    <row r="652" spans="2:13" s="38" customFormat="1">
      <c r="B652" s="22"/>
      <c r="H652" s="39"/>
      <c r="I652" s="22"/>
      <c r="J652" s="22"/>
      <c r="K652" s="22"/>
      <c r="L652" s="22"/>
      <c r="M652" s="22"/>
    </row>
    <row r="653" spans="2:13" s="38" customFormat="1">
      <c r="B653" s="22"/>
      <c r="H653" s="39"/>
      <c r="I653" s="22"/>
      <c r="J653" s="22"/>
      <c r="K653" s="22"/>
      <c r="L653" s="22"/>
      <c r="M653" s="22"/>
    </row>
    <row r="654" spans="2:13" s="38" customFormat="1">
      <c r="B654" s="22"/>
      <c r="H654" s="39"/>
      <c r="I654" s="22"/>
      <c r="J654" s="22"/>
      <c r="K654" s="22"/>
      <c r="L654" s="22"/>
      <c r="M654" s="22"/>
    </row>
    <row r="655" spans="2:13" s="38" customFormat="1">
      <c r="B655" s="22"/>
      <c r="H655" s="39"/>
      <c r="I655" s="22"/>
      <c r="J655" s="22"/>
      <c r="K655" s="22"/>
      <c r="L655" s="22"/>
      <c r="M655" s="22"/>
    </row>
    <row r="656" spans="2:13" s="38" customFormat="1">
      <c r="B656" s="22"/>
      <c r="H656" s="39"/>
      <c r="I656" s="22"/>
      <c r="J656" s="22"/>
      <c r="K656" s="22"/>
      <c r="L656" s="22"/>
      <c r="M656" s="22"/>
    </row>
    <row r="657" spans="2:13" s="38" customFormat="1">
      <c r="B657" s="22"/>
      <c r="H657" s="39"/>
      <c r="I657" s="22"/>
      <c r="J657" s="22"/>
      <c r="K657" s="22"/>
      <c r="L657" s="22"/>
      <c r="M657" s="22"/>
    </row>
    <row r="658" spans="2:13" s="38" customFormat="1">
      <c r="B658" s="22"/>
      <c r="H658" s="39"/>
      <c r="I658" s="22"/>
      <c r="J658" s="22"/>
      <c r="K658" s="22"/>
      <c r="L658" s="22"/>
      <c r="M658" s="22"/>
    </row>
    <row r="659" spans="2:13" s="37" customFormat="1">
      <c r="B659" s="22"/>
      <c r="C659" s="38"/>
      <c r="D659" s="38"/>
      <c r="E659" s="38"/>
      <c r="F659" s="38"/>
      <c r="G659" s="38"/>
      <c r="H659" s="39"/>
      <c r="I659" s="22"/>
      <c r="J659" s="22"/>
      <c r="K659" s="22"/>
      <c r="L659" s="22"/>
      <c r="M659" s="22"/>
    </row>
    <row r="660" spans="2:13" s="37" customFormat="1">
      <c r="B660" s="22"/>
      <c r="C660" s="38"/>
      <c r="D660" s="38"/>
      <c r="E660" s="38"/>
      <c r="F660" s="38"/>
      <c r="G660" s="38"/>
      <c r="H660" s="39"/>
      <c r="I660" s="22"/>
      <c r="J660" s="22"/>
      <c r="K660" s="22"/>
      <c r="L660" s="22"/>
      <c r="M660" s="22"/>
    </row>
    <row r="661" spans="2:13" s="37" customFormat="1">
      <c r="B661" s="22"/>
      <c r="C661" s="38"/>
      <c r="D661" s="38"/>
      <c r="E661" s="38"/>
      <c r="F661" s="38"/>
      <c r="G661" s="38"/>
      <c r="H661" s="39"/>
      <c r="I661" s="22"/>
      <c r="J661" s="22"/>
      <c r="K661" s="22"/>
      <c r="L661" s="22"/>
      <c r="M661" s="22"/>
    </row>
    <row r="662" spans="2:13" s="37" customFormat="1">
      <c r="B662" s="22"/>
      <c r="C662" s="38"/>
      <c r="D662" s="38"/>
      <c r="E662" s="38"/>
      <c r="F662" s="38"/>
      <c r="G662" s="38"/>
      <c r="H662" s="39"/>
      <c r="I662" s="22"/>
      <c r="J662" s="22"/>
      <c r="K662" s="22"/>
      <c r="L662" s="22"/>
      <c r="M662" s="22"/>
    </row>
    <row r="663" spans="2:13" s="37" customFormat="1">
      <c r="B663" s="22"/>
      <c r="C663" s="38"/>
      <c r="D663" s="38"/>
      <c r="E663" s="38"/>
      <c r="F663" s="38"/>
      <c r="G663" s="38"/>
      <c r="H663" s="39"/>
      <c r="I663" s="22"/>
      <c r="J663" s="22"/>
      <c r="K663" s="22"/>
      <c r="L663" s="22"/>
      <c r="M663" s="22"/>
    </row>
    <row r="664" spans="2:13" s="37" customFormat="1">
      <c r="B664" s="22"/>
      <c r="C664" s="38"/>
      <c r="D664" s="38"/>
      <c r="E664" s="38"/>
      <c r="F664" s="38"/>
      <c r="G664" s="38"/>
      <c r="H664" s="39"/>
      <c r="I664" s="22"/>
      <c r="J664" s="22"/>
      <c r="K664" s="22"/>
      <c r="L664" s="22"/>
      <c r="M664" s="22"/>
    </row>
    <row r="665" spans="2:13" s="37" customFormat="1" ht="18.75" customHeight="1">
      <c r="B665" s="1010"/>
      <c r="C665" s="1010"/>
      <c r="D665" s="1010"/>
      <c r="E665" s="1010"/>
      <c r="F665" s="1010"/>
      <c r="G665" s="1010"/>
      <c r="H665" s="1010"/>
      <c r="I665" s="22"/>
      <c r="J665" s="22"/>
      <c r="K665" s="22"/>
      <c r="L665" s="22"/>
      <c r="M665" s="22"/>
    </row>
    <row r="666" spans="2:13" s="37" customFormat="1" ht="14.25">
      <c r="B666" s="1010"/>
      <c r="C666" s="1010"/>
      <c r="D666" s="1010"/>
      <c r="E666" s="1010"/>
      <c r="F666" s="1010"/>
      <c r="G666" s="1010"/>
      <c r="H666" s="1010"/>
      <c r="I666" s="22"/>
      <c r="J666" s="22"/>
      <c r="K666" s="22"/>
      <c r="L666" s="22"/>
      <c r="M666" s="22"/>
    </row>
    <row r="667" spans="2:13" s="37" customFormat="1">
      <c r="B667" s="22"/>
      <c r="C667" s="38"/>
      <c r="D667" s="38"/>
      <c r="E667" s="38"/>
      <c r="F667" s="38"/>
      <c r="G667" s="38"/>
      <c r="H667" s="39"/>
      <c r="I667" s="22"/>
      <c r="J667" s="22"/>
      <c r="K667" s="22"/>
      <c r="L667" s="22"/>
      <c r="M667" s="22"/>
    </row>
    <row r="668" spans="2:13" s="37" customFormat="1">
      <c r="B668" s="22"/>
      <c r="C668" s="38"/>
      <c r="D668" s="38"/>
      <c r="E668" s="38"/>
      <c r="F668" s="38"/>
      <c r="G668" s="38"/>
      <c r="H668" s="39"/>
      <c r="I668" s="22"/>
      <c r="J668" s="22"/>
      <c r="K668" s="22"/>
      <c r="L668" s="22"/>
      <c r="M668" s="22"/>
    </row>
    <row r="669" spans="2:13" s="37" customFormat="1">
      <c r="B669" s="22"/>
      <c r="C669" s="38"/>
      <c r="D669" s="38"/>
      <c r="E669" s="38"/>
      <c r="F669" s="38"/>
      <c r="G669" s="38"/>
      <c r="H669" s="39"/>
      <c r="I669" s="22"/>
      <c r="J669" s="22"/>
      <c r="K669" s="22"/>
      <c r="L669" s="22"/>
      <c r="M669" s="22"/>
    </row>
    <row r="670" spans="2:13" s="37" customFormat="1" ht="18" customHeight="1">
      <c r="B670" s="1012"/>
      <c r="C670" s="1012"/>
      <c r="D670" s="1012"/>
      <c r="E670" s="1012"/>
      <c r="F670" s="1012"/>
      <c r="G670" s="1012"/>
      <c r="H670" s="1012"/>
      <c r="I670" s="22"/>
      <c r="J670" s="22"/>
      <c r="K670" s="22"/>
      <c r="L670" s="22"/>
      <c r="M670" s="22"/>
    </row>
    <row r="671" spans="2:13" s="37" customFormat="1" ht="24.75" customHeight="1" thickBot="1">
      <c r="B671" s="1013"/>
      <c r="C671" s="1013"/>
      <c r="D671" s="1013"/>
      <c r="E671" s="1013"/>
      <c r="F671" s="1013"/>
      <c r="G671" s="1013"/>
      <c r="H671" s="1013"/>
      <c r="I671" s="22"/>
      <c r="J671" s="22"/>
      <c r="K671" s="22"/>
      <c r="L671" s="22"/>
      <c r="M671" s="22"/>
    </row>
    <row r="672" spans="2:13" s="37" customFormat="1" ht="16.149999999999999" customHeight="1">
      <c r="B672" s="22"/>
      <c r="C672" s="38"/>
      <c r="D672" s="38"/>
      <c r="E672" s="38"/>
      <c r="F672" s="38"/>
      <c r="G672" s="38"/>
      <c r="H672" s="39"/>
      <c r="I672" s="22"/>
      <c r="J672" s="22"/>
      <c r="K672" s="22"/>
      <c r="L672" s="22"/>
      <c r="M672" s="22"/>
    </row>
    <row r="673" spans="2:13" s="37" customFormat="1">
      <c r="B673" s="22"/>
      <c r="C673" s="84"/>
      <c r="D673" s="84"/>
      <c r="E673" s="84"/>
      <c r="F673" s="84"/>
      <c r="G673" s="84"/>
      <c r="H673" s="85"/>
      <c r="I673" s="22"/>
      <c r="J673" s="22"/>
      <c r="K673" s="22"/>
      <c r="L673" s="22"/>
      <c r="M673" s="22"/>
    </row>
    <row r="674" spans="2:13" s="37" customFormat="1">
      <c r="B674" s="22"/>
      <c r="C674" s="70"/>
      <c r="D674" s="70"/>
      <c r="E674" s="70"/>
      <c r="F674" s="70"/>
      <c r="G674" s="70"/>
      <c r="H674" s="41"/>
      <c r="I674" s="22"/>
      <c r="J674" s="22"/>
      <c r="K674" s="22"/>
      <c r="L674" s="22"/>
      <c r="M674" s="22"/>
    </row>
    <row r="675" spans="2:13" ht="19.899999999999999" customHeight="1">
      <c r="B675" s="40"/>
      <c r="C675" s="66"/>
      <c r="D675" s="66"/>
      <c r="E675" s="66"/>
      <c r="F675" s="66"/>
      <c r="G675" s="66"/>
      <c r="H675" s="37"/>
    </row>
    <row r="676" spans="2:13">
      <c r="C676" s="66"/>
      <c r="D676" s="66"/>
      <c r="E676" s="66"/>
      <c r="F676" s="66"/>
      <c r="G676" s="66"/>
      <c r="H676" s="37"/>
    </row>
    <row r="677" spans="2:13">
      <c r="C677" s="66"/>
      <c r="D677" s="66"/>
      <c r="E677" s="66"/>
      <c r="F677" s="66"/>
      <c r="G677" s="66"/>
      <c r="H677" s="37"/>
    </row>
    <row r="678" spans="2:13">
      <c r="C678" s="66"/>
      <c r="D678" s="66"/>
      <c r="E678" s="66"/>
      <c r="F678" s="66"/>
      <c r="G678" s="66"/>
      <c r="H678" s="37"/>
    </row>
    <row r="679" spans="2:13" ht="17.45" customHeight="1">
      <c r="C679" s="66"/>
      <c r="D679" s="66"/>
      <c r="E679" s="66"/>
      <c r="F679" s="66"/>
      <c r="G679" s="66"/>
      <c r="H679" s="37"/>
    </row>
    <row r="680" spans="2:13" ht="17.45" customHeight="1">
      <c r="C680" s="66"/>
      <c r="D680" s="66"/>
      <c r="E680" s="66"/>
      <c r="F680" s="66"/>
      <c r="G680" s="66"/>
      <c r="H680" s="37"/>
    </row>
    <row r="681" spans="2:13">
      <c r="C681" s="66"/>
      <c r="D681" s="66"/>
      <c r="E681" s="66"/>
      <c r="F681" s="66"/>
      <c r="G681" s="66"/>
      <c r="H681" s="37"/>
    </row>
    <row r="682" spans="2:13">
      <c r="C682" s="73"/>
      <c r="D682" s="73"/>
      <c r="E682" s="73"/>
      <c r="F682" s="73"/>
      <c r="G682" s="73"/>
      <c r="H682" s="74"/>
    </row>
    <row r="683" spans="2:13">
      <c r="C683" s="66"/>
      <c r="D683" s="66"/>
      <c r="E683" s="66"/>
      <c r="F683" s="66"/>
      <c r="G683" s="66"/>
      <c r="H683" s="37"/>
    </row>
    <row r="684" spans="2:13">
      <c r="B684" s="40"/>
    </row>
    <row r="685" spans="2:13">
      <c r="B685" s="40"/>
      <c r="C685" s="66"/>
      <c r="D685" s="66"/>
      <c r="E685" s="66"/>
      <c r="F685" s="66"/>
      <c r="G685" s="66"/>
      <c r="H685" s="37"/>
    </row>
    <row r="686" spans="2:13">
      <c r="C686" s="66"/>
      <c r="D686" s="66"/>
      <c r="E686" s="66"/>
      <c r="F686" s="66"/>
      <c r="G686" s="66"/>
      <c r="H686" s="37"/>
    </row>
    <row r="687" spans="2:13">
      <c r="C687" s="66"/>
      <c r="D687" s="66"/>
      <c r="E687" s="66"/>
      <c r="F687" s="66"/>
      <c r="G687" s="66"/>
      <c r="H687" s="37"/>
    </row>
    <row r="688" spans="2:13">
      <c r="C688" s="66"/>
      <c r="D688" s="66"/>
      <c r="E688" s="66"/>
      <c r="F688" s="66"/>
      <c r="G688" s="66"/>
      <c r="H688" s="37"/>
    </row>
    <row r="689" spans="2:8">
      <c r="C689" s="66"/>
      <c r="D689" s="66"/>
      <c r="E689" s="66"/>
      <c r="F689" s="66"/>
      <c r="G689" s="66"/>
      <c r="H689" s="37"/>
    </row>
    <row r="690" spans="2:8">
      <c r="C690" s="66"/>
      <c r="D690" s="66"/>
      <c r="E690" s="66"/>
      <c r="F690" s="66"/>
      <c r="G690" s="66"/>
      <c r="H690" s="37"/>
    </row>
    <row r="691" spans="2:8">
      <c r="C691" s="73"/>
      <c r="D691" s="73"/>
      <c r="E691" s="73"/>
      <c r="F691" s="73"/>
      <c r="G691" s="73"/>
      <c r="H691" s="74"/>
    </row>
    <row r="692" spans="2:8">
      <c r="B692" s="40"/>
      <c r="C692" s="73"/>
      <c r="D692" s="73"/>
      <c r="E692" s="73"/>
      <c r="F692" s="73"/>
      <c r="G692" s="73"/>
      <c r="H692" s="74"/>
    </row>
    <row r="694" spans="2:8">
      <c r="C694" s="66"/>
      <c r="D694" s="66"/>
      <c r="E694" s="66"/>
      <c r="F694" s="66"/>
      <c r="G694" s="66"/>
      <c r="H694" s="37"/>
    </row>
    <row r="695" spans="2:8">
      <c r="B695" s="40"/>
      <c r="C695" s="66"/>
      <c r="D695" s="66"/>
      <c r="E695" s="66"/>
      <c r="F695" s="66"/>
      <c r="G695" s="66"/>
      <c r="H695" s="37"/>
    </row>
    <row r="696" spans="2:8" ht="18.600000000000001" customHeight="1">
      <c r="C696" s="66"/>
      <c r="D696" s="66"/>
      <c r="E696" s="66"/>
      <c r="F696" s="66"/>
      <c r="G696" s="66"/>
      <c r="H696" s="37"/>
    </row>
    <row r="697" spans="2:8" ht="18.600000000000001" customHeight="1">
      <c r="C697" s="66"/>
      <c r="D697" s="66"/>
      <c r="E697" s="66"/>
      <c r="F697" s="66"/>
      <c r="G697" s="66"/>
      <c r="H697" s="37"/>
    </row>
    <row r="698" spans="2:8">
      <c r="B698" s="27"/>
      <c r="C698" s="66"/>
      <c r="D698" s="66"/>
      <c r="E698" s="66"/>
      <c r="F698" s="66"/>
      <c r="G698" s="66"/>
      <c r="H698" s="37"/>
    </row>
    <row r="699" spans="2:8">
      <c r="B699" s="40"/>
      <c r="C699" s="71"/>
      <c r="D699" s="71"/>
      <c r="E699" s="71"/>
      <c r="F699" s="71"/>
      <c r="G699" s="71"/>
      <c r="H699" s="72"/>
    </row>
    <row r="701" spans="2:8">
      <c r="C701" s="66"/>
      <c r="D701" s="66"/>
      <c r="E701" s="66"/>
      <c r="F701" s="66"/>
      <c r="G701" s="66"/>
      <c r="H701" s="37"/>
    </row>
    <row r="702" spans="2:8">
      <c r="B702" s="86"/>
      <c r="C702" s="66"/>
      <c r="D702" s="66"/>
      <c r="E702" s="66"/>
      <c r="F702" s="66"/>
      <c r="G702" s="66"/>
      <c r="H702" s="37"/>
    </row>
    <row r="703" spans="2:8" ht="18.75" customHeight="1">
      <c r="B703" s="27"/>
      <c r="C703" s="80"/>
      <c r="D703" s="80"/>
      <c r="E703" s="80"/>
      <c r="F703" s="80"/>
      <c r="G703" s="80"/>
      <c r="H703" s="82"/>
    </row>
    <row r="704" spans="2:8" ht="18.75" customHeight="1">
      <c r="B704" s="27"/>
      <c r="C704" s="80"/>
      <c r="D704" s="80"/>
      <c r="E704" s="80"/>
      <c r="F704" s="80"/>
      <c r="G704" s="80"/>
      <c r="H704" s="82"/>
    </row>
    <row r="705" spans="2:8">
      <c r="C705" s="80"/>
      <c r="D705" s="80"/>
      <c r="E705" s="80"/>
      <c r="F705" s="80"/>
      <c r="G705" s="80"/>
      <c r="H705" s="82"/>
    </row>
    <row r="706" spans="2:8">
      <c r="C706" s="87"/>
      <c r="D706" s="87"/>
      <c r="E706" s="87"/>
      <c r="F706" s="87"/>
      <c r="G706" s="87"/>
      <c r="H706" s="81"/>
    </row>
    <row r="707" spans="2:8" ht="18.75" customHeight="1">
      <c r="B707" s="984"/>
      <c r="C707" s="984"/>
      <c r="D707" s="88"/>
      <c r="E707" s="88"/>
      <c r="F707" s="88"/>
      <c r="G707" s="88"/>
      <c r="H707" s="89"/>
    </row>
    <row r="709" spans="2:8">
      <c r="C709" s="80"/>
      <c r="D709" s="80"/>
      <c r="E709" s="80"/>
      <c r="F709" s="80"/>
      <c r="G709" s="80"/>
      <c r="H709" s="82"/>
    </row>
    <row r="710" spans="2:8" ht="18.75" customHeight="1">
      <c r="B710" s="984"/>
      <c r="C710" s="984"/>
      <c r="D710" s="90"/>
      <c r="E710" s="90"/>
      <c r="F710" s="90"/>
      <c r="G710" s="90"/>
      <c r="H710" s="91"/>
    </row>
    <row r="712" spans="2:8">
      <c r="B712" s="92"/>
      <c r="C712" s="90"/>
      <c r="D712" s="90"/>
      <c r="E712" s="90"/>
      <c r="F712" s="90"/>
      <c r="G712" s="90"/>
      <c r="H712" s="91"/>
    </row>
    <row r="713" spans="2:8">
      <c r="C713" s="93"/>
      <c r="D713" s="93"/>
      <c r="E713" s="93"/>
      <c r="F713" s="93"/>
      <c r="G713" s="93"/>
      <c r="H713" s="94"/>
    </row>
    <row r="714" spans="2:8">
      <c r="B714" s="92"/>
    </row>
    <row r="715" spans="2:8" ht="15.75" thickBot="1">
      <c r="B715" s="92"/>
      <c r="C715" s="95"/>
      <c r="D715" s="95"/>
      <c r="E715" s="95"/>
      <c r="F715" s="95"/>
      <c r="G715" s="95"/>
      <c r="H715" s="96"/>
    </row>
    <row r="717" spans="2:8">
      <c r="B717" s="92"/>
      <c r="C717" s="97"/>
      <c r="D717" s="97"/>
      <c r="E717" s="97"/>
      <c r="F717" s="97"/>
      <c r="G717" s="97"/>
      <c r="H717" s="98"/>
    </row>
    <row r="718" spans="2:8">
      <c r="B718" s="92"/>
      <c r="C718" s="97"/>
      <c r="D718" s="97"/>
      <c r="E718" s="97"/>
      <c r="F718" s="97"/>
      <c r="G718" s="97"/>
      <c r="H718" s="98"/>
    </row>
    <row r="719" spans="2:8">
      <c r="B719" s="92"/>
      <c r="C719" s="97"/>
      <c r="D719" s="97"/>
      <c r="E719" s="97"/>
      <c r="F719" s="97"/>
      <c r="G719" s="97"/>
      <c r="H719" s="98"/>
    </row>
    <row r="720" spans="2:8">
      <c r="B720" s="92"/>
      <c r="C720" s="97"/>
      <c r="D720" s="97"/>
      <c r="E720" s="97"/>
      <c r="F720" s="97"/>
      <c r="G720" s="97"/>
      <c r="H720" s="98"/>
    </row>
    <row r="721" spans="2:13">
      <c r="B721" s="92"/>
      <c r="C721" s="97"/>
      <c r="D721" s="97"/>
      <c r="E721" s="97"/>
      <c r="F721" s="97"/>
      <c r="G721" s="97"/>
      <c r="H721" s="98"/>
    </row>
    <row r="722" spans="2:13">
      <c r="B722" s="92"/>
      <c r="C722" s="97"/>
      <c r="D722" s="97"/>
      <c r="E722" s="97"/>
      <c r="F722" s="97"/>
      <c r="G722" s="97"/>
      <c r="H722" s="98"/>
    </row>
    <row r="723" spans="2:13" s="37" customFormat="1">
      <c r="B723" s="92"/>
      <c r="C723" s="97"/>
      <c r="D723" s="97"/>
      <c r="E723" s="97"/>
      <c r="F723" s="97"/>
      <c r="G723" s="97"/>
      <c r="H723" s="98"/>
      <c r="I723" s="22"/>
      <c r="J723" s="22"/>
      <c r="K723" s="22"/>
      <c r="L723" s="22"/>
      <c r="M723" s="22"/>
    </row>
    <row r="724" spans="2:13" s="37" customFormat="1">
      <c r="B724" s="92"/>
      <c r="C724" s="97"/>
      <c r="D724" s="97"/>
      <c r="E724" s="97"/>
      <c r="F724" s="97"/>
      <c r="G724" s="97"/>
      <c r="H724" s="98"/>
      <c r="I724" s="22"/>
      <c r="J724" s="22"/>
      <c r="K724" s="22"/>
      <c r="L724" s="22"/>
      <c r="M724" s="22"/>
    </row>
    <row r="725" spans="2:13" s="37" customFormat="1">
      <c r="B725" s="92"/>
      <c r="C725" s="97"/>
      <c r="D725" s="97"/>
      <c r="E725" s="97"/>
      <c r="F725" s="97"/>
      <c r="G725" s="97"/>
      <c r="H725" s="98"/>
      <c r="I725" s="22"/>
      <c r="J725" s="22"/>
      <c r="K725" s="22"/>
      <c r="L725" s="22"/>
      <c r="M725" s="22"/>
    </row>
    <row r="726" spans="2:13" s="37" customFormat="1">
      <c r="B726" s="92"/>
      <c r="C726" s="97"/>
      <c r="D726" s="97"/>
      <c r="E726" s="97"/>
      <c r="F726" s="97"/>
      <c r="G726" s="97"/>
      <c r="H726" s="98"/>
      <c r="I726" s="22"/>
      <c r="J726" s="22"/>
      <c r="K726" s="22"/>
      <c r="L726" s="22"/>
      <c r="M726" s="22"/>
    </row>
    <row r="727" spans="2:13" s="37" customFormat="1">
      <c r="B727" s="92"/>
      <c r="C727" s="97"/>
      <c r="D727" s="97"/>
      <c r="E727" s="97"/>
      <c r="F727" s="97"/>
      <c r="G727" s="97"/>
      <c r="H727" s="98"/>
      <c r="I727" s="22"/>
      <c r="J727" s="22"/>
      <c r="K727" s="22"/>
      <c r="L727" s="22"/>
      <c r="M727" s="22"/>
    </row>
    <row r="728" spans="2:13" s="37" customFormat="1">
      <c r="B728" s="92"/>
      <c r="C728" s="97"/>
      <c r="D728" s="97"/>
      <c r="E728" s="97"/>
      <c r="F728" s="97"/>
      <c r="G728" s="97"/>
      <c r="H728" s="98"/>
      <c r="I728" s="22"/>
      <c r="J728" s="22"/>
      <c r="K728" s="22"/>
      <c r="L728" s="22"/>
      <c r="M728" s="22"/>
    </row>
    <row r="729" spans="2:13" s="37" customFormat="1">
      <c r="B729" s="92"/>
      <c r="C729" s="97"/>
      <c r="D729" s="97"/>
      <c r="E729" s="97"/>
      <c r="F729" s="97"/>
      <c r="G729" s="97"/>
      <c r="H729" s="98"/>
      <c r="I729" s="22"/>
      <c r="J729" s="22"/>
      <c r="K729" s="22"/>
      <c r="L729" s="22"/>
      <c r="M729" s="22"/>
    </row>
    <row r="730" spans="2:13" s="37" customFormat="1">
      <c r="B730" s="92"/>
      <c r="C730" s="97"/>
      <c r="D730" s="97"/>
      <c r="E730" s="97"/>
      <c r="F730" s="97"/>
      <c r="G730" s="97"/>
      <c r="H730" s="98"/>
      <c r="I730" s="22"/>
      <c r="J730" s="22"/>
      <c r="K730" s="22"/>
      <c r="L730" s="22"/>
      <c r="M730" s="22"/>
    </row>
    <row r="731" spans="2:13" s="37" customFormat="1" ht="14.25">
      <c r="B731" s="22"/>
      <c r="I731" s="22"/>
      <c r="J731" s="22"/>
      <c r="K731" s="22"/>
      <c r="L731" s="22"/>
      <c r="M731" s="22"/>
    </row>
    <row r="732" spans="2:13" s="37" customFormat="1" ht="14.25">
      <c r="B732" s="46"/>
      <c r="C732" s="99"/>
      <c r="D732" s="99"/>
      <c r="E732" s="99"/>
      <c r="F732" s="99"/>
      <c r="G732" s="99"/>
      <c r="H732" s="99"/>
      <c r="I732" s="22"/>
      <c r="J732" s="22"/>
      <c r="K732" s="22"/>
      <c r="L732" s="22"/>
      <c r="M732" s="22"/>
    </row>
    <row r="733" spans="2:13" s="37" customFormat="1" ht="15.75" customHeight="1">
      <c r="B733" s="1010"/>
      <c r="C733" s="1010"/>
      <c r="D733" s="1010"/>
      <c r="E733" s="1010"/>
      <c r="F733" s="1010"/>
      <c r="G733" s="1010"/>
      <c r="H733" s="1010"/>
      <c r="I733" s="22"/>
      <c r="J733" s="22"/>
      <c r="K733" s="22"/>
      <c r="L733" s="22"/>
      <c r="M733" s="22"/>
    </row>
    <row r="734" spans="2:13" s="37" customFormat="1" ht="19.5" customHeight="1">
      <c r="B734" s="1010"/>
      <c r="C734" s="1010"/>
      <c r="D734" s="1010"/>
      <c r="E734" s="1010"/>
      <c r="F734" s="1010"/>
      <c r="G734" s="1010"/>
      <c r="H734" s="1010"/>
      <c r="I734" s="22"/>
      <c r="J734" s="22"/>
      <c r="K734" s="22"/>
      <c r="L734" s="22"/>
      <c r="M734" s="22"/>
    </row>
    <row r="735" spans="2:13" s="37" customFormat="1" ht="14.25">
      <c r="B735" s="46"/>
      <c r="C735" s="77"/>
      <c r="D735" s="77"/>
      <c r="E735" s="77"/>
      <c r="F735" s="77"/>
      <c r="G735" s="77"/>
      <c r="H735" s="77"/>
      <c r="I735" s="22"/>
      <c r="J735" s="22"/>
      <c r="K735" s="22"/>
      <c r="L735" s="22"/>
      <c r="M735" s="22"/>
    </row>
    <row r="736" spans="2:13" s="37" customFormat="1">
      <c r="B736" s="22"/>
      <c r="C736" s="38"/>
      <c r="D736" s="38"/>
      <c r="E736" s="38"/>
      <c r="F736" s="38"/>
      <c r="G736" s="38"/>
      <c r="H736" s="39"/>
      <c r="I736" s="22"/>
      <c r="J736" s="22"/>
      <c r="K736" s="22"/>
      <c r="L736" s="22"/>
      <c r="M736" s="22"/>
    </row>
    <row r="737" spans="2:13" s="37" customFormat="1">
      <c r="B737" s="22"/>
      <c r="C737" s="38"/>
      <c r="D737" s="38"/>
      <c r="E737" s="38"/>
      <c r="F737" s="38"/>
      <c r="G737" s="38"/>
      <c r="H737" s="39"/>
      <c r="I737" s="22"/>
      <c r="J737" s="22"/>
      <c r="K737" s="22"/>
      <c r="L737" s="22"/>
      <c r="M737" s="22"/>
    </row>
    <row r="738" spans="2:13" s="37" customFormat="1" ht="21" customHeight="1" thickBot="1">
      <c r="B738" s="100"/>
      <c r="C738" s="101"/>
      <c r="D738" s="101"/>
      <c r="E738" s="101"/>
      <c r="F738" s="101"/>
      <c r="G738" s="101"/>
      <c r="H738" s="101"/>
      <c r="I738" s="22"/>
      <c r="J738" s="22"/>
      <c r="K738" s="22"/>
      <c r="L738" s="22"/>
      <c r="M738" s="22"/>
    </row>
    <row r="739" spans="2:13" s="37" customFormat="1">
      <c r="B739" s="22"/>
      <c r="C739" s="38"/>
      <c r="D739" s="38"/>
      <c r="E739" s="38"/>
      <c r="F739" s="38"/>
      <c r="G739" s="38"/>
      <c r="H739" s="39"/>
      <c r="I739" s="22"/>
      <c r="J739" s="22"/>
      <c r="K739" s="22"/>
      <c r="L739" s="22"/>
      <c r="M739" s="22"/>
    </row>
    <row r="740" spans="2:13" s="37" customFormat="1">
      <c r="B740" s="102"/>
      <c r="C740" s="86"/>
      <c r="D740" s="38"/>
      <c r="E740" s="38"/>
      <c r="F740" s="38"/>
      <c r="G740" s="38"/>
      <c r="H740" s="39"/>
      <c r="I740" s="22"/>
      <c r="J740" s="22"/>
      <c r="K740" s="22"/>
      <c r="L740" s="22"/>
      <c r="M740" s="22"/>
    </row>
    <row r="741" spans="2:13" s="37" customFormat="1">
      <c r="B741" s="22"/>
      <c r="C741" s="38"/>
      <c r="D741" s="38"/>
      <c r="E741" s="38"/>
      <c r="F741" s="38"/>
      <c r="G741" s="38"/>
      <c r="H741" s="39"/>
      <c r="I741" s="22"/>
      <c r="J741" s="22"/>
      <c r="K741" s="22"/>
      <c r="L741" s="22"/>
      <c r="M741" s="22"/>
    </row>
    <row r="742" spans="2:13" s="37" customFormat="1" ht="18" customHeight="1">
      <c r="B742" s="978"/>
      <c r="C742" s="978"/>
      <c r="D742" s="978"/>
      <c r="E742" s="978"/>
      <c r="F742" s="978"/>
      <c r="G742" s="978"/>
      <c r="H742" s="978"/>
      <c r="I742" s="22"/>
      <c r="J742" s="22"/>
      <c r="K742" s="22"/>
      <c r="L742" s="22"/>
      <c r="M742" s="22"/>
    </row>
    <row r="743" spans="2:13" s="37" customFormat="1" ht="15.75" customHeight="1">
      <c r="B743" s="978"/>
      <c r="C743" s="978"/>
      <c r="D743" s="978"/>
      <c r="E743" s="978"/>
      <c r="F743" s="978"/>
      <c r="G743" s="978"/>
      <c r="H743" s="978"/>
      <c r="I743" s="22"/>
      <c r="J743" s="22"/>
      <c r="K743" s="22"/>
      <c r="L743" s="22"/>
      <c r="M743" s="22"/>
    </row>
    <row r="744" spans="2:13" s="37" customFormat="1" ht="24.75" customHeight="1">
      <c r="B744" s="978"/>
      <c r="C744" s="978"/>
      <c r="D744" s="978"/>
      <c r="E744" s="978"/>
      <c r="F744" s="978"/>
      <c r="G744" s="978"/>
      <c r="H744" s="978"/>
      <c r="I744" s="22"/>
      <c r="J744" s="22"/>
      <c r="K744" s="22"/>
      <c r="L744" s="22"/>
      <c r="M744" s="22"/>
    </row>
    <row r="745" spans="2:13" s="37" customFormat="1" ht="94.5" customHeight="1">
      <c r="B745" s="978"/>
      <c r="C745" s="978"/>
      <c r="D745" s="978"/>
      <c r="E745" s="978"/>
      <c r="F745" s="978"/>
      <c r="G745" s="978"/>
      <c r="H745" s="978"/>
      <c r="I745" s="22"/>
      <c r="J745" s="22"/>
      <c r="K745" s="22"/>
      <c r="L745" s="22"/>
      <c r="M745" s="22"/>
    </row>
    <row r="746" spans="2:13" s="37" customFormat="1">
      <c r="B746" s="22"/>
      <c r="C746" s="38"/>
      <c r="D746" s="38"/>
      <c r="E746" s="38"/>
      <c r="F746" s="38"/>
      <c r="G746" s="38"/>
      <c r="H746" s="39"/>
      <c r="I746" s="22"/>
      <c r="J746" s="22"/>
      <c r="K746" s="22"/>
      <c r="L746" s="22"/>
      <c r="M746" s="22"/>
    </row>
    <row r="747" spans="2:13" s="37" customFormat="1">
      <c r="B747" s="1011"/>
      <c r="C747" s="1011"/>
      <c r="D747" s="1011"/>
      <c r="E747" s="1011"/>
      <c r="F747" s="1011"/>
      <c r="G747" s="1011"/>
      <c r="H747" s="1011"/>
      <c r="I747" s="22"/>
      <c r="J747" s="22"/>
      <c r="K747" s="22"/>
      <c r="L747" s="22"/>
      <c r="M747" s="22"/>
    </row>
    <row r="748" spans="2:13" s="37" customFormat="1">
      <c r="B748" s="22"/>
      <c r="C748" s="38"/>
      <c r="D748" s="38"/>
      <c r="E748" s="38"/>
      <c r="F748" s="38"/>
      <c r="G748" s="38"/>
      <c r="H748" s="39"/>
      <c r="I748" s="22"/>
      <c r="J748" s="22"/>
      <c r="K748" s="22"/>
      <c r="L748" s="22"/>
      <c r="M748" s="22"/>
    </row>
    <row r="749" spans="2:13" s="37" customFormat="1" ht="21" customHeight="1">
      <c r="B749" s="978"/>
      <c r="C749" s="978"/>
      <c r="D749" s="978"/>
      <c r="E749" s="978"/>
      <c r="F749" s="978"/>
      <c r="G749" s="978"/>
      <c r="H749" s="978"/>
      <c r="I749" s="22"/>
      <c r="J749" s="22"/>
      <c r="K749" s="22"/>
      <c r="L749" s="22"/>
      <c r="M749" s="22"/>
    </row>
    <row r="750" spans="2:13" s="37" customFormat="1" ht="21.75" customHeight="1">
      <c r="B750" s="978"/>
      <c r="C750" s="978"/>
      <c r="D750" s="978"/>
      <c r="E750" s="978"/>
      <c r="F750" s="978"/>
      <c r="G750" s="978"/>
      <c r="H750" s="978"/>
      <c r="I750" s="22"/>
      <c r="J750" s="22"/>
      <c r="K750" s="22"/>
      <c r="L750" s="22"/>
      <c r="M750" s="22"/>
    </row>
    <row r="751" spans="2:13" s="37" customFormat="1">
      <c r="B751" s="102"/>
      <c r="C751" s="38"/>
      <c r="D751" s="38"/>
      <c r="E751" s="38"/>
      <c r="F751" s="38"/>
      <c r="G751" s="38"/>
      <c r="H751" s="39"/>
      <c r="I751" s="22"/>
      <c r="J751" s="22"/>
      <c r="K751" s="22"/>
      <c r="L751" s="22"/>
      <c r="M751" s="22"/>
    </row>
    <row r="752" spans="2:13" s="37" customFormat="1">
      <c r="B752" s="22"/>
      <c r="C752" s="38"/>
      <c r="D752" s="38"/>
      <c r="E752" s="38"/>
      <c r="F752" s="38"/>
      <c r="G752" s="38"/>
      <c r="H752" s="39"/>
      <c r="I752" s="22"/>
      <c r="J752" s="22"/>
      <c r="K752" s="22"/>
      <c r="L752" s="22"/>
      <c r="M752" s="22"/>
    </row>
    <row r="753" spans="2:13" s="37" customFormat="1" ht="15.75" customHeight="1">
      <c r="B753" s="978"/>
      <c r="C753" s="978"/>
      <c r="D753" s="978"/>
      <c r="E753" s="978"/>
      <c r="F753" s="978"/>
      <c r="G753" s="978"/>
      <c r="H753" s="978"/>
      <c r="I753" s="22"/>
      <c r="J753" s="22"/>
      <c r="K753" s="22"/>
      <c r="L753" s="22"/>
      <c r="M753" s="22"/>
    </row>
    <row r="754" spans="2:13" s="37" customFormat="1" ht="15.75" customHeight="1">
      <c r="B754" s="978"/>
      <c r="C754" s="978"/>
      <c r="D754" s="978"/>
      <c r="E754" s="978"/>
      <c r="F754" s="978"/>
      <c r="G754" s="978"/>
      <c r="H754" s="978"/>
      <c r="I754" s="22"/>
      <c r="J754" s="22"/>
      <c r="K754" s="22"/>
      <c r="L754" s="22"/>
      <c r="M754" s="22"/>
    </row>
    <row r="755" spans="2:13" s="37" customFormat="1" ht="15.75" customHeight="1">
      <c r="B755" s="978"/>
      <c r="C755" s="978"/>
      <c r="D755" s="978"/>
      <c r="E755" s="978"/>
      <c r="F755" s="978"/>
      <c r="G755" s="978"/>
      <c r="H755" s="978"/>
      <c r="I755" s="22"/>
      <c r="J755" s="22"/>
      <c r="K755" s="22"/>
      <c r="L755" s="22"/>
      <c r="M755" s="22"/>
    </row>
    <row r="756" spans="2:13" s="37" customFormat="1" ht="30" customHeight="1">
      <c r="B756" s="978"/>
      <c r="C756" s="978"/>
      <c r="D756" s="978"/>
      <c r="E756" s="978"/>
      <c r="F756" s="978"/>
      <c r="G756" s="978"/>
      <c r="H756" s="978"/>
      <c r="I756" s="22"/>
      <c r="J756" s="22"/>
      <c r="K756" s="22"/>
      <c r="L756" s="22"/>
      <c r="M756" s="22"/>
    </row>
    <row r="757" spans="2:13" s="37" customFormat="1">
      <c r="B757" s="86"/>
      <c r="C757" s="38"/>
      <c r="D757" s="38"/>
      <c r="E757" s="38"/>
      <c r="F757" s="38"/>
      <c r="G757" s="38"/>
      <c r="H757" s="39"/>
      <c r="I757" s="22"/>
      <c r="J757" s="22"/>
      <c r="K757" s="22"/>
      <c r="L757" s="22"/>
      <c r="M757" s="22"/>
    </row>
    <row r="758" spans="2:13" s="37" customFormat="1">
      <c r="B758" s="22"/>
      <c r="C758" s="38"/>
      <c r="D758" s="38"/>
      <c r="E758" s="38"/>
      <c r="F758" s="38"/>
      <c r="G758" s="38"/>
      <c r="H758" s="39"/>
      <c r="I758" s="22"/>
      <c r="J758" s="22"/>
      <c r="K758" s="22"/>
      <c r="L758" s="22"/>
      <c r="M758" s="22"/>
    </row>
    <row r="759" spans="2:13" s="37" customFormat="1" ht="15.75" customHeight="1">
      <c r="B759" s="978"/>
      <c r="C759" s="978"/>
      <c r="D759" s="978"/>
      <c r="E759" s="978"/>
      <c r="F759" s="978"/>
      <c r="G759" s="978"/>
      <c r="H759" s="978"/>
      <c r="I759" s="22"/>
      <c r="J759" s="22"/>
      <c r="K759" s="22"/>
      <c r="L759" s="22"/>
      <c r="M759" s="22"/>
    </row>
    <row r="760" spans="2:13" s="37" customFormat="1" ht="15.75" customHeight="1">
      <c r="B760" s="978"/>
      <c r="C760" s="978"/>
      <c r="D760" s="978"/>
      <c r="E760" s="978"/>
      <c r="F760" s="978"/>
      <c r="G760" s="978"/>
      <c r="H760" s="978"/>
      <c r="I760" s="22"/>
      <c r="J760" s="22"/>
      <c r="K760" s="22"/>
      <c r="L760" s="22"/>
      <c r="M760" s="22"/>
    </row>
    <row r="761" spans="2:13" s="37" customFormat="1" ht="15.75" customHeight="1">
      <c r="B761" s="978"/>
      <c r="C761" s="978"/>
      <c r="D761" s="978"/>
      <c r="E761" s="978"/>
      <c r="F761" s="978"/>
      <c r="G761" s="978"/>
      <c r="H761" s="978"/>
      <c r="I761" s="22"/>
      <c r="J761" s="22"/>
      <c r="K761" s="22"/>
      <c r="L761" s="22"/>
      <c r="M761" s="22"/>
    </row>
    <row r="762" spans="2:13" s="37" customFormat="1" ht="15" customHeight="1">
      <c r="B762" s="978"/>
      <c r="C762" s="978"/>
      <c r="D762" s="978"/>
      <c r="E762" s="978"/>
      <c r="F762" s="978"/>
      <c r="G762" s="978"/>
      <c r="H762" s="978"/>
      <c r="I762" s="22"/>
      <c r="J762" s="22"/>
      <c r="K762" s="22"/>
      <c r="L762" s="22"/>
      <c r="M762" s="22"/>
    </row>
    <row r="763" spans="2:13" s="37" customFormat="1" ht="15" customHeight="1">
      <c r="B763" s="45"/>
      <c r="C763" s="45"/>
      <c r="D763" s="45"/>
      <c r="E763" s="45"/>
      <c r="F763" s="45"/>
      <c r="G763" s="45"/>
      <c r="H763" s="45"/>
      <c r="I763" s="22"/>
      <c r="J763" s="22"/>
      <c r="K763" s="22"/>
      <c r="L763" s="22"/>
      <c r="M763" s="22"/>
    </row>
    <row r="764" spans="2:13" s="37" customFormat="1" ht="15.75" customHeight="1">
      <c r="B764" s="981"/>
      <c r="C764" s="981"/>
      <c r="D764" s="981"/>
      <c r="E764" s="981"/>
      <c r="F764" s="981"/>
      <c r="G764" s="981"/>
      <c r="H764" s="981"/>
      <c r="I764" s="22"/>
      <c r="J764" s="22"/>
      <c r="K764" s="22"/>
      <c r="L764" s="22"/>
      <c r="M764" s="22"/>
    </row>
    <row r="765" spans="2:13" s="37" customFormat="1" ht="15.75" customHeight="1">
      <c r="B765" s="103"/>
      <c r="C765" s="103"/>
      <c r="D765" s="103"/>
      <c r="E765" s="103"/>
      <c r="F765" s="103"/>
      <c r="G765" s="103"/>
      <c r="H765" s="103"/>
      <c r="I765" s="22"/>
      <c r="J765" s="22"/>
      <c r="K765" s="22"/>
      <c r="L765" s="22"/>
      <c r="M765" s="22"/>
    </row>
    <row r="766" spans="2:13" s="37" customFormat="1" ht="14.25">
      <c r="B766" s="33"/>
      <c r="C766" s="78"/>
      <c r="D766" s="78"/>
      <c r="E766" s="78"/>
      <c r="F766" s="78"/>
      <c r="G766" s="78"/>
      <c r="H766" s="78"/>
      <c r="I766" s="22"/>
      <c r="J766" s="22"/>
      <c r="K766" s="22"/>
      <c r="L766" s="22"/>
      <c r="M766" s="22"/>
    </row>
    <row r="767" spans="2:13" s="37" customFormat="1">
      <c r="B767" s="40"/>
      <c r="C767" s="38"/>
      <c r="D767" s="38"/>
      <c r="E767" s="38"/>
      <c r="F767" s="38"/>
      <c r="G767" s="38"/>
      <c r="H767" s="39"/>
      <c r="I767" s="22"/>
      <c r="J767" s="22"/>
      <c r="K767" s="22"/>
      <c r="L767" s="22"/>
      <c r="M767" s="22"/>
    </row>
    <row r="768" spans="2:13" s="37" customFormat="1">
      <c r="B768" s="22"/>
      <c r="C768" s="38"/>
      <c r="D768" s="38"/>
      <c r="E768" s="38"/>
      <c r="F768" s="38"/>
      <c r="G768" s="38"/>
      <c r="H768" s="39"/>
      <c r="I768" s="22"/>
      <c r="J768" s="22"/>
      <c r="K768" s="22"/>
      <c r="L768" s="22"/>
      <c r="M768" s="22"/>
    </row>
    <row r="769" spans="2:13" s="37" customFormat="1" ht="15.75" customHeight="1">
      <c r="B769" s="981"/>
      <c r="C769" s="981"/>
      <c r="D769" s="981"/>
      <c r="E769" s="981"/>
      <c r="F769" s="981"/>
      <c r="G769" s="981"/>
      <c r="H769" s="981"/>
      <c r="I769" s="22"/>
      <c r="J769" s="22"/>
      <c r="K769" s="22"/>
      <c r="L769" s="22"/>
      <c r="M769" s="22"/>
    </row>
    <row r="770" spans="2:13" s="37" customFormat="1" ht="15.75" customHeight="1">
      <c r="B770" s="981"/>
      <c r="C770" s="981"/>
      <c r="D770" s="981"/>
      <c r="E770" s="981"/>
      <c r="F770" s="981"/>
      <c r="G770" s="981"/>
      <c r="H770" s="981"/>
      <c r="I770" s="22"/>
      <c r="J770" s="22"/>
      <c r="K770" s="22"/>
      <c r="L770" s="22"/>
      <c r="M770" s="22"/>
    </row>
    <row r="771" spans="2:13" s="37" customFormat="1" ht="15.75" customHeight="1">
      <c r="B771" s="981"/>
      <c r="C771" s="981"/>
      <c r="D771" s="981"/>
      <c r="E771" s="981"/>
      <c r="F771" s="981"/>
      <c r="G771" s="981"/>
      <c r="H771" s="981"/>
      <c r="I771" s="22"/>
      <c r="J771" s="22"/>
      <c r="K771" s="22"/>
      <c r="L771" s="22"/>
      <c r="M771" s="22"/>
    </row>
    <row r="772" spans="2:13" s="37" customFormat="1" ht="15.75" customHeight="1">
      <c r="B772" s="981"/>
      <c r="C772" s="981"/>
      <c r="D772" s="981"/>
      <c r="E772" s="981"/>
      <c r="F772" s="981"/>
      <c r="G772" s="981"/>
      <c r="H772" s="981"/>
      <c r="I772" s="22"/>
      <c r="J772" s="22"/>
      <c r="K772" s="22"/>
      <c r="L772" s="22"/>
      <c r="M772" s="22"/>
    </row>
    <row r="773" spans="2:13" s="37" customFormat="1" ht="15.75" customHeight="1">
      <c r="B773" s="33"/>
      <c r="C773" s="33"/>
      <c r="D773" s="33"/>
      <c r="E773" s="33"/>
      <c r="F773" s="33"/>
      <c r="G773" s="33"/>
      <c r="H773" s="33"/>
      <c r="I773" s="22"/>
      <c r="J773" s="22"/>
      <c r="K773" s="22"/>
      <c r="L773" s="22"/>
      <c r="M773" s="22"/>
    </row>
    <row r="774" spans="2:13" s="37" customFormat="1" ht="15.75" customHeight="1">
      <c r="B774" s="981"/>
      <c r="C774" s="981"/>
      <c r="D774" s="981"/>
      <c r="E774" s="981"/>
      <c r="F774" s="981"/>
      <c r="G774" s="981"/>
      <c r="H774" s="981"/>
      <c r="I774" s="22"/>
      <c r="J774" s="22"/>
      <c r="K774" s="22"/>
      <c r="L774" s="22"/>
      <c r="M774" s="22"/>
    </row>
    <row r="775" spans="2:13" s="37" customFormat="1" ht="15.75" customHeight="1">
      <c r="B775" s="981"/>
      <c r="C775" s="981"/>
      <c r="D775" s="981"/>
      <c r="E775" s="981"/>
      <c r="F775" s="981"/>
      <c r="G775" s="981"/>
      <c r="H775" s="981"/>
      <c r="I775" s="22"/>
      <c r="J775" s="22"/>
      <c r="K775" s="22"/>
      <c r="L775" s="22"/>
      <c r="M775" s="22"/>
    </row>
    <row r="776" spans="2:13" s="37" customFormat="1" ht="21.75" customHeight="1">
      <c r="B776" s="981"/>
      <c r="C776" s="981"/>
      <c r="D776" s="981"/>
      <c r="E776" s="981"/>
      <c r="F776" s="981"/>
      <c r="G776" s="981"/>
      <c r="H776" s="981"/>
      <c r="I776" s="22"/>
      <c r="J776" s="22"/>
      <c r="K776" s="22"/>
      <c r="L776" s="22"/>
      <c r="M776" s="22"/>
    </row>
    <row r="777" spans="2:13" s="37" customFormat="1" ht="15.75" customHeight="1">
      <c r="B777" s="981"/>
      <c r="C777" s="981"/>
      <c r="D777" s="981"/>
      <c r="E777" s="981"/>
      <c r="F777" s="981"/>
      <c r="G777" s="981"/>
      <c r="H777" s="981"/>
      <c r="I777" s="22"/>
      <c r="J777" s="22"/>
      <c r="K777" s="22"/>
      <c r="L777" s="22"/>
      <c r="M777" s="22"/>
    </row>
    <row r="778" spans="2:13" s="37" customFormat="1" ht="18.75" customHeight="1">
      <c r="B778" s="981"/>
      <c r="C778" s="981"/>
      <c r="D778" s="981"/>
      <c r="E778" s="981"/>
      <c r="F778" s="981"/>
      <c r="G778" s="981"/>
      <c r="H778" s="981"/>
      <c r="I778" s="22"/>
      <c r="J778" s="22"/>
      <c r="K778" s="22"/>
      <c r="L778" s="22"/>
      <c r="M778" s="22"/>
    </row>
    <row r="779" spans="2:13" s="37" customFormat="1" ht="15.75" customHeight="1">
      <c r="B779" s="981"/>
      <c r="C779" s="981"/>
      <c r="D779" s="981"/>
      <c r="E779" s="981"/>
      <c r="F779" s="981"/>
      <c r="G779" s="981"/>
      <c r="H779" s="981"/>
      <c r="I779" s="22"/>
      <c r="J779" s="22"/>
      <c r="K779" s="22"/>
      <c r="L779" s="22"/>
      <c r="M779" s="22"/>
    </row>
    <row r="780" spans="2:13" s="37" customFormat="1" ht="18.75" customHeight="1">
      <c r="B780" s="33"/>
      <c r="C780" s="33"/>
      <c r="D780" s="33"/>
      <c r="E780" s="33"/>
      <c r="F780" s="33"/>
      <c r="G780" s="33"/>
      <c r="H780" s="33"/>
      <c r="I780" s="22"/>
      <c r="J780" s="22"/>
      <c r="K780" s="22"/>
      <c r="L780" s="22"/>
      <c r="M780" s="22"/>
    </row>
    <row r="781" spans="2:13" s="37" customFormat="1" ht="15.75" customHeight="1">
      <c r="B781" s="40"/>
      <c r="C781" s="67"/>
      <c r="D781" s="67"/>
      <c r="E781" s="67"/>
      <c r="F781" s="67"/>
      <c r="G781" s="67"/>
      <c r="H781" s="67"/>
      <c r="I781" s="22"/>
      <c r="J781" s="22"/>
      <c r="K781" s="22"/>
      <c r="L781" s="22"/>
      <c r="M781" s="22"/>
    </row>
    <row r="782" spans="2:13" s="37" customFormat="1" ht="15.75" customHeight="1">
      <c r="B782" s="67"/>
      <c r="C782" s="67"/>
      <c r="D782" s="67"/>
      <c r="E782" s="67"/>
      <c r="F782" s="67"/>
      <c r="G782" s="67"/>
      <c r="H782" s="67"/>
      <c r="I782" s="22"/>
      <c r="J782" s="22"/>
      <c r="K782" s="22"/>
      <c r="L782" s="22"/>
      <c r="M782" s="22"/>
    </row>
    <row r="783" spans="2:13" s="37" customFormat="1" ht="18.75" customHeight="1">
      <c r="B783" s="978"/>
      <c r="C783" s="978"/>
      <c r="D783" s="978"/>
      <c r="E783" s="978"/>
      <c r="F783" s="978"/>
      <c r="G783" s="978"/>
      <c r="H783" s="978"/>
      <c r="I783" s="22"/>
      <c r="J783" s="22"/>
      <c r="K783" s="22"/>
      <c r="L783" s="22"/>
      <c r="M783" s="22"/>
    </row>
    <row r="784" spans="2:13" s="37" customFormat="1" ht="18.75" customHeight="1">
      <c r="B784" s="978"/>
      <c r="C784" s="978"/>
      <c r="D784" s="978"/>
      <c r="E784" s="978"/>
      <c r="F784" s="978"/>
      <c r="G784" s="978"/>
      <c r="H784" s="978"/>
      <c r="I784" s="22"/>
      <c r="J784" s="22"/>
      <c r="K784" s="22"/>
      <c r="L784" s="22"/>
      <c r="M784" s="22"/>
    </row>
    <row r="785" spans="2:13" s="37" customFormat="1" ht="18.75" customHeight="1">
      <c r="B785" s="978"/>
      <c r="C785" s="978"/>
      <c r="D785" s="978"/>
      <c r="E785" s="978"/>
      <c r="F785" s="978"/>
      <c r="G785" s="978"/>
      <c r="H785" s="978"/>
      <c r="I785" s="22"/>
      <c r="J785" s="22"/>
      <c r="K785" s="22"/>
      <c r="L785" s="22"/>
      <c r="M785" s="22"/>
    </row>
    <row r="786" spans="2:13" s="37" customFormat="1" ht="18.75" customHeight="1">
      <c r="B786" s="978"/>
      <c r="C786" s="978"/>
      <c r="D786" s="978"/>
      <c r="E786" s="978"/>
      <c r="F786" s="978"/>
      <c r="G786" s="978"/>
      <c r="H786" s="978"/>
      <c r="I786" s="22"/>
      <c r="J786" s="22"/>
      <c r="K786" s="22"/>
      <c r="L786" s="22"/>
      <c r="M786" s="22"/>
    </row>
    <row r="787" spans="2:13" s="37" customFormat="1" ht="18.75" customHeight="1">
      <c r="B787" s="978"/>
      <c r="C787" s="978"/>
      <c r="D787" s="978"/>
      <c r="E787" s="978"/>
      <c r="F787" s="978"/>
      <c r="G787" s="978"/>
      <c r="H787" s="978"/>
      <c r="I787" s="22"/>
      <c r="J787" s="22"/>
      <c r="K787" s="22"/>
      <c r="L787" s="22"/>
      <c r="M787" s="22"/>
    </row>
    <row r="788" spans="2:13" s="37" customFormat="1" ht="18.75" customHeight="1">
      <c r="B788" s="978"/>
      <c r="C788" s="978"/>
      <c r="D788" s="978"/>
      <c r="E788" s="978"/>
      <c r="F788" s="978"/>
      <c r="G788" s="978"/>
      <c r="H788" s="978"/>
      <c r="I788" s="22"/>
      <c r="J788" s="22"/>
      <c r="K788" s="22"/>
      <c r="L788" s="22"/>
      <c r="M788" s="22"/>
    </row>
    <row r="789" spans="2:13" s="37" customFormat="1" ht="18.75" customHeight="1">
      <c r="B789" s="86"/>
      <c r="C789" s="38"/>
      <c r="D789" s="38"/>
      <c r="E789" s="38"/>
      <c r="F789" s="38"/>
      <c r="G789" s="38"/>
      <c r="H789" s="39"/>
      <c r="I789" s="22"/>
      <c r="J789" s="22"/>
      <c r="K789" s="22"/>
      <c r="L789" s="22"/>
      <c r="M789" s="22"/>
    </row>
    <row r="790" spans="2:13" s="37" customFormat="1" ht="18.75" customHeight="1">
      <c r="B790" s="22"/>
      <c r="C790" s="38"/>
      <c r="D790" s="38"/>
      <c r="E790" s="38"/>
      <c r="F790" s="38"/>
      <c r="G790" s="38"/>
      <c r="H790" s="39"/>
      <c r="I790" s="22"/>
      <c r="J790" s="22"/>
      <c r="K790" s="22"/>
      <c r="L790" s="22"/>
      <c r="M790" s="22"/>
    </row>
    <row r="791" spans="2:13" s="37" customFormat="1" ht="18.75" customHeight="1">
      <c r="B791" s="981"/>
      <c r="C791" s="981"/>
      <c r="D791" s="981"/>
      <c r="E791" s="981"/>
      <c r="F791" s="981"/>
      <c r="G791" s="981"/>
      <c r="H791" s="981"/>
      <c r="I791" s="22"/>
      <c r="J791" s="22"/>
      <c r="K791" s="22"/>
      <c r="L791" s="22"/>
      <c r="M791" s="22"/>
    </row>
    <row r="792" spans="2:13" s="37" customFormat="1" ht="18.75" customHeight="1">
      <c r="B792" s="22"/>
      <c r="C792" s="38"/>
      <c r="D792" s="38"/>
      <c r="E792" s="38"/>
      <c r="F792" s="38"/>
      <c r="G792" s="38"/>
      <c r="H792" s="39"/>
      <c r="I792" s="22"/>
      <c r="J792" s="22"/>
      <c r="K792" s="22"/>
      <c r="L792" s="22"/>
      <c r="M792" s="22"/>
    </row>
    <row r="793" spans="2:13" s="37" customFormat="1" ht="18.75" customHeight="1">
      <c r="B793" s="981"/>
      <c r="C793" s="981"/>
      <c r="D793" s="981"/>
      <c r="E793" s="981"/>
      <c r="F793" s="981"/>
      <c r="G793" s="981"/>
      <c r="H793" s="981"/>
      <c r="I793" s="22"/>
      <c r="J793" s="22"/>
      <c r="K793" s="22"/>
      <c r="L793" s="22"/>
      <c r="M793" s="22"/>
    </row>
    <row r="794" spans="2:13" s="37" customFormat="1" ht="18.75" customHeight="1">
      <c r="B794" s="981"/>
      <c r="C794" s="981"/>
      <c r="D794" s="981"/>
      <c r="E794" s="981"/>
      <c r="F794" s="981"/>
      <c r="G794" s="981"/>
      <c r="H794" s="981"/>
      <c r="I794" s="22"/>
      <c r="J794" s="22"/>
      <c r="K794" s="22"/>
      <c r="L794" s="22"/>
      <c r="M794" s="22"/>
    </row>
    <row r="795" spans="2:13" s="37" customFormat="1" ht="18.75" customHeight="1">
      <c r="B795" s="46"/>
      <c r="C795" s="46"/>
      <c r="D795" s="46"/>
      <c r="E795" s="46"/>
      <c r="F795" s="46"/>
      <c r="G795" s="46"/>
      <c r="H795" s="46"/>
      <c r="I795" s="22"/>
      <c r="J795" s="22"/>
      <c r="K795" s="22"/>
      <c r="L795" s="22"/>
      <c r="M795" s="22"/>
    </row>
    <row r="796" spans="2:13" s="37" customFormat="1" ht="18.75" customHeight="1">
      <c r="B796" s="104"/>
      <c r="C796" s="105"/>
      <c r="D796" s="105"/>
      <c r="E796" s="105"/>
      <c r="F796" s="105"/>
      <c r="G796" s="105"/>
      <c r="H796" s="105"/>
      <c r="I796" s="22"/>
      <c r="J796" s="22"/>
      <c r="K796" s="22"/>
      <c r="L796" s="22"/>
      <c r="M796" s="22"/>
    </row>
    <row r="797" spans="2:13" s="37" customFormat="1" ht="14.25">
      <c r="B797" s="105"/>
      <c r="C797" s="105"/>
      <c r="D797" s="105"/>
      <c r="E797" s="105"/>
      <c r="F797" s="105"/>
      <c r="G797" s="105"/>
      <c r="H797" s="105"/>
      <c r="I797" s="22"/>
      <c r="J797" s="22"/>
      <c r="K797" s="22"/>
      <c r="L797" s="22"/>
      <c r="M797" s="22"/>
    </row>
    <row r="798" spans="2:13" s="37" customFormat="1" ht="22.5" customHeight="1">
      <c r="B798" s="1008"/>
      <c r="C798" s="1008"/>
      <c r="D798" s="1008"/>
      <c r="E798" s="1008"/>
      <c r="F798" s="1008"/>
      <c r="G798" s="1008"/>
      <c r="H798" s="1008"/>
      <c r="I798" s="22"/>
      <c r="J798" s="22"/>
      <c r="K798" s="22"/>
      <c r="L798" s="22"/>
      <c r="M798" s="22"/>
    </row>
    <row r="799" spans="2:13" s="37" customFormat="1" ht="14.25">
      <c r="B799" s="1008"/>
      <c r="C799" s="1008"/>
      <c r="D799" s="1008"/>
      <c r="E799" s="1008"/>
      <c r="F799" s="1008"/>
      <c r="G799" s="1008"/>
      <c r="H799" s="1008"/>
      <c r="I799" s="22"/>
      <c r="J799" s="22"/>
      <c r="K799" s="22"/>
      <c r="L799" s="22"/>
      <c r="M799" s="22"/>
    </row>
    <row r="800" spans="2:13" s="37" customFormat="1" ht="14.25">
      <c r="B800" s="46"/>
      <c r="C800" s="46"/>
      <c r="D800" s="46"/>
      <c r="E800" s="46"/>
      <c r="F800" s="46"/>
      <c r="G800" s="46"/>
      <c r="H800" s="46"/>
      <c r="I800" s="22"/>
      <c r="J800" s="22"/>
      <c r="K800" s="22"/>
      <c r="L800" s="22"/>
      <c r="M800" s="22"/>
    </row>
    <row r="801" spans="2:13" s="37" customFormat="1">
      <c r="B801" s="22"/>
      <c r="C801" s="38"/>
      <c r="D801" s="38"/>
      <c r="E801" s="38"/>
      <c r="F801" s="38"/>
      <c r="G801" s="38"/>
      <c r="H801" s="39"/>
      <c r="I801" s="22"/>
      <c r="J801" s="22"/>
      <c r="K801" s="22"/>
      <c r="L801" s="22"/>
      <c r="M801" s="22"/>
    </row>
    <row r="802" spans="2:13" s="37" customFormat="1">
      <c r="B802" s="22"/>
      <c r="C802" s="38"/>
      <c r="D802" s="38"/>
      <c r="E802" s="38"/>
      <c r="F802" s="38"/>
      <c r="G802" s="38"/>
      <c r="H802" s="39"/>
      <c r="I802" s="22"/>
      <c r="J802" s="22"/>
      <c r="K802" s="22"/>
      <c r="L802" s="22"/>
      <c r="M802" s="22"/>
    </row>
    <row r="803" spans="2:13" s="37" customFormat="1" ht="18.75" customHeight="1" thickBot="1">
      <c r="B803" s="100"/>
      <c r="C803" s="101"/>
      <c r="D803" s="101"/>
      <c r="E803" s="101"/>
      <c r="F803" s="101"/>
      <c r="G803" s="101"/>
      <c r="H803" s="101"/>
      <c r="I803" s="22"/>
      <c r="J803" s="22"/>
      <c r="K803" s="22"/>
      <c r="L803" s="22"/>
      <c r="M803" s="22"/>
    </row>
    <row r="804" spans="2:13" s="37" customFormat="1">
      <c r="B804" s="22"/>
      <c r="C804" s="38"/>
      <c r="D804" s="38"/>
      <c r="E804" s="38"/>
      <c r="F804" s="38"/>
      <c r="G804" s="38"/>
      <c r="H804" s="39"/>
      <c r="I804" s="22"/>
      <c r="J804" s="22"/>
      <c r="K804" s="22"/>
      <c r="L804" s="22"/>
      <c r="M804" s="22"/>
    </row>
    <row r="805" spans="2:13" s="37" customFormat="1">
      <c r="B805" s="102"/>
      <c r="C805" s="38"/>
      <c r="D805" s="38"/>
      <c r="E805" s="38"/>
      <c r="F805" s="38"/>
      <c r="G805" s="38"/>
      <c r="H805" s="39"/>
      <c r="I805" s="22"/>
      <c r="J805" s="22"/>
      <c r="K805" s="22"/>
      <c r="L805" s="22"/>
      <c r="M805" s="22"/>
    </row>
    <row r="806" spans="2:13" s="37" customFormat="1">
      <c r="B806" s="40"/>
      <c r="C806" s="38"/>
      <c r="D806" s="38"/>
      <c r="E806" s="38"/>
      <c r="F806" s="38"/>
      <c r="G806" s="38"/>
      <c r="H806" s="39"/>
      <c r="I806" s="22"/>
      <c r="J806" s="22"/>
      <c r="K806" s="22"/>
      <c r="L806" s="22"/>
      <c r="M806" s="22"/>
    </row>
    <row r="807" spans="2:13" s="37" customFormat="1">
      <c r="B807" s="106"/>
      <c r="C807" s="105"/>
      <c r="D807" s="105"/>
      <c r="E807" s="105"/>
      <c r="F807" s="105"/>
      <c r="G807" s="105"/>
      <c r="H807" s="105"/>
      <c r="I807" s="22"/>
      <c r="J807" s="22"/>
      <c r="K807" s="22"/>
      <c r="L807" s="22"/>
      <c r="M807" s="22"/>
    </row>
    <row r="808" spans="2:13" s="37" customFormat="1" ht="14.25">
      <c r="B808" s="105"/>
      <c r="C808" s="105"/>
      <c r="D808" s="105"/>
      <c r="E808" s="105"/>
      <c r="F808" s="105"/>
      <c r="G808" s="105"/>
      <c r="H808" s="105"/>
      <c r="I808" s="22"/>
      <c r="J808" s="22"/>
      <c r="K808" s="22"/>
      <c r="L808" s="22"/>
      <c r="M808" s="22"/>
    </row>
    <row r="809" spans="2:13" s="37" customFormat="1" ht="19.5" customHeight="1">
      <c r="B809" s="1008"/>
      <c r="C809" s="1008"/>
      <c r="D809" s="1008"/>
      <c r="E809" s="1008"/>
      <c r="F809" s="1008"/>
      <c r="G809" s="1008"/>
      <c r="H809" s="1008"/>
      <c r="I809" s="22"/>
      <c r="J809" s="22"/>
      <c r="K809" s="22"/>
      <c r="L809" s="22"/>
      <c r="M809" s="22"/>
    </row>
    <row r="810" spans="2:13" s="37" customFormat="1" ht="14.25">
      <c r="B810" s="1008"/>
      <c r="C810" s="1008"/>
      <c r="D810" s="1008"/>
      <c r="E810" s="1008"/>
      <c r="F810" s="1008"/>
      <c r="G810" s="1008"/>
      <c r="H810" s="1008"/>
      <c r="I810" s="22"/>
      <c r="J810" s="22"/>
      <c r="K810" s="22"/>
      <c r="L810" s="22"/>
      <c r="M810" s="22"/>
    </row>
    <row r="811" spans="2:13" s="37" customFormat="1" ht="15.75" customHeight="1">
      <c r="B811" s="105"/>
      <c r="C811" s="105"/>
      <c r="D811" s="105"/>
      <c r="E811" s="105"/>
      <c r="F811" s="105"/>
      <c r="G811" s="105"/>
      <c r="H811" s="105"/>
      <c r="I811" s="22"/>
      <c r="J811" s="22"/>
      <c r="K811" s="22"/>
      <c r="L811" s="22"/>
      <c r="M811" s="22"/>
    </row>
    <row r="812" spans="2:13" s="37" customFormat="1" ht="23.25" customHeight="1">
      <c r="B812" s="86"/>
      <c r="C812" s="38"/>
      <c r="D812" s="38"/>
      <c r="E812" s="38"/>
      <c r="F812" s="38"/>
      <c r="G812" s="38"/>
      <c r="H812" s="39"/>
      <c r="I812" s="22"/>
      <c r="J812" s="22"/>
      <c r="K812" s="22"/>
      <c r="L812" s="22"/>
      <c r="M812" s="22"/>
    </row>
    <row r="813" spans="2:13" s="37" customFormat="1" ht="15.75" customHeight="1">
      <c r="B813" s="22"/>
      <c r="C813" s="38"/>
      <c r="D813" s="38"/>
      <c r="E813" s="38"/>
      <c r="F813" s="38"/>
      <c r="G813" s="38"/>
      <c r="H813" s="39"/>
      <c r="I813" s="22"/>
      <c r="J813" s="22"/>
      <c r="K813" s="22"/>
      <c r="L813" s="22"/>
      <c r="M813" s="22"/>
    </row>
    <row r="814" spans="2:13" s="37" customFormat="1" ht="22.5" customHeight="1">
      <c r="B814" s="981"/>
      <c r="C814" s="981"/>
      <c r="D814" s="981"/>
      <c r="E814" s="981"/>
      <c r="F814" s="981"/>
      <c r="G814" s="981"/>
      <c r="H814" s="981"/>
      <c r="I814" s="22"/>
      <c r="J814" s="22"/>
      <c r="K814" s="22"/>
      <c r="L814" s="22"/>
      <c r="M814" s="22"/>
    </row>
    <row r="815" spans="2:13" s="37" customFormat="1" ht="15.75" customHeight="1">
      <c r="B815" s="22"/>
      <c r="C815" s="22"/>
      <c r="D815" s="22"/>
      <c r="E815" s="22"/>
      <c r="F815" s="22"/>
      <c r="G815" s="22"/>
      <c r="H815" s="22"/>
      <c r="I815" s="22"/>
      <c r="J815" s="22"/>
      <c r="K815" s="22"/>
      <c r="L815" s="22"/>
      <c r="M815" s="22"/>
    </row>
    <row r="816" spans="2:13" s="37" customFormat="1" ht="23.25" customHeight="1">
      <c r="B816" s="86"/>
      <c r="C816" s="22"/>
      <c r="D816" s="22"/>
      <c r="E816" s="22"/>
      <c r="F816" s="22"/>
      <c r="G816" s="22"/>
      <c r="H816" s="22"/>
      <c r="I816" s="22"/>
      <c r="J816" s="22"/>
      <c r="K816" s="22"/>
      <c r="L816" s="22"/>
      <c r="M816" s="22"/>
    </row>
    <row r="817" spans="2:13" s="37" customFormat="1" ht="15.75" customHeight="1">
      <c r="B817" s="22"/>
      <c r="C817" s="22"/>
      <c r="D817" s="22"/>
      <c r="E817" s="22"/>
      <c r="F817" s="22"/>
      <c r="G817" s="22"/>
      <c r="H817" s="22"/>
      <c r="I817" s="22"/>
      <c r="J817" s="22"/>
      <c r="K817" s="22"/>
      <c r="L817" s="22"/>
      <c r="M817" s="22"/>
    </row>
    <row r="818" spans="2:13" s="37" customFormat="1" ht="24.75" customHeight="1">
      <c r="B818" s="981"/>
      <c r="C818" s="981"/>
      <c r="D818" s="981"/>
      <c r="E818" s="981"/>
      <c r="F818" s="981"/>
      <c r="G818" s="981"/>
      <c r="H818" s="981"/>
      <c r="I818" s="22"/>
      <c r="J818" s="22"/>
      <c r="K818" s="22"/>
      <c r="L818" s="22"/>
      <c r="M818" s="22"/>
    </row>
    <row r="819" spans="2:13" s="37" customFormat="1" ht="14.25">
      <c r="B819" s="981"/>
      <c r="C819" s="981"/>
      <c r="D819" s="981"/>
      <c r="E819" s="981"/>
      <c r="F819" s="981"/>
      <c r="G819" s="981"/>
      <c r="H819" s="981"/>
      <c r="I819" s="22"/>
      <c r="J819" s="22"/>
      <c r="K819" s="22"/>
      <c r="L819" s="22"/>
      <c r="M819" s="22"/>
    </row>
    <row r="820" spans="2:13" s="37" customFormat="1" ht="14.25">
      <c r="B820" s="981"/>
      <c r="C820" s="981"/>
      <c r="D820" s="981"/>
      <c r="E820" s="981"/>
      <c r="F820" s="981"/>
      <c r="G820" s="981"/>
      <c r="H820" s="981"/>
      <c r="I820" s="22"/>
      <c r="J820" s="22"/>
      <c r="K820" s="22"/>
      <c r="L820" s="22"/>
      <c r="M820" s="22"/>
    </row>
    <row r="821" spans="2:13" s="37" customFormat="1" ht="14.25">
      <c r="B821" s="981"/>
      <c r="C821" s="981"/>
      <c r="D821" s="981"/>
      <c r="E821" s="981"/>
      <c r="F821" s="981"/>
      <c r="G821" s="981"/>
      <c r="H821" s="981"/>
      <c r="I821" s="22"/>
      <c r="J821" s="22"/>
      <c r="K821" s="22"/>
      <c r="L821" s="22"/>
      <c r="M821" s="22"/>
    </row>
    <row r="822" spans="2:13" s="37" customFormat="1" ht="14.25">
      <c r="B822" s="981"/>
      <c r="C822" s="981"/>
      <c r="D822" s="981"/>
      <c r="E822" s="981"/>
      <c r="F822" s="981"/>
      <c r="G822" s="981"/>
      <c r="H822" s="981"/>
      <c r="I822" s="22"/>
      <c r="J822" s="22"/>
      <c r="K822" s="22"/>
      <c r="L822" s="22"/>
      <c r="M822" s="22"/>
    </row>
    <row r="823" spans="2:13" s="37" customFormat="1" ht="14.25">
      <c r="B823" s="981"/>
      <c r="C823" s="981"/>
      <c r="D823" s="981"/>
      <c r="E823" s="981"/>
      <c r="F823" s="981"/>
      <c r="G823" s="981"/>
      <c r="H823" s="981"/>
      <c r="I823" s="22"/>
      <c r="J823" s="22"/>
      <c r="K823" s="22"/>
      <c r="L823" s="22"/>
      <c r="M823" s="22"/>
    </row>
    <row r="824" spans="2:13" s="37" customFormat="1" ht="14.25">
      <c r="B824" s="981"/>
      <c r="C824" s="981"/>
      <c r="D824" s="981"/>
      <c r="E824" s="981"/>
      <c r="F824" s="981"/>
      <c r="G824" s="981"/>
      <c r="H824" s="981"/>
      <c r="I824" s="22"/>
      <c r="J824" s="22"/>
      <c r="K824" s="22"/>
      <c r="L824" s="22"/>
      <c r="M824" s="22"/>
    </row>
    <row r="825" spans="2:13" s="37" customFormat="1" ht="14.25">
      <c r="B825" s="981"/>
      <c r="C825" s="981"/>
      <c r="D825" s="981"/>
      <c r="E825" s="981"/>
      <c r="F825" s="981"/>
      <c r="G825" s="981"/>
      <c r="H825" s="981"/>
      <c r="I825" s="22"/>
      <c r="J825" s="22"/>
      <c r="K825" s="22"/>
      <c r="L825" s="22"/>
      <c r="M825" s="22"/>
    </row>
    <row r="826" spans="2:13" s="37" customFormat="1" ht="14.25">
      <c r="B826" s="22"/>
      <c r="C826" s="22"/>
      <c r="D826" s="22"/>
      <c r="E826" s="22"/>
      <c r="F826" s="22"/>
      <c r="G826" s="22"/>
      <c r="H826" s="22"/>
      <c r="I826" s="22"/>
      <c r="J826" s="22"/>
      <c r="K826" s="22"/>
      <c r="L826" s="22"/>
      <c r="M826" s="22"/>
    </row>
    <row r="827" spans="2:13" s="37" customFormat="1" ht="24.75" customHeight="1">
      <c r="B827" s="107"/>
      <c r="C827" s="105"/>
      <c r="D827" s="105"/>
      <c r="E827" s="105"/>
      <c r="F827" s="105"/>
      <c r="G827" s="105"/>
      <c r="H827" s="105"/>
      <c r="I827" s="22"/>
      <c r="J827" s="22"/>
      <c r="K827" s="22"/>
      <c r="L827" s="22"/>
      <c r="M827" s="22"/>
    </row>
    <row r="828" spans="2:13" s="37" customFormat="1" ht="15.75" customHeight="1">
      <c r="B828" s="105"/>
      <c r="C828" s="105"/>
      <c r="D828" s="105"/>
      <c r="E828" s="105"/>
      <c r="F828" s="105"/>
      <c r="G828" s="105"/>
      <c r="H828" s="105"/>
      <c r="I828" s="22"/>
      <c r="J828" s="22"/>
      <c r="K828" s="22"/>
      <c r="L828" s="22"/>
      <c r="M828" s="22"/>
    </row>
    <row r="829" spans="2:13" s="37" customFormat="1" ht="15.75" customHeight="1">
      <c r="B829" s="1008"/>
      <c r="C829" s="1008"/>
      <c r="D829" s="1008"/>
      <c r="E829" s="1008"/>
      <c r="F829" s="1008"/>
      <c r="G829" s="1008"/>
      <c r="H829" s="1008"/>
      <c r="I829" s="22"/>
      <c r="J829" s="22"/>
      <c r="K829" s="22"/>
      <c r="L829" s="22"/>
      <c r="M829" s="22"/>
    </row>
    <row r="830" spans="2:13" s="37" customFormat="1" ht="24.75" customHeight="1">
      <c r="B830" s="1008"/>
      <c r="C830" s="1008"/>
      <c r="D830" s="1008"/>
      <c r="E830" s="1008"/>
      <c r="F830" s="1008"/>
      <c r="G830" s="1008"/>
      <c r="H830" s="1008"/>
      <c r="I830" s="22"/>
      <c r="J830" s="22"/>
      <c r="K830" s="22"/>
      <c r="L830" s="22"/>
      <c r="M830" s="22"/>
    </row>
    <row r="831" spans="2:13" s="37" customFormat="1" ht="14.25">
      <c r="B831" s="22"/>
      <c r="C831" s="22"/>
      <c r="D831" s="22"/>
      <c r="E831" s="22"/>
      <c r="F831" s="22"/>
      <c r="G831" s="22"/>
      <c r="H831" s="22"/>
      <c r="I831" s="22"/>
      <c r="J831" s="22"/>
      <c r="K831" s="22"/>
      <c r="L831" s="22"/>
      <c r="M831" s="22"/>
    </row>
    <row r="832" spans="2:13" s="37" customFormat="1">
      <c r="B832" s="35"/>
      <c r="C832" s="22"/>
      <c r="D832" s="22"/>
      <c r="E832" s="22"/>
      <c r="F832" s="22"/>
      <c r="G832" s="22"/>
      <c r="H832" s="22"/>
      <c r="I832" s="22"/>
      <c r="J832" s="22"/>
      <c r="K832" s="22"/>
      <c r="L832" s="22"/>
      <c r="M832" s="22"/>
    </row>
    <row r="833" spans="2:13" s="37" customFormat="1" ht="15.75" customHeight="1">
      <c r="B833" s="22"/>
      <c r="C833" s="22"/>
      <c r="D833" s="22"/>
      <c r="E833" s="22"/>
      <c r="F833" s="22"/>
      <c r="G833" s="22"/>
      <c r="H833" s="22"/>
      <c r="I833" s="22"/>
      <c r="J833" s="22"/>
      <c r="K833" s="22"/>
      <c r="L833" s="22"/>
      <c r="M833" s="22"/>
    </row>
    <row r="834" spans="2:13" s="37" customFormat="1" ht="14.25">
      <c r="B834" s="978"/>
      <c r="C834" s="978"/>
      <c r="D834" s="978"/>
      <c r="E834" s="978"/>
      <c r="F834" s="978"/>
      <c r="G834" s="978"/>
      <c r="H834" s="978"/>
      <c r="I834" s="22"/>
      <c r="J834" s="22"/>
      <c r="K834" s="22"/>
      <c r="L834" s="22"/>
      <c r="M834" s="22"/>
    </row>
    <row r="835" spans="2:13" ht="14.25">
      <c r="B835" s="978"/>
      <c r="C835" s="978"/>
      <c r="D835" s="978"/>
      <c r="E835" s="978"/>
      <c r="F835" s="978"/>
      <c r="G835" s="978"/>
      <c r="H835" s="978"/>
    </row>
    <row r="836" spans="2:13" ht="14.25">
      <c r="B836" s="978"/>
      <c r="C836" s="978"/>
      <c r="D836" s="978"/>
      <c r="E836" s="978"/>
      <c r="F836" s="978"/>
      <c r="G836" s="978"/>
      <c r="H836" s="978"/>
    </row>
    <row r="837" spans="2:13" ht="16.5" customHeight="1">
      <c r="B837" s="978"/>
      <c r="C837" s="978"/>
      <c r="D837" s="978"/>
      <c r="E837" s="978"/>
      <c r="F837" s="978"/>
      <c r="G837" s="978"/>
      <c r="H837" s="978"/>
    </row>
    <row r="838" spans="2:13" ht="15.75" customHeight="1">
      <c r="B838" s="978"/>
      <c r="C838" s="978"/>
      <c r="D838" s="978"/>
      <c r="E838" s="978"/>
      <c r="F838" s="978"/>
      <c r="G838" s="978"/>
      <c r="H838" s="978"/>
    </row>
    <row r="839" spans="2:13" ht="15.75" customHeight="1">
      <c r="C839" s="22"/>
      <c r="D839" s="22"/>
      <c r="E839" s="22"/>
      <c r="F839" s="22"/>
      <c r="G839" s="22"/>
      <c r="H839" s="22"/>
    </row>
    <row r="840" spans="2:13" ht="15.75" customHeight="1">
      <c r="B840" s="106"/>
      <c r="C840" s="22"/>
      <c r="D840" s="22"/>
      <c r="E840" s="22"/>
      <c r="F840" s="22"/>
      <c r="G840" s="22"/>
      <c r="H840" s="22"/>
    </row>
    <row r="841" spans="2:13" ht="15.75" customHeight="1">
      <c r="C841" s="22"/>
      <c r="D841" s="22"/>
      <c r="E841" s="22"/>
      <c r="F841" s="22"/>
      <c r="G841" s="22"/>
      <c r="H841" s="22"/>
    </row>
    <row r="842" spans="2:13" ht="14.25">
      <c r="B842" s="977"/>
      <c r="C842" s="977"/>
      <c r="D842" s="977"/>
      <c r="E842" s="977"/>
      <c r="F842" s="977"/>
      <c r="G842" s="977"/>
      <c r="H842" s="977"/>
    </row>
    <row r="843" spans="2:13" ht="14.25">
      <c r="B843" s="977"/>
      <c r="C843" s="977"/>
      <c r="D843" s="977"/>
      <c r="E843" s="977"/>
      <c r="F843" s="977"/>
      <c r="G843" s="977"/>
      <c r="H843" s="977"/>
    </row>
    <row r="844" spans="2:13" ht="14.25">
      <c r="B844" s="977"/>
      <c r="C844" s="977"/>
      <c r="D844" s="977"/>
      <c r="E844" s="977"/>
      <c r="F844" s="977"/>
      <c r="G844" s="977"/>
      <c r="H844" s="977"/>
    </row>
    <row r="845" spans="2:13" ht="14.25">
      <c r="B845" s="977"/>
      <c r="C845" s="977"/>
      <c r="D845" s="977"/>
      <c r="E845" s="977"/>
      <c r="F845" s="977"/>
      <c r="G845" s="977"/>
      <c r="H845" s="977"/>
    </row>
    <row r="846" spans="2:13" ht="14.25">
      <c r="B846" s="977"/>
      <c r="C846" s="977"/>
      <c r="D846" s="977"/>
      <c r="E846" s="977"/>
      <c r="F846" s="977"/>
      <c r="G846" s="977"/>
      <c r="H846" s="977"/>
      <c r="I846" s="46"/>
      <c r="J846" s="46"/>
      <c r="K846" s="46"/>
    </row>
    <row r="847" spans="2:13" ht="18" customHeight="1">
      <c r="C847" s="22"/>
      <c r="D847" s="22"/>
      <c r="E847" s="22"/>
      <c r="F847" s="22"/>
      <c r="G847" s="22"/>
      <c r="H847" s="22"/>
      <c r="I847" s="14"/>
      <c r="J847" s="38"/>
      <c r="K847" s="39"/>
    </row>
    <row r="848" spans="2:13" ht="21" customHeight="1">
      <c r="B848" s="40"/>
      <c r="C848" s="22"/>
      <c r="D848" s="22"/>
      <c r="E848" s="22"/>
      <c r="F848" s="22"/>
      <c r="G848" s="22"/>
      <c r="H848" s="22"/>
    </row>
    <row r="849" spans="2:11" ht="15.75" customHeight="1">
      <c r="C849" s="22"/>
      <c r="D849" s="22"/>
      <c r="E849" s="22"/>
      <c r="F849" s="22"/>
      <c r="G849" s="22"/>
      <c r="H849" s="22"/>
    </row>
    <row r="850" spans="2:11">
      <c r="B850" s="978"/>
      <c r="C850" s="978"/>
      <c r="D850" s="978"/>
      <c r="E850" s="978"/>
      <c r="F850" s="978"/>
      <c r="G850" s="978"/>
      <c r="H850" s="978"/>
      <c r="I850" s="14"/>
      <c r="J850" s="38"/>
      <c r="K850" s="39"/>
    </row>
    <row r="851" spans="2:11" ht="15.75" customHeight="1">
      <c r="B851" s="978"/>
      <c r="C851" s="978"/>
      <c r="D851" s="978"/>
      <c r="E851" s="978"/>
      <c r="F851" s="978"/>
      <c r="G851" s="978"/>
      <c r="H851" s="978"/>
    </row>
    <row r="852" spans="2:11" ht="15.75" customHeight="1">
      <c r="B852" s="978"/>
      <c r="C852" s="978"/>
      <c r="D852" s="978"/>
      <c r="E852" s="978"/>
      <c r="F852" s="978"/>
      <c r="G852" s="978"/>
      <c r="H852" s="978"/>
    </row>
    <row r="853" spans="2:11" ht="15.75" customHeight="1"/>
    <row r="854" spans="2:11" ht="15.75" customHeight="1">
      <c r="B854" s="978"/>
      <c r="C854" s="978"/>
      <c r="D854" s="978"/>
      <c r="E854" s="978"/>
      <c r="F854" s="978"/>
      <c r="G854" s="978"/>
      <c r="H854" s="978"/>
    </row>
    <row r="855" spans="2:11" ht="15.75" customHeight="1">
      <c r="B855" s="978"/>
      <c r="C855" s="978"/>
      <c r="D855" s="978"/>
      <c r="E855" s="978"/>
      <c r="F855" s="978"/>
      <c r="G855" s="978"/>
      <c r="H855" s="978"/>
    </row>
    <row r="856" spans="2:11" ht="15.75" customHeight="1">
      <c r="B856" s="978"/>
      <c r="C856" s="978"/>
      <c r="D856" s="978"/>
      <c r="E856" s="978"/>
      <c r="F856" s="978"/>
      <c r="G856" s="978"/>
      <c r="H856" s="978"/>
    </row>
    <row r="857" spans="2:11" ht="21" customHeight="1">
      <c r="B857" s="978"/>
      <c r="C857" s="978"/>
      <c r="D857" s="978"/>
      <c r="E857" s="978"/>
      <c r="F857" s="978"/>
      <c r="G857" s="978"/>
      <c r="H857" s="978"/>
    </row>
    <row r="858" spans="2:11" ht="15.75" customHeight="1">
      <c r="C858" s="22"/>
      <c r="D858" s="22"/>
      <c r="E858" s="22"/>
      <c r="F858" s="22"/>
      <c r="G858" s="22"/>
      <c r="H858" s="22"/>
    </row>
    <row r="859" spans="2:11" ht="15.75" customHeight="1">
      <c r="C859" s="22"/>
      <c r="D859" s="22"/>
      <c r="E859" s="22"/>
      <c r="F859" s="22"/>
      <c r="G859" s="22"/>
      <c r="H859" s="22"/>
    </row>
    <row r="860" spans="2:11" ht="15.75" customHeight="1">
      <c r="C860" s="22"/>
      <c r="D860" s="22"/>
      <c r="E860" s="22"/>
      <c r="F860" s="22"/>
      <c r="G860" s="22"/>
      <c r="H860" s="22"/>
    </row>
    <row r="861" spans="2:11" ht="15.75" customHeight="1">
      <c r="C861" s="22"/>
      <c r="D861" s="22"/>
      <c r="E861" s="22"/>
      <c r="F861" s="22"/>
      <c r="G861" s="22"/>
      <c r="H861" s="22"/>
    </row>
    <row r="863" spans="2:11" ht="15.75" customHeight="1">
      <c r="C863" s="103"/>
      <c r="D863" s="103"/>
      <c r="E863" s="103"/>
      <c r="F863" s="103"/>
      <c r="G863" s="103"/>
      <c r="H863" s="103"/>
    </row>
    <row r="864" spans="2:11" ht="15.75" customHeight="1">
      <c r="C864" s="103"/>
      <c r="D864" s="103"/>
      <c r="E864" s="103"/>
      <c r="F864" s="103"/>
      <c r="G864" s="103"/>
      <c r="H864" s="103"/>
    </row>
    <row r="865" spans="2:13" ht="15.75" customHeight="1">
      <c r="C865" s="103"/>
      <c r="D865" s="103"/>
      <c r="E865" s="103"/>
      <c r="F865" s="103"/>
      <c r="G865" s="103"/>
      <c r="H865" s="103"/>
    </row>
    <row r="866" spans="2:13" ht="15.75" customHeight="1">
      <c r="B866" s="977"/>
      <c r="C866" s="977"/>
      <c r="D866" s="977"/>
      <c r="E866" s="977"/>
      <c r="F866" s="977"/>
      <c r="G866" s="977"/>
      <c r="H866" s="977"/>
    </row>
    <row r="867" spans="2:13" s="37" customFormat="1" ht="15.75" customHeight="1">
      <c r="B867" s="977"/>
      <c r="C867" s="977"/>
      <c r="D867" s="977"/>
      <c r="E867" s="977"/>
      <c r="F867" s="977"/>
      <c r="G867" s="977"/>
      <c r="H867" s="977"/>
      <c r="I867" s="22"/>
      <c r="J867" s="22"/>
      <c r="K867" s="22"/>
      <c r="L867" s="22"/>
      <c r="M867" s="22"/>
    </row>
    <row r="868" spans="2:13" s="37" customFormat="1" ht="15.75" customHeight="1">
      <c r="B868" s="977"/>
      <c r="C868" s="977"/>
      <c r="D868" s="977"/>
      <c r="E868" s="977"/>
      <c r="F868" s="977"/>
      <c r="G868" s="977"/>
      <c r="H868" s="977"/>
      <c r="I868" s="22"/>
      <c r="J868" s="22"/>
      <c r="K868" s="22"/>
      <c r="L868" s="22"/>
      <c r="M868" s="22"/>
    </row>
    <row r="869" spans="2:13" s="37" customFormat="1" ht="15.75" customHeight="1">
      <c r="B869" s="22"/>
      <c r="C869" s="103"/>
      <c r="D869" s="103"/>
      <c r="E869" s="103"/>
      <c r="F869" s="103"/>
      <c r="G869" s="103"/>
      <c r="H869" s="103"/>
      <c r="I869" s="22"/>
      <c r="J869" s="22"/>
      <c r="K869" s="22"/>
      <c r="L869" s="22"/>
      <c r="M869" s="22"/>
    </row>
    <row r="870" spans="2:13" s="37" customFormat="1" ht="15.75" customHeight="1">
      <c r="B870" s="977"/>
      <c r="C870" s="977"/>
      <c r="D870" s="977"/>
      <c r="E870" s="977"/>
      <c r="F870" s="977"/>
      <c r="G870" s="977"/>
      <c r="H870" s="977"/>
      <c r="I870" s="22"/>
      <c r="J870" s="22"/>
      <c r="K870" s="22"/>
      <c r="L870" s="22"/>
      <c r="M870" s="22"/>
    </row>
    <row r="871" spans="2:13" s="37" customFormat="1" ht="15.75" customHeight="1">
      <c r="B871" s="977"/>
      <c r="C871" s="977"/>
      <c r="D871" s="977"/>
      <c r="E871" s="977"/>
      <c r="F871" s="977"/>
      <c r="G871" s="977"/>
      <c r="H871" s="977"/>
      <c r="I871" s="22"/>
      <c r="J871" s="22"/>
      <c r="K871" s="22"/>
      <c r="L871" s="22"/>
      <c r="M871" s="22"/>
    </row>
    <row r="872" spans="2:13" s="37" customFormat="1" ht="15.75" customHeight="1">
      <c r="B872" s="977"/>
      <c r="C872" s="977"/>
      <c r="D872" s="977"/>
      <c r="E872" s="977"/>
      <c r="F872" s="977"/>
      <c r="G872" s="977"/>
      <c r="H872" s="977"/>
      <c r="I872" s="22"/>
      <c r="J872" s="22"/>
      <c r="K872" s="22"/>
      <c r="L872" s="22"/>
      <c r="M872" s="22"/>
    </row>
    <row r="873" spans="2:13" s="37" customFormat="1">
      <c r="B873" s="22"/>
      <c r="C873" s="38"/>
      <c r="D873" s="38"/>
      <c r="E873" s="38"/>
      <c r="F873" s="38"/>
      <c r="G873" s="38"/>
      <c r="H873" s="39"/>
      <c r="I873" s="22"/>
      <c r="J873" s="22"/>
      <c r="K873" s="22"/>
      <c r="L873" s="22"/>
      <c r="M873" s="22"/>
    </row>
    <row r="874" spans="2:13" s="37" customFormat="1">
      <c r="B874" s="22"/>
      <c r="C874" s="38"/>
      <c r="D874" s="38"/>
      <c r="E874" s="38"/>
      <c r="F874" s="38"/>
      <c r="G874" s="38"/>
      <c r="H874" s="39"/>
      <c r="I874" s="22"/>
      <c r="J874" s="22"/>
      <c r="K874" s="22"/>
      <c r="L874" s="22"/>
      <c r="M874" s="22"/>
    </row>
    <row r="875" spans="2:13" s="37" customFormat="1">
      <c r="B875" s="22"/>
      <c r="C875" s="38"/>
      <c r="D875" s="38"/>
      <c r="E875" s="38"/>
      <c r="F875" s="38"/>
      <c r="G875" s="38"/>
      <c r="H875" s="39"/>
      <c r="I875" s="22"/>
      <c r="J875" s="22"/>
      <c r="K875" s="22"/>
      <c r="L875" s="22"/>
      <c r="M875" s="22"/>
    </row>
    <row r="876" spans="2:13" s="37" customFormat="1" ht="21" customHeight="1" thickBot="1">
      <c r="B876" s="100"/>
      <c r="C876" s="101"/>
      <c r="D876" s="101"/>
      <c r="E876" s="101"/>
      <c r="F876" s="101"/>
      <c r="G876" s="101"/>
      <c r="H876" s="101"/>
      <c r="I876" s="22"/>
      <c r="J876" s="22"/>
      <c r="K876" s="22"/>
      <c r="L876" s="22"/>
      <c r="M876" s="22"/>
    </row>
    <row r="877" spans="2:13" s="37" customFormat="1">
      <c r="B877" s="22"/>
      <c r="C877" s="38"/>
      <c r="D877" s="38"/>
      <c r="E877" s="38"/>
      <c r="F877" s="38"/>
      <c r="G877" s="38"/>
      <c r="H877" s="39"/>
      <c r="I877" s="22"/>
      <c r="J877" s="22"/>
      <c r="K877" s="22"/>
      <c r="L877" s="22"/>
      <c r="M877" s="22"/>
    </row>
    <row r="878" spans="2:13" s="37" customFormat="1">
      <c r="B878" s="102"/>
      <c r="C878" s="38"/>
      <c r="D878" s="38"/>
      <c r="E878" s="38"/>
      <c r="F878" s="38"/>
      <c r="G878" s="38"/>
      <c r="H878" s="39"/>
      <c r="I878" s="22"/>
      <c r="J878" s="22"/>
      <c r="K878" s="22"/>
      <c r="L878" s="22"/>
      <c r="M878" s="22"/>
    </row>
    <row r="879" spans="2:13" s="37" customFormat="1">
      <c r="B879" s="22"/>
      <c r="C879" s="38"/>
      <c r="D879" s="38"/>
      <c r="E879" s="38"/>
      <c r="F879" s="38"/>
      <c r="G879" s="38"/>
      <c r="H879" s="39"/>
      <c r="I879" s="22"/>
      <c r="J879" s="22"/>
      <c r="K879" s="22"/>
      <c r="L879" s="22"/>
      <c r="M879" s="22"/>
    </row>
    <row r="880" spans="2:13" s="37" customFormat="1" ht="14.25">
      <c r="B880" s="977"/>
      <c r="C880" s="977"/>
      <c r="D880" s="977"/>
      <c r="E880" s="977"/>
      <c r="F880" s="977"/>
      <c r="G880" s="977"/>
      <c r="H880" s="977"/>
      <c r="I880" s="22"/>
      <c r="J880" s="22"/>
      <c r="K880" s="22"/>
      <c r="L880" s="22"/>
      <c r="M880" s="22"/>
    </row>
    <row r="881" spans="2:13" s="37" customFormat="1" ht="15.75" customHeight="1">
      <c r="B881" s="977"/>
      <c r="C881" s="977"/>
      <c r="D881" s="977"/>
      <c r="E881" s="977"/>
      <c r="F881" s="977"/>
      <c r="G881" s="977"/>
      <c r="H881" s="977"/>
      <c r="I881" s="22"/>
      <c r="J881" s="22"/>
      <c r="K881" s="22"/>
      <c r="L881" s="22"/>
      <c r="M881" s="22"/>
    </row>
    <row r="882" spans="2:13" s="37" customFormat="1" ht="15.75" customHeight="1">
      <c r="B882" s="977"/>
      <c r="C882" s="977"/>
      <c r="D882" s="977"/>
      <c r="E882" s="977"/>
      <c r="F882" s="977"/>
      <c r="G882" s="977"/>
      <c r="H882" s="977"/>
      <c r="I882" s="22"/>
      <c r="J882" s="22"/>
      <c r="K882" s="22"/>
      <c r="L882" s="22"/>
      <c r="M882" s="22"/>
    </row>
    <row r="883" spans="2:13" s="37" customFormat="1" ht="21" customHeight="1">
      <c r="B883" s="977"/>
      <c r="C883" s="977"/>
      <c r="D883" s="977"/>
      <c r="E883" s="977"/>
      <c r="F883" s="977"/>
      <c r="G883" s="977"/>
      <c r="H883" s="977"/>
      <c r="I883" s="22"/>
      <c r="J883" s="22"/>
      <c r="K883" s="22"/>
      <c r="L883" s="22"/>
      <c r="M883" s="22"/>
    </row>
    <row r="884" spans="2:13" s="37" customFormat="1" ht="15.75" customHeight="1">
      <c r="B884" s="977"/>
      <c r="C884" s="977"/>
      <c r="D884" s="977"/>
      <c r="E884" s="977"/>
      <c r="F884" s="977"/>
      <c r="G884" s="977"/>
      <c r="H884" s="977"/>
      <c r="I884" s="22"/>
      <c r="J884" s="22"/>
      <c r="K884" s="22"/>
      <c r="L884" s="22"/>
      <c r="M884" s="22"/>
    </row>
    <row r="885" spans="2:13" s="37" customFormat="1" ht="15.75" customHeight="1">
      <c r="B885" s="977"/>
      <c r="C885" s="977"/>
      <c r="D885" s="977"/>
      <c r="E885" s="977"/>
      <c r="F885" s="977"/>
      <c r="G885" s="977"/>
      <c r="H885" s="977"/>
      <c r="I885" s="22"/>
      <c r="J885" s="22"/>
      <c r="K885" s="22"/>
      <c r="L885" s="22"/>
      <c r="M885" s="22"/>
    </row>
    <row r="886" spans="2:13" s="37" customFormat="1" ht="15.75" customHeight="1">
      <c r="B886" s="977"/>
      <c r="C886" s="977"/>
      <c r="D886" s="977"/>
      <c r="E886" s="977"/>
      <c r="F886" s="977"/>
      <c r="G886" s="977"/>
      <c r="H886" s="977"/>
      <c r="I886" s="22"/>
      <c r="J886" s="22"/>
      <c r="K886" s="22"/>
      <c r="L886" s="22"/>
      <c r="M886" s="22"/>
    </row>
    <row r="887" spans="2:13" s="37" customFormat="1" ht="14.25">
      <c r="B887" s="977"/>
      <c r="C887" s="977"/>
      <c r="D887" s="977"/>
      <c r="E887" s="977"/>
      <c r="F887" s="977"/>
      <c r="G887" s="977"/>
      <c r="H887" s="977"/>
      <c r="I887" s="22"/>
      <c r="J887" s="22"/>
      <c r="K887" s="22"/>
      <c r="L887" s="22"/>
      <c r="M887" s="22"/>
    </row>
    <row r="888" spans="2:13" s="37" customFormat="1" ht="14.25">
      <c r="B888" s="22"/>
      <c r="C888" s="22"/>
      <c r="D888" s="22"/>
      <c r="E888" s="22"/>
      <c r="F888" s="22"/>
      <c r="G888" s="22"/>
      <c r="H888" s="22"/>
      <c r="I888" s="22"/>
      <c r="J888" s="22"/>
      <c r="K888" s="22"/>
      <c r="L888" s="22"/>
      <c r="M888" s="22"/>
    </row>
    <row r="889" spans="2:13" s="37" customFormat="1" ht="14.25">
      <c r="B889" s="1009"/>
      <c r="C889" s="1009"/>
      <c r="D889" s="1009"/>
      <c r="E889" s="1009"/>
      <c r="F889" s="1009"/>
      <c r="G889" s="1009"/>
      <c r="H889" s="1009"/>
      <c r="I889" s="22"/>
      <c r="J889" s="22"/>
      <c r="K889" s="22"/>
      <c r="L889" s="22"/>
      <c r="M889" s="22"/>
    </row>
    <row r="890" spans="2:13" s="37" customFormat="1" ht="15.75" customHeight="1">
      <c r="B890" s="1009"/>
      <c r="C890" s="1009"/>
      <c r="D890" s="1009"/>
      <c r="E890" s="1009"/>
      <c r="F890" s="1009"/>
      <c r="G890" s="1009"/>
      <c r="H890" s="1009"/>
      <c r="I890" s="22"/>
      <c r="J890" s="22"/>
      <c r="K890" s="22"/>
      <c r="L890" s="22"/>
      <c r="M890" s="22"/>
    </row>
    <row r="891" spans="2:13" s="37" customFormat="1" ht="15.75" customHeight="1">
      <c r="B891" s="1009"/>
      <c r="C891" s="1009"/>
      <c r="D891" s="1009"/>
      <c r="E891" s="1009"/>
      <c r="F891" s="1009"/>
      <c r="G891" s="1009"/>
      <c r="H891" s="1009"/>
      <c r="I891" s="22"/>
      <c r="J891" s="22"/>
      <c r="K891" s="22"/>
      <c r="L891" s="22"/>
      <c r="M891" s="22"/>
    </row>
    <row r="892" spans="2:13" s="37" customFormat="1" ht="15.75" customHeight="1">
      <c r="B892" s="1009"/>
      <c r="C892" s="1009"/>
      <c r="D892" s="1009"/>
      <c r="E892" s="1009"/>
      <c r="F892" s="1009"/>
      <c r="G892" s="1009"/>
      <c r="H892" s="1009"/>
      <c r="I892" s="22"/>
      <c r="J892" s="22"/>
      <c r="K892" s="22"/>
      <c r="L892" s="22"/>
      <c r="M892" s="22"/>
    </row>
    <row r="893" spans="2:13" s="37" customFormat="1" ht="15.75" customHeight="1">
      <c r="B893" s="1009"/>
      <c r="C893" s="1009"/>
      <c r="D893" s="1009"/>
      <c r="E893" s="1009"/>
      <c r="F893" s="1009"/>
      <c r="G893" s="1009"/>
      <c r="H893" s="1009"/>
      <c r="I893" s="22"/>
      <c r="J893" s="22"/>
      <c r="K893" s="22"/>
      <c r="L893" s="22"/>
      <c r="M893" s="22"/>
    </row>
    <row r="894" spans="2:13" s="37" customFormat="1" ht="15.75" customHeight="1">
      <c r="B894" s="1009"/>
      <c r="C894" s="1009"/>
      <c r="D894" s="1009"/>
      <c r="E894" s="1009"/>
      <c r="F894" s="1009"/>
      <c r="G894" s="1009"/>
      <c r="H894" s="1009"/>
      <c r="I894" s="22"/>
      <c r="J894" s="22"/>
      <c r="K894" s="22"/>
      <c r="L894" s="22"/>
      <c r="M894" s="22"/>
    </row>
    <row r="895" spans="2:13" s="37" customFormat="1" ht="18.75" customHeight="1">
      <c r="B895" s="1009"/>
      <c r="C895" s="1009"/>
      <c r="D895" s="1009"/>
      <c r="E895" s="1009"/>
      <c r="F895" s="1009"/>
      <c r="G895" s="1009"/>
      <c r="H895" s="1009"/>
      <c r="I895" s="22"/>
      <c r="J895" s="22"/>
      <c r="K895" s="22"/>
      <c r="L895" s="22"/>
      <c r="M895" s="22"/>
    </row>
    <row r="896" spans="2:13" s="37" customFormat="1" ht="14.25">
      <c r="B896" s="22"/>
      <c r="C896" s="22"/>
      <c r="D896" s="22"/>
      <c r="E896" s="22"/>
      <c r="F896" s="22"/>
      <c r="G896" s="22"/>
      <c r="H896" s="22"/>
      <c r="I896" s="22"/>
      <c r="J896" s="22"/>
      <c r="K896" s="22"/>
      <c r="L896" s="22"/>
      <c r="M896" s="22"/>
    </row>
    <row r="897" spans="2:13" s="37" customFormat="1" ht="24.75" customHeight="1">
      <c r="B897" s="984"/>
      <c r="C897" s="984"/>
      <c r="D897" s="984"/>
      <c r="E897" s="984"/>
      <c r="F897" s="984"/>
      <c r="G897" s="984"/>
      <c r="H897" s="984"/>
      <c r="I897" s="22"/>
      <c r="J897" s="22"/>
      <c r="K897" s="22"/>
      <c r="L897" s="22"/>
      <c r="M897" s="22"/>
    </row>
    <row r="898" spans="2:13" s="37" customFormat="1" ht="14.25">
      <c r="B898" s="984"/>
      <c r="C898" s="984"/>
      <c r="D898" s="984"/>
      <c r="E898" s="984"/>
      <c r="F898" s="984"/>
      <c r="G898" s="984"/>
      <c r="H898" s="984"/>
      <c r="I898" s="22"/>
      <c r="J898" s="22"/>
      <c r="K898" s="22"/>
      <c r="L898" s="22"/>
      <c r="M898" s="22"/>
    </row>
    <row r="899" spans="2:13" s="37" customFormat="1" ht="15.75" customHeight="1">
      <c r="B899" s="22"/>
      <c r="C899" s="38"/>
      <c r="D899" s="38"/>
      <c r="E899" s="38"/>
      <c r="F899" s="38"/>
      <c r="G899" s="38"/>
      <c r="H899" s="39"/>
      <c r="I899" s="22"/>
      <c r="J899" s="22"/>
      <c r="K899" s="22"/>
      <c r="L899" s="22"/>
      <c r="M899" s="22"/>
    </row>
    <row r="900" spans="2:13" s="37" customFormat="1" ht="15.75" customHeight="1">
      <c r="B900" s="981"/>
      <c r="C900" s="981"/>
      <c r="D900" s="981"/>
      <c r="E900" s="981"/>
      <c r="F900" s="981"/>
      <c r="G900" s="981"/>
      <c r="H900" s="981"/>
      <c r="I900" s="22"/>
      <c r="J900" s="22"/>
      <c r="K900" s="22"/>
      <c r="L900" s="22"/>
      <c r="M900" s="22"/>
    </row>
    <row r="901" spans="2:13" s="37" customFormat="1" ht="15.75" customHeight="1">
      <c r="B901" s="981"/>
      <c r="C901" s="981"/>
      <c r="D901" s="981"/>
      <c r="E901" s="981"/>
      <c r="F901" s="981"/>
      <c r="G901" s="981"/>
      <c r="H901" s="981"/>
      <c r="I901" s="22"/>
      <c r="J901" s="22"/>
      <c r="K901" s="22"/>
      <c r="L901" s="22"/>
      <c r="M901" s="22"/>
    </row>
    <row r="902" spans="2:13" s="37" customFormat="1" ht="15.75" customHeight="1">
      <c r="B902" s="981"/>
      <c r="C902" s="981"/>
      <c r="D902" s="981"/>
      <c r="E902" s="981"/>
      <c r="F902" s="981"/>
      <c r="G902" s="981"/>
      <c r="H902" s="981"/>
      <c r="I902" s="22"/>
      <c r="J902" s="22"/>
      <c r="K902" s="22"/>
      <c r="L902" s="22"/>
      <c r="M902" s="22"/>
    </row>
    <row r="903" spans="2:13" s="37" customFormat="1" ht="21.75" customHeight="1">
      <c r="B903" s="981"/>
      <c r="C903" s="981"/>
      <c r="D903" s="981"/>
      <c r="E903" s="981"/>
      <c r="F903" s="981"/>
      <c r="G903" s="981"/>
      <c r="H903" s="981"/>
      <c r="I903" s="22"/>
      <c r="J903" s="22"/>
      <c r="K903" s="22"/>
      <c r="L903" s="22"/>
      <c r="M903" s="22"/>
    </row>
    <row r="904" spans="2:13" s="37" customFormat="1" ht="15.75" customHeight="1">
      <c r="B904" s="981"/>
      <c r="C904" s="981"/>
      <c r="D904" s="981"/>
      <c r="E904" s="981"/>
      <c r="F904" s="981"/>
      <c r="G904" s="981"/>
      <c r="H904" s="981"/>
      <c r="I904" s="22"/>
      <c r="J904" s="22"/>
      <c r="K904" s="22"/>
      <c r="L904" s="22"/>
      <c r="M904" s="22"/>
    </row>
    <row r="905" spans="2:13" s="37" customFormat="1" ht="15.75" customHeight="1">
      <c r="B905" s="981"/>
      <c r="C905" s="981"/>
      <c r="D905" s="981"/>
      <c r="E905" s="981"/>
      <c r="F905" s="981"/>
      <c r="G905" s="981"/>
      <c r="H905" s="981"/>
      <c r="I905" s="22"/>
      <c r="J905" s="22"/>
      <c r="K905" s="22"/>
      <c r="L905" s="22"/>
      <c r="M905" s="22"/>
    </row>
    <row r="906" spans="2:13" s="37" customFormat="1" ht="15.75" customHeight="1">
      <c r="B906" s="981"/>
      <c r="C906" s="981"/>
      <c r="D906" s="981"/>
      <c r="E906" s="981"/>
      <c r="F906" s="981"/>
      <c r="G906" s="981"/>
      <c r="H906" s="981"/>
      <c r="I906" s="22"/>
      <c r="J906" s="22"/>
      <c r="K906" s="22"/>
      <c r="L906" s="22"/>
      <c r="M906" s="22"/>
    </row>
    <row r="907" spans="2:13" s="37" customFormat="1" ht="15.75" customHeight="1">
      <c r="B907" s="981"/>
      <c r="C907" s="981"/>
      <c r="D907" s="981"/>
      <c r="E907" s="981"/>
      <c r="F907" s="981"/>
      <c r="G907" s="981"/>
      <c r="H907" s="981"/>
      <c r="I907" s="22"/>
      <c r="J907" s="22"/>
      <c r="K907" s="22"/>
      <c r="L907" s="22"/>
      <c r="M907" s="22"/>
    </row>
    <row r="908" spans="2:13" s="37" customFormat="1" ht="15.75" customHeight="1">
      <c r="B908" s="981"/>
      <c r="C908" s="981"/>
      <c r="D908" s="981"/>
      <c r="E908" s="981"/>
      <c r="F908" s="981"/>
      <c r="G908" s="981"/>
      <c r="H908" s="981"/>
      <c r="I908" s="22"/>
      <c r="J908" s="22"/>
      <c r="K908" s="22"/>
      <c r="L908" s="22"/>
      <c r="M908" s="22"/>
    </row>
    <row r="909" spans="2:13" s="37" customFormat="1" ht="15.75" customHeight="1">
      <c r="B909" s="33"/>
      <c r="C909" s="33"/>
      <c r="D909" s="33"/>
      <c r="E909" s="33"/>
      <c r="F909" s="33"/>
      <c r="G909" s="33"/>
      <c r="H909" s="33"/>
      <c r="I909" s="22"/>
      <c r="J909" s="22"/>
      <c r="K909" s="22"/>
      <c r="L909" s="22"/>
      <c r="M909" s="22"/>
    </row>
    <row r="910" spans="2:13" s="37" customFormat="1" ht="18.75" customHeight="1">
      <c r="B910" s="999"/>
      <c r="C910" s="999"/>
      <c r="D910" s="999"/>
      <c r="E910" s="999"/>
      <c r="F910" s="999"/>
      <c r="G910" s="999"/>
      <c r="H910" s="999"/>
      <c r="I910" s="22"/>
      <c r="J910" s="22"/>
      <c r="K910" s="22"/>
      <c r="L910" s="22"/>
      <c r="M910" s="22"/>
    </row>
    <row r="911" spans="2:13" s="37" customFormat="1" ht="19.5" customHeight="1">
      <c r="B911" s="999"/>
      <c r="C911" s="999"/>
      <c r="D911" s="999"/>
      <c r="E911" s="999"/>
      <c r="F911" s="999"/>
      <c r="G911" s="999"/>
      <c r="H911" s="999"/>
      <c r="I911" s="22"/>
      <c r="J911" s="22"/>
      <c r="K911" s="22"/>
      <c r="L911" s="22"/>
      <c r="M911" s="22"/>
    </row>
    <row r="912" spans="2:13" s="37" customFormat="1" ht="19.5" customHeight="1">
      <c r="B912" s="999"/>
      <c r="C912" s="999"/>
      <c r="D912" s="999"/>
      <c r="E912" s="999"/>
      <c r="F912" s="999"/>
      <c r="G912" s="999"/>
      <c r="H912" s="999"/>
      <c r="I912" s="22"/>
      <c r="J912" s="22"/>
      <c r="K912" s="22"/>
      <c r="L912" s="22"/>
      <c r="M912" s="22"/>
    </row>
    <row r="913" spans="2:13" s="37" customFormat="1" ht="15.75" customHeight="1">
      <c r="B913" s="999"/>
      <c r="C913" s="999"/>
      <c r="D913" s="999"/>
      <c r="E913" s="999"/>
      <c r="F913" s="999"/>
      <c r="G913" s="999"/>
      <c r="H913" s="999"/>
      <c r="I913" s="22"/>
      <c r="J913" s="22"/>
      <c r="K913" s="22"/>
      <c r="L913" s="22"/>
      <c r="M913" s="22"/>
    </row>
    <row r="914" spans="2:13" s="37" customFormat="1" ht="15.75" customHeight="1">
      <c r="B914" s="999"/>
      <c r="C914" s="999"/>
      <c r="D914" s="999"/>
      <c r="E914" s="999"/>
      <c r="F914" s="999"/>
      <c r="G914" s="999"/>
      <c r="H914" s="999"/>
      <c r="I914" s="22"/>
      <c r="J914" s="22"/>
      <c r="K914" s="22"/>
      <c r="L914" s="22"/>
      <c r="M914" s="22"/>
    </row>
    <row r="915" spans="2:13" ht="15.75" customHeight="1">
      <c r="B915" s="999"/>
      <c r="C915" s="999"/>
      <c r="D915" s="999"/>
      <c r="E915" s="999"/>
      <c r="F915" s="999"/>
      <c r="G915" s="999"/>
      <c r="H915" s="999"/>
    </row>
    <row r="916" spans="2:13" ht="18.75" customHeight="1">
      <c r="B916" s="999"/>
      <c r="C916" s="999"/>
      <c r="D916" s="999"/>
      <c r="E916" s="999"/>
      <c r="F916" s="999"/>
      <c r="G916" s="999"/>
      <c r="H916" s="999"/>
    </row>
    <row r="917" spans="2:13" ht="18.75" customHeight="1">
      <c r="B917" s="999"/>
      <c r="C917" s="999"/>
      <c r="D917" s="999"/>
      <c r="E917" s="999"/>
      <c r="F917" s="999"/>
      <c r="G917" s="999"/>
      <c r="H917" s="999"/>
    </row>
    <row r="918" spans="2:13" ht="15.75" customHeight="1">
      <c r="B918" s="999"/>
      <c r="C918" s="999"/>
      <c r="D918" s="999"/>
      <c r="E918" s="999"/>
      <c r="F918" s="999"/>
      <c r="G918" s="999"/>
      <c r="H918" s="999"/>
    </row>
    <row r="919" spans="2:13" ht="15.75" customHeight="1">
      <c r="B919" s="999"/>
      <c r="C919" s="999"/>
      <c r="D919" s="999"/>
      <c r="E919" s="999"/>
      <c r="F919" s="999"/>
      <c r="G919" s="999"/>
      <c r="H919" s="999"/>
    </row>
    <row r="920" spans="2:13" ht="15.75" customHeight="1">
      <c r="B920" s="999"/>
      <c r="C920" s="999"/>
      <c r="D920" s="999"/>
      <c r="E920" s="999"/>
      <c r="F920" s="999"/>
      <c r="G920" s="999"/>
      <c r="H920" s="999"/>
    </row>
    <row r="921" spans="2:13" ht="15.75" customHeight="1">
      <c r="B921" s="999"/>
      <c r="C921" s="999"/>
      <c r="D921" s="999"/>
      <c r="E921" s="999"/>
      <c r="F921" s="999"/>
      <c r="G921" s="999"/>
      <c r="H921" s="999"/>
    </row>
    <row r="922" spans="2:13" ht="15.75" customHeight="1">
      <c r="B922" s="1008"/>
      <c r="C922" s="1008"/>
      <c r="D922" s="1008"/>
      <c r="E922" s="1008"/>
      <c r="F922" s="1008"/>
      <c r="G922" s="1008"/>
      <c r="H922" s="1008"/>
      <c r="I922" s="1008"/>
      <c r="J922" s="1008"/>
      <c r="K922" s="1008"/>
      <c r="L922" s="1008"/>
      <c r="M922" s="1008"/>
    </row>
    <row r="923" spans="2:13" ht="15.75" customHeight="1">
      <c r="B923" s="1008"/>
      <c r="C923" s="1008"/>
      <c r="D923" s="1008"/>
      <c r="E923" s="1008"/>
      <c r="F923" s="1008"/>
      <c r="G923" s="1008"/>
      <c r="H923" s="1008"/>
      <c r="I923" s="1008"/>
      <c r="J923" s="1008"/>
      <c r="K923" s="1008"/>
      <c r="L923" s="1008"/>
      <c r="M923" s="1008"/>
    </row>
    <row r="924" spans="2:13" ht="15.75" customHeight="1">
      <c r="B924" s="1008"/>
      <c r="C924" s="1008"/>
      <c r="D924" s="1008"/>
      <c r="E924" s="1008"/>
      <c r="F924" s="1008"/>
      <c r="G924" s="1008"/>
      <c r="H924" s="1008"/>
      <c r="I924" s="1008"/>
      <c r="J924" s="1008"/>
      <c r="K924" s="1008"/>
      <c r="L924" s="1008"/>
      <c r="M924" s="1008"/>
    </row>
    <row r="925" spans="2:13" ht="18" customHeight="1">
      <c r="B925" s="1008"/>
      <c r="C925" s="1008"/>
      <c r="D925" s="1008"/>
      <c r="E925" s="1008"/>
      <c r="F925" s="1008"/>
      <c r="G925" s="1008"/>
      <c r="H925" s="1008"/>
      <c r="I925" s="1008"/>
      <c r="J925" s="1008"/>
      <c r="K925" s="1008"/>
      <c r="L925" s="1008"/>
      <c r="M925" s="1008"/>
    </row>
    <row r="926" spans="2:13" ht="15.75" customHeight="1">
      <c r="B926" s="67"/>
      <c r="C926" s="67"/>
      <c r="D926" s="67"/>
      <c r="E926" s="67"/>
      <c r="F926" s="67"/>
      <c r="G926" s="67"/>
      <c r="H926" s="67"/>
    </row>
    <row r="927" spans="2:13" ht="15" customHeight="1">
      <c r="B927" s="978"/>
      <c r="C927" s="978"/>
      <c r="D927" s="978"/>
      <c r="E927" s="978"/>
      <c r="F927" s="978"/>
      <c r="G927" s="978"/>
      <c r="H927" s="978"/>
    </row>
    <row r="928" spans="2:13" ht="15.75" customHeight="1">
      <c r="B928" s="978"/>
      <c r="C928" s="978"/>
      <c r="D928" s="978"/>
      <c r="E928" s="978"/>
      <c r="F928" s="978"/>
      <c r="G928" s="978"/>
      <c r="H928" s="978"/>
    </row>
    <row r="929" spans="2:13" ht="15.75" customHeight="1">
      <c r="B929" s="978"/>
      <c r="C929" s="978"/>
      <c r="D929" s="978"/>
      <c r="E929" s="978"/>
      <c r="F929" s="978"/>
      <c r="G929" s="978"/>
      <c r="H929" s="978"/>
    </row>
    <row r="930" spans="2:13" ht="18.75" customHeight="1">
      <c r="B930" s="978"/>
      <c r="C930" s="978"/>
      <c r="D930" s="978"/>
      <c r="E930" s="978"/>
      <c r="F930" s="978"/>
      <c r="G930" s="978"/>
      <c r="H930" s="978"/>
    </row>
    <row r="931" spans="2:13" s="37" customFormat="1" ht="15.75" customHeight="1">
      <c r="B931" s="67"/>
      <c r="C931" s="67"/>
      <c r="D931" s="67"/>
      <c r="E931" s="67"/>
      <c r="F931" s="67"/>
      <c r="G931" s="67"/>
      <c r="H931" s="67"/>
      <c r="I931" s="22"/>
      <c r="J931" s="22"/>
      <c r="K931" s="22"/>
      <c r="L931" s="22"/>
      <c r="M931" s="22"/>
    </row>
    <row r="932" spans="2:13" s="37" customFormat="1" ht="15.75" customHeight="1">
      <c r="B932" s="107"/>
      <c r="C932" s="38"/>
      <c r="D932" s="38"/>
      <c r="E932" s="38"/>
      <c r="F932" s="38"/>
      <c r="G932" s="38"/>
      <c r="H932" s="39"/>
      <c r="I932" s="22"/>
      <c r="J932" s="22"/>
      <c r="K932" s="22"/>
      <c r="L932" s="22"/>
      <c r="M932" s="22"/>
    </row>
    <row r="933" spans="2:13" s="37" customFormat="1" ht="15.75" customHeight="1">
      <c r="B933" s="22"/>
      <c r="C933" s="38"/>
      <c r="D933" s="38"/>
      <c r="E933" s="38"/>
      <c r="F933" s="38"/>
      <c r="G933" s="38"/>
      <c r="H933" s="39"/>
      <c r="I933" s="22"/>
      <c r="J933" s="22"/>
      <c r="K933" s="22"/>
      <c r="L933" s="22"/>
      <c r="M933" s="22"/>
    </row>
    <row r="934" spans="2:13" s="37" customFormat="1" ht="15.75" customHeight="1">
      <c r="B934" s="1008"/>
      <c r="C934" s="1008"/>
      <c r="D934" s="1008"/>
      <c r="E934" s="1008"/>
      <c r="F934" s="1008"/>
      <c r="G934" s="1008"/>
      <c r="H934" s="1008"/>
      <c r="I934" s="22"/>
      <c r="J934" s="22"/>
      <c r="K934" s="22"/>
      <c r="L934" s="22"/>
      <c r="M934" s="22"/>
    </row>
    <row r="935" spans="2:13" s="37" customFormat="1" ht="15.75" customHeight="1">
      <c r="B935" s="1008"/>
      <c r="C935" s="1008"/>
      <c r="D935" s="1008"/>
      <c r="E935" s="1008"/>
      <c r="F935" s="1008"/>
      <c r="G935" s="1008"/>
      <c r="H935" s="1008"/>
      <c r="I935" s="22"/>
      <c r="J935" s="22"/>
      <c r="K935" s="22"/>
      <c r="L935" s="22"/>
      <c r="M935" s="22"/>
    </row>
    <row r="936" spans="2:13" s="37" customFormat="1" ht="15.75" customHeight="1">
      <c r="B936" s="1008"/>
      <c r="C936" s="1008"/>
      <c r="D936" s="1008"/>
      <c r="E936" s="1008"/>
      <c r="F936" s="1008"/>
      <c r="G936" s="1008"/>
      <c r="H936" s="1008"/>
      <c r="I936" s="22"/>
      <c r="J936" s="22"/>
      <c r="K936" s="22"/>
      <c r="L936" s="22"/>
      <c r="M936" s="22"/>
    </row>
    <row r="937" spans="2:13" s="37" customFormat="1" ht="15.75" customHeight="1">
      <c r="B937" s="22"/>
      <c r="C937" s="108"/>
      <c r="D937" s="108"/>
      <c r="E937" s="108"/>
      <c r="F937" s="108"/>
      <c r="G937" s="108"/>
      <c r="H937" s="108"/>
      <c r="I937" s="22"/>
      <c r="J937" s="22"/>
      <c r="K937" s="22"/>
      <c r="L937" s="22"/>
      <c r="M937" s="22"/>
    </row>
    <row r="938" spans="2:13" s="37" customFormat="1" ht="15.75" customHeight="1">
      <c r="B938" s="1008"/>
      <c r="C938" s="1008"/>
      <c r="D938" s="1008"/>
      <c r="E938" s="1008"/>
      <c r="F938" s="1008"/>
      <c r="G938" s="1008"/>
      <c r="H938" s="1008"/>
      <c r="I938" s="22"/>
      <c r="J938" s="22"/>
      <c r="K938" s="22"/>
      <c r="L938" s="22"/>
      <c r="M938" s="22"/>
    </row>
    <row r="939" spans="2:13" s="37" customFormat="1" ht="15.75" customHeight="1">
      <c r="B939" s="1008"/>
      <c r="C939" s="1008"/>
      <c r="D939" s="1008"/>
      <c r="E939" s="1008"/>
      <c r="F939" s="1008"/>
      <c r="G939" s="1008"/>
      <c r="H939" s="1008"/>
      <c r="I939" s="22"/>
      <c r="J939" s="22"/>
      <c r="K939" s="22"/>
      <c r="L939" s="22"/>
      <c r="M939" s="22"/>
    </row>
    <row r="940" spans="2:13" s="37" customFormat="1" ht="15.75" customHeight="1">
      <c r="B940" s="1008"/>
      <c r="C940" s="1008"/>
      <c r="D940" s="1008"/>
      <c r="E940" s="1008"/>
      <c r="F940" s="1008"/>
      <c r="G940" s="1008"/>
      <c r="H940" s="1008"/>
      <c r="I940" s="22"/>
      <c r="J940" s="22"/>
      <c r="K940" s="22"/>
      <c r="L940" s="22"/>
      <c r="M940" s="22"/>
    </row>
    <row r="941" spans="2:13" s="37" customFormat="1" ht="15.75" customHeight="1">
      <c r="B941" s="1008"/>
      <c r="C941" s="1008"/>
      <c r="D941" s="1008"/>
      <c r="E941" s="1008"/>
      <c r="F941" s="1008"/>
      <c r="G941" s="1008"/>
      <c r="H941" s="1008"/>
      <c r="I941" s="22"/>
      <c r="J941" s="22"/>
      <c r="K941" s="22"/>
      <c r="L941" s="22"/>
      <c r="M941" s="22"/>
    </row>
    <row r="942" spans="2:13" s="37" customFormat="1" ht="15.75" customHeight="1">
      <c r="B942" s="1008"/>
      <c r="C942" s="1008"/>
      <c r="D942" s="1008"/>
      <c r="E942" s="1008"/>
      <c r="F942" s="1008"/>
      <c r="G942" s="1008"/>
      <c r="H942" s="1008"/>
      <c r="I942" s="22"/>
      <c r="J942" s="22"/>
      <c r="K942" s="22"/>
      <c r="L942" s="22"/>
      <c r="M942" s="22"/>
    </row>
    <row r="943" spans="2:13" s="37" customFormat="1" ht="15.75" customHeight="1">
      <c r="B943" s="1008"/>
      <c r="C943" s="1008"/>
      <c r="D943" s="1008"/>
      <c r="E943" s="1008"/>
      <c r="F943" s="1008"/>
      <c r="G943" s="1008"/>
      <c r="H943" s="1008"/>
      <c r="I943" s="22"/>
      <c r="J943" s="22"/>
      <c r="K943" s="22"/>
      <c r="L943" s="22"/>
      <c r="M943" s="22"/>
    </row>
    <row r="944" spans="2:13" s="37" customFormat="1" ht="15.75" customHeight="1">
      <c r="B944" s="1008"/>
      <c r="C944" s="1008"/>
      <c r="D944" s="1008"/>
      <c r="E944" s="1008"/>
      <c r="F944" s="1008"/>
      <c r="G944" s="1008"/>
      <c r="H944" s="1008"/>
      <c r="I944" s="22"/>
      <c r="J944" s="22"/>
      <c r="K944" s="22"/>
      <c r="L944" s="22"/>
      <c r="M944" s="22"/>
    </row>
    <row r="945" spans="2:13" s="37" customFormat="1" ht="15.75" customHeight="1">
      <c r="B945" s="1008"/>
      <c r="C945" s="1008"/>
      <c r="D945" s="1008"/>
      <c r="E945" s="1008"/>
      <c r="F945" s="1008"/>
      <c r="G945" s="1008"/>
      <c r="H945" s="1008"/>
      <c r="I945" s="22"/>
      <c r="J945" s="22"/>
      <c r="K945" s="22"/>
      <c r="L945" s="22"/>
      <c r="M945" s="22"/>
    </row>
    <row r="946" spans="2:13" s="37" customFormat="1" ht="15.75" customHeight="1">
      <c r="B946" s="1008"/>
      <c r="C946" s="1008"/>
      <c r="D946" s="1008"/>
      <c r="E946" s="1008"/>
      <c r="F946" s="1008"/>
      <c r="G946" s="1008"/>
      <c r="H946" s="1008"/>
      <c r="I946" s="22"/>
      <c r="J946" s="22"/>
      <c r="K946" s="22"/>
      <c r="L946" s="22"/>
      <c r="M946" s="22"/>
    </row>
    <row r="947" spans="2:13" ht="15.75" customHeight="1">
      <c r="B947" s="1008"/>
      <c r="C947" s="1008"/>
      <c r="D947" s="1008"/>
      <c r="E947" s="1008"/>
      <c r="F947" s="1008"/>
      <c r="G947" s="1008"/>
      <c r="H947" s="1008"/>
    </row>
    <row r="948" spans="2:13" ht="15.75" customHeight="1">
      <c r="B948" s="108"/>
      <c r="C948" s="108"/>
      <c r="D948" s="108"/>
      <c r="E948" s="108"/>
      <c r="F948" s="108"/>
      <c r="G948" s="108"/>
      <c r="H948" s="108"/>
    </row>
    <row r="949" spans="2:13" ht="15.75" customHeight="1"/>
    <row r="951" spans="2:13" ht="18.75" customHeight="1" thickBot="1">
      <c r="B951" s="100"/>
      <c r="C951" s="101"/>
      <c r="D951" s="101"/>
      <c r="E951" s="101"/>
      <c r="F951" s="101"/>
      <c r="G951" s="101"/>
      <c r="H951" s="101"/>
    </row>
    <row r="952" spans="2:13" ht="12.6" customHeight="1">
      <c r="B952" s="35"/>
      <c r="C952" s="36"/>
      <c r="D952" s="36"/>
      <c r="E952" s="36"/>
      <c r="F952" s="36"/>
      <c r="G952" s="36"/>
      <c r="H952" s="36"/>
    </row>
    <row r="953" spans="2:13">
      <c r="B953" s="102"/>
    </row>
    <row r="954" spans="2:13" ht="12" customHeight="1">
      <c r="B954" s="102"/>
    </row>
    <row r="955" spans="2:13">
      <c r="B955" s="106"/>
      <c r="C955" s="34"/>
      <c r="D955" s="34"/>
      <c r="E955" s="34"/>
      <c r="F955" s="34"/>
      <c r="G955" s="34"/>
      <c r="H955" s="34"/>
    </row>
    <row r="956" spans="2:13" ht="14.25">
      <c r="B956" s="34"/>
      <c r="C956" s="34"/>
      <c r="D956" s="34"/>
      <c r="E956" s="34"/>
      <c r="F956" s="34"/>
      <c r="G956" s="34"/>
      <c r="H956" s="34"/>
    </row>
    <row r="957" spans="2:13" ht="15.75" customHeight="1">
      <c r="B957" s="1008"/>
      <c r="C957" s="1008"/>
      <c r="D957" s="1008"/>
      <c r="E957" s="1008"/>
      <c r="F957" s="1008"/>
      <c r="G957" s="1008"/>
      <c r="H957" s="1008"/>
    </row>
    <row r="958" spans="2:13" ht="15.75" customHeight="1">
      <c r="B958" s="1008"/>
      <c r="C958" s="1008"/>
      <c r="D958" s="1008"/>
      <c r="E958" s="1008"/>
      <c r="F958" s="1008"/>
      <c r="G958" s="1008"/>
      <c r="H958" s="1008"/>
    </row>
    <row r="959" spans="2:13" ht="15.75" customHeight="1">
      <c r="B959" s="1008"/>
      <c r="C959" s="1008"/>
      <c r="D959" s="1008"/>
      <c r="E959" s="1008"/>
      <c r="F959" s="1008"/>
      <c r="G959" s="1008"/>
      <c r="H959" s="1008"/>
    </row>
    <row r="960" spans="2:13" ht="14.25">
      <c r="B960" s="1008"/>
      <c r="C960" s="1008"/>
      <c r="D960" s="1008"/>
      <c r="E960" s="1008"/>
      <c r="F960" s="1008"/>
      <c r="G960" s="1008"/>
      <c r="H960" s="1008"/>
    </row>
    <row r="961" spans="2:8" ht="15.75" customHeight="1">
      <c r="B961" s="1008"/>
      <c r="C961" s="1008"/>
      <c r="D961" s="1008"/>
      <c r="E961" s="1008"/>
      <c r="F961" s="1008"/>
      <c r="G961" s="1008"/>
      <c r="H961" s="1008"/>
    </row>
    <row r="962" spans="2:8" ht="24" customHeight="1">
      <c r="B962" s="1008"/>
      <c r="C962" s="1008"/>
      <c r="D962" s="1008"/>
      <c r="E962" s="1008"/>
      <c r="F962" s="1008"/>
      <c r="G962" s="1008"/>
      <c r="H962" s="1008"/>
    </row>
    <row r="963" spans="2:8" ht="15.75" customHeight="1">
      <c r="B963" s="1008"/>
      <c r="C963" s="1008"/>
      <c r="D963" s="1008"/>
      <c r="E963" s="1008"/>
      <c r="F963" s="1008"/>
      <c r="G963" s="1008"/>
      <c r="H963" s="1008"/>
    </row>
    <row r="964" spans="2:8" ht="15.75" customHeight="1">
      <c r="B964" s="1008"/>
      <c r="C964" s="1008"/>
      <c r="D964" s="1008"/>
      <c r="E964" s="1008"/>
      <c r="F964" s="1008"/>
      <c r="G964" s="1008"/>
      <c r="H964" s="1008"/>
    </row>
    <row r="965" spans="2:8" ht="15.75" customHeight="1">
      <c r="B965" s="1008"/>
      <c r="C965" s="1008"/>
      <c r="D965" s="1008"/>
      <c r="E965" s="1008"/>
      <c r="F965" s="1008"/>
      <c r="G965" s="1008"/>
      <c r="H965" s="1008"/>
    </row>
    <row r="966" spans="2:8" ht="15.75" customHeight="1">
      <c r="B966" s="1008"/>
      <c r="C966" s="1008"/>
      <c r="D966" s="1008"/>
      <c r="E966" s="1008"/>
      <c r="F966" s="1008"/>
      <c r="G966" s="1008"/>
      <c r="H966" s="1008"/>
    </row>
    <row r="967" spans="2:8" ht="15.75" customHeight="1">
      <c r="B967" s="1008"/>
      <c r="C967" s="1008"/>
      <c r="D967" s="1008"/>
      <c r="E967" s="1008"/>
      <c r="F967" s="1008"/>
      <c r="G967" s="1008"/>
      <c r="H967" s="1008"/>
    </row>
    <row r="968" spans="2:8" ht="15.75" customHeight="1">
      <c r="C968" s="22"/>
      <c r="D968" s="22"/>
      <c r="E968" s="22"/>
      <c r="F968" s="22"/>
      <c r="G968" s="22"/>
      <c r="H968" s="22"/>
    </row>
    <row r="969" spans="2:8">
      <c r="B969" s="109"/>
      <c r="C969" s="110"/>
      <c r="D969" s="110"/>
      <c r="E969" s="110"/>
      <c r="F969" s="110"/>
      <c r="G969" s="110"/>
      <c r="H969" s="110"/>
    </row>
    <row r="970" spans="2:8" ht="15.75" customHeight="1">
      <c r="B970" s="110"/>
      <c r="C970" s="110"/>
      <c r="D970" s="110"/>
      <c r="E970" s="110"/>
      <c r="F970" s="110"/>
      <c r="G970" s="110"/>
      <c r="H970" s="110"/>
    </row>
    <row r="971" spans="2:8" ht="15.75" customHeight="1">
      <c r="B971" s="977"/>
      <c r="C971" s="977"/>
      <c r="D971" s="977"/>
      <c r="E971" s="977"/>
      <c r="F971" s="977"/>
      <c r="G971" s="977"/>
      <c r="H971" s="977"/>
    </row>
    <row r="972" spans="2:8" ht="22.5" customHeight="1">
      <c r="B972" s="977"/>
      <c r="C972" s="977"/>
      <c r="D972" s="977"/>
      <c r="E972" s="977"/>
      <c r="F972" s="977"/>
      <c r="G972" s="977"/>
      <c r="H972" s="977"/>
    </row>
    <row r="973" spans="2:8" ht="18.75" customHeight="1">
      <c r="B973" s="977"/>
      <c r="C973" s="977"/>
      <c r="D973" s="977"/>
      <c r="E973" s="977"/>
      <c r="F973" s="977"/>
      <c r="G973" s="977"/>
      <c r="H973" s="977"/>
    </row>
    <row r="974" spans="2:8" ht="4.5" customHeight="1">
      <c r="B974" s="977"/>
      <c r="C974" s="977"/>
      <c r="D974" s="977"/>
      <c r="E974" s="977"/>
      <c r="F974" s="977"/>
      <c r="G974" s="977"/>
      <c r="H974" s="977"/>
    </row>
    <row r="975" spans="2:8" ht="15.75" customHeight="1">
      <c r="C975" s="22"/>
      <c r="D975" s="22"/>
      <c r="E975" s="22"/>
      <c r="F975" s="22"/>
      <c r="G975" s="22"/>
      <c r="H975" s="22"/>
    </row>
    <row r="976" spans="2:8" ht="15.75" customHeight="1">
      <c r="B976" s="111"/>
    </row>
    <row r="977" spans="2:8" ht="15.75" customHeight="1">
      <c r="B977" s="978"/>
      <c r="C977" s="978"/>
      <c r="D977" s="978"/>
      <c r="E977" s="978"/>
      <c r="F977" s="978"/>
      <c r="G977" s="978"/>
      <c r="H977" s="978"/>
    </row>
    <row r="978" spans="2:8" ht="15.75" customHeight="1">
      <c r="B978" s="978"/>
      <c r="C978" s="978"/>
      <c r="D978" s="978"/>
      <c r="E978" s="978"/>
      <c r="F978" s="978"/>
      <c r="G978" s="978"/>
      <c r="H978" s="978"/>
    </row>
    <row r="979" spans="2:8" ht="15.75" customHeight="1">
      <c r="B979" s="978"/>
      <c r="C979" s="978"/>
      <c r="D979" s="978"/>
      <c r="E979" s="978"/>
      <c r="F979" s="978"/>
      <c r="G979" s="978"/>
      <c r="H979" s="978"/>
    </row>
    <row r="980" spans="2:8" ht="15.75" customHeight="1">
      <c r="B980" s="978"/>
      <c r="C980" s="978"/>
      <c r="D980" s="978"/>
      <c r="E980" s="978"/>
      <c r="F980" s="978"/>
      <c r="G980" s="978"/>
      <c r="H980" s="978"/>
    </row>
    <row r="981" spans="2:8" ht="15.75" customHeight="1">
      <c r="B981" s="978"/>
      <c r="C981" s="978"/>
      <c r="D981" s="978"/>
      <c r="E981" s="978"/>
      <c r="F981" s="978"/>
      <c r="G981" s="978"/>
      <c r="H981" s="978"/>
    </row>
    <row r="982" spans="2:8" ht="15.75" customHeight="1">
      <c r="B982" s="978"/>
      <c r="C982" s="978"/>
      <c r="D982" s="978"/>
      <c r="E982" s="978"/>
      <c r="F982" s="978"/>
      <c r="G982" s="978"/>
      <c r="H982" s="978"/>
    </row>
    <row r="983" spans="2:8" ht="15.75" customHeight="1">
      <c r="B983" s="978"/>
      <c r="C983" s="978"/>
      <c r="D983" s="978"/>
      <c r="E983" s="978"/>
      <c r="F983" s="978"/>
      <c r="G983" s="978"/>
      <c r="H983" s="978"/>
    </row>
    <row r="984" spans="2:8" ht="15.75" customHeight="1">
      <c r="C984" s="22"/>
      <c r="D984" s="22"/>
      <c r="E984" s="22"/>
      <c r="F984" s="22"/>
      <c r="G984" s="22"/>
      <c r="H984" s="22"/>
    </row>
    <row r="985" spans="2:8">
      <c r="B985" s="112"/>
      <c r="C985" s="110"/>
      <c r="D985" s="110"/>
      <c r="E985" s="110"/>
      <c r="F985" s="110"/>
      <c r="G985" s="110"/>
      <c r="H985" s="110"/>
    </row>
    <row r="986" spans="2:8" ht="15.75" customHeight="1">
      <c r="B986" s="977"/>
      <c r="C986" s="977"/>
      <c r="D986" s="977"/>
      <c r="E986" s="977"/>
      <c r="F986" s="977"/>
      <c r="G986" s="977"/>
      <c r="H986" s="977"/>
    </row>
    <row r="987" spans="2:8" ht="15.75" customHeight="1">
      <c r="B987" s="977"/>
      <c r="C987" s="977"/>
      <c r="D987" s="977"/>
      <c r="E987" s="977"/>
      <c r="F987" s="977"/>
      <c r="G987" s="977"/>
      <c r="H987" s="977"/>
    </row>
    <row r="988" spans="2:8" ht="14.25">
      <c r="B988" s="977"/>
      <c r="C988" s="977"/>
      <c r="D988" s="977"/>
      <c r="E988" s="977"/>
      <c r="F988" s="977"/>
      <c r="G988" s="977"/>
      <c r="H988" s="977"/>
    </row>
    <row r="989" spans="2:8" ht="15.75" customHeight="1">
      <c r="C989" s="22"/>
      <c r="D989" s="22"/>
      <c r="E989" s="22"/>
      <c r="F989" s="22"/>
      <c r="G989" s="22"/>
      <c r="H989" s="22"/>
    </row>
    <row r="990" spans="2:8">
      <c r="B990" s="112"/>
      <c r="C990" s="110"/>
      <c r="D990" s="110"/>
      <c r="E990" s="110"/>
      <c r="F990" s="110"/>
      <c r="G990" s="110"/>
      <c r="H990" s="110"/>
    </row>
    <row r="991" spans="2:8" ht="15.75" customHeight="1">
      <c r="B991" s="977"/>
      <c r="C991" s="977"/>
      <c r="D991" s="977"/>
      <c r="E991" s="977"/>
      <c r="F991" s="977"/>
      <c r="G991" s="977"/>
      <c r="H991" s="977"/>
    </row>
    <row r="992" spans="2:8" ht="15.75" customHeight="1">
      <c r="B992" s="977"/>
      <c r="C992" s="977"/>
      <c r="D992" s="977"/>
      <c r="E992" s="977"/>
      <c r="F992" s="977"/>
      <c r="G992" s="977"/>
      <c r="H992" s="977"/>
    </row>
    <row r="993" spans="2:8" ht="15.75" customHeight="1">
      <c r="B993" s="977"/>
      <c r="C993" s="977"/>
      <c r="D993" s="977"/>
      <c r="E993" s="977"/>
      <c r="F993" s="977"/>
      <c r="G993" s="977"/>
      <c r="H993" s="977"/>
    </row>
    <row r="994" spans="2:8" ht="15.75" customHeight="1">
      <c r="B994" s="977"/>
      <c r="C994" s="977"/>
      <c r="D994" s="977"/>
      <c r="E994" s="977"/>
      <c r="F994" s="977"/>
      <c r="G994" s="977"/>
      <c r="H994" s="977"/>
    </row>
    <row r="995" spans="2:8" ht="15.75" customHeight="1">
      <c r="C995" s="22"/>
      <c r="D995" s="22"/>
      <c r="E995" s="22"/>
      <c r="F995" s="22"/>
      <c r="G995" s="22"/>
      <c r="H995" s="22"/>
    </row>
    <row r="996" spans="2:8" ht="15.75" customHeight="1">
      <c r="B996" s="106"/>
      <c r="C996" s="22"/>
      <c r="D996" s="22"/>
      <c r="E996" s="22"/>
      <c r="F996" s="22"/>
      <c r="G996" s="22"/>
      <c r="H996" s="22"/>
    </row>
    <row r="997" spans="2:8" ht="15.75" customHeight="1">
      <c r="C997" s="22"/>
      <c r="D997" s="22"/>
      <c r="E997" s="22"/>
      <c r="F997" s="22"/>
      <c r="G997" s="22"/>
      <c r="H997" s="22"/>
    </row>
    <row r="998" spans="2:8" ht="15.75" customHeight="1">
      <c r="B998" s="113"/>
      <c r="C998" s="110"/>
      <c r="D998" s="110"/>
      <c r="E998" s="110"/>
      <c r="F998" s="110"/>
      <c r="G998" s="110"/>
      <c r="H998" s="110"/>
    </row>
    <row r="999" spans="2:8" ht="14.25">
      <c r="B999" s="977"/>
      <c r="C999" s="977"/>
      <c r="D999" s="110"/>
      <c r="E999" s="110"/>
      <c r="F999" s="110"/>
      <c r="G999" s="110"/>
      <c r="H999" s="110"/>
    </row>
    <row r="1000" spans="2:8" ht="14.25">
      <c r="B1000" s="110"/>
      <c r="C1000" s="110"/>
      <c r="D1000" s="110"/>
      <c r="E1000" s="110"/>
      <c r="F1000" s="110"/>
      <c r="G1000" s="110"/>
      <c r="H1000" s="110"/>
    </row>
    <row r="1001" spans="2:8" ht="21" customHeight="1">
      <c r="B1001" s="977"/>
      <c r="C1001" s="977"/>
      <c r="D1001" s="977"/>
      <c r="E1001" s="977"/>
      <c r="F1001" s="977"/>
      <c r="G1001" s="977"/>
      <c r="H1001" s="977"/>
    </row>
    <row r="1002" spans="2:8" ht="15.75" customHeight="1">
      <c r="B1002" s="977"/>
      <c r="C1002" s="977"/>
      <c r="D1002" s="977"/>
      <c r="E1002" s="977"/>
      <c r="F1002" s="977"/>
      <c r="G1002" s="977"/>
      <c r="H1002" s="977"/>
    </row>
    <row r="1003" spans="2:8" ht="18.75" customHeight="1">
      <c r="B1003" s="977"/>
      <c r="C1003" s="977"/>
      <c r="D1003" s="977"/>
      <c r="E1003" s="977"/>
      <c r="F1003" s="977"/>
      <c r="G1003" s="977"/>
      <c r="H1003" s="977"/>
    </row>
    <row r="1004" spans="2:8" ht="15.75" customHeight="1">
      <c r="B1004" s="977"/>
      <c r="C1004" s="977"/>
      <c r="D1004" s="977"/>
      <c r="E1004" s="977"/>
      <c r="F1004" s="977"/>
      <c r="G1004" s="977"/>
      <c r="H1004" s="977"/>
    </row>
    <row r="1005" spans="2:8" ht="25.5" customHeight="1">
      <c r="B1005" s="977"/>
      <c r="C1005" s="977"/>
      <c r="D1005" s="977"/>
      <c r="E1005" s="977"/>
      <c r="F1005" s="977"/>
      <c r="G1005" s="977"/>
      <c r="H1005" s="977"/>
    </row>
    <row r="1006" spans="2:8" ht="15.75" customHeight="1">
      <c r="B1006" s="977"/>
      <c r="C1006" s="977"/>
      <c r="D1006" s="977"/>
      <c r="E1006" s="977"/>
      <c r="F1006" s="977"/>
      <c r="G1006" s="977"/>
      <c r="H1006" s="977"/>
    </row>
    <row r="1007" spans="2:8" ht="18.75" customHeight="1">
      <c r="B1007" s="977"/>
      <c r="C1007" s="977"/>
      <c r="D1007" s="977"/>
      <c r="E1007" s="977"/>
      <c r="F1007" s="977"/>
      <c r="G1007" s="977"/>
      <c r="H1007" s="977"/>
    </row>
    <row r="1008" spans="2:8" ht="21.75" customHeight="1">
      <c r="B1008" s="977"/>
      <c r="C1008" s="977"/>
      <c r="D1008" s="977"/>
      <c r="E1008" s="977"/>
      <c r="F1008" s="977"/>
      <c r="G1008" s="977"/>
      <c r="H1008" s="977"/>
    </row>
    <row r="1009" spans="2:13" ht="14.25">
      <c r="B1009" s="977"/>
      <c r="C1009" s="977"/>
      <c r="D1009" s="977"/>
      <c r="E1009" s="977"/>
      <c r="F1009" s="977"/>
      <c r="G1009" s="977"/>
      <c r="H1009" s="977"/>
    </row>
    <row r="1010" spans="2:13" ht="14.25">
      <c r="C1010" s="22"/>
      <c r="D1010" s="22"/>
      <c r="E1010" s="22"/>
      <c r="F1010" s="22"/>
      <c r="G1010" s="22"/>
      <c r="H1010" s="22"/>
    </row>
    <row r="1011" spans="2:13" s="37" customFormat="1">
      <c r="B1011" s="113"/>
      <c r="C1011" s="110"/>
      <c r="D1011" s="110"/>
      <c r="E1011" s="110"/>
      <c r="F1011" s="110"/>
      <c r="G1011" s="110"/>
      <c r="H1011" s="110"/>
      <c r="I1011" s="22"/>
      <c r="J1011" s="22"/>
      <c r="K1011" s="22"/>
      <c r="L1011" s="22"/>
      <c r="M1011" s="22"/>
    </row>
    <row r="1012" spans="2:13" s="37" customFormat="1" ht="14.25">
      <c r="B1012" s="977"/>
      <c r="C1012" s="977"/>
      <c r="D1012" s="977"/>
      <c r="E1012" s="977"/>
      <c r="F1012" s="977"/>
      <c r="G1012" s="977"/>
      <c r="H1012" s="977"/>
      <c r="I1012" s="22"/>
      <c r="J1012" s="22"/>
      <c r="K1012" s="22"/>
      <c r="L1012" s="22"/>
      <c r="M1012" s="22"/>
    </row>
    <row r="1013" spans="2:13" s="37" customFormat="1" ht="14.25">
      <c r="B1013" s="110"/>
      <c r="C1013" s="110"/>
      <c r="D1013" s="110"/>
      <c r="E1013" s="110"/>
      <c r="F1013" s="110"/>
      <c r="G1013" s="110"/>
      <c r="H1013" s="110"/>
      <c r="I1013" s="22"/>
      <c r="J1013" s="22"/>
      <c r="K1013" s="22"/>
      <c r="L1013" s="22"/>
      <c r="M1013" s="22"/>
    </row>
    <row r="1014" spans="2:13" s="37" customFormat="1" ht="14.25">
      <c r="B1014" s="977"/>
      <c r="C1014" s="977"/>
      <c r="D1014" s="977"/>
      <c r="E1014" s="977"/>
      <c r="F1014" s="977"/>
      <c r="G1014" s="977"/>
      <c r="H1014" s="977"/>
      <c r="I1014" s="22"/>
      <c r="J1014" s="22"/>
      <c r="K1014" s="22"/>
      <c r="L1014" s="22"/>
      <c r="M1014" s="22"/>
    </row>
    <row r="1015" spans="2:13" s="37" customFormat="1" ht="14.25">
      <c r="B1015" s="977"/>
      <c r="C1015" s="977"/>
      <c r="D1015" s="977"/>
      <c r="E1015" s="977"/>
      <c r="F1015" s="977"/>
      <c r="G1015" s="977"/>
      <c r="H1015" s="977"/>
      <c r="I1015" s="22"/>
      <c r="J1015" s="22"/>
      <c r="K1015" s="22"/>
      <c r="L1015" s="22"/>
      <c r="M1015" s="22"/>
    </row>
    <row r="1016" spans="2:13" s="37" customFormat="1" ht="14.25">
      <c r="B1016" s="977"/>
      <c r="C1016" s="977"/>
      <c r="D1016" s="977"/>
      <c r="E1016" s="977"/>
      <c r="F1016" s="977"/>
      <c r="G1016" s="977"/>
      <c r="H1016" s="977"/>
      <c r="I1016" s="22"/>
      <c r="J1016" s="22"/>
      <c r="K1016" s="22"/>
      <c r="L1016" s="22"/>
      <c r="M1016" s="22"/>
    </row>
    <row r="1017" spans="2:13" s="37" customFormat="1" ht="14.25">
      <c r="B1017" s="977"/>
      <c r="C1017" s="977"/>
      <c r="D1017" s="977"/>
      <c r="E1017" s="977"/>
      <c r="F1017" s="977"/>
      <c r="G1017" s="977"/>
      <c r="H1017" s="977"/>
      <c r="I1017" s="22"/>
      <c r="J1017" s="22"/>
      <c r="K1017" s="22"/>
      <c r="L1017" s="22"/>
      <c r="M1017" s="22"/>
    </row>
    <row r="1018" spans="2:13" s="37" customFormat="1" ht="14.25">
      <c r="B1018" s="977"/>
      <c r="C1018" s="977"/>
      <c r="D1018" s="977"/>
      <c r="E1018" s="977"/>
      <c r="F1018" s="977"/>
      <c r="G1018" s="977"/>
      <c r="H1018" s="977"/>
      <c r="I1018" s="22"/>
      <c r="J1018" s="22"/>
      <c r="K1018" s="22"/>
      <c r="L1018" s="22"/>
      <c r="M1018" s="22"/>
    </row>
    <row r="1019" spans="2:13" s="37" customFormat="1" ht="14.25">
      <c r="B1019" s="103"/>
      <c r="C1019" s="103"/>
      <c r="D1019" s="103"/>
      <c r="E1019" s="103"/>
      <c r="F1019" s="103"/>
      <c r="G1019" s="103"/>
      <c r="H1019" s="103"/>
      <c r="I1019" s="22"/>
      <c r="J1019" s="22"/>
      <c r="K1019" s="22"/>
      <c r="L1019" s="22"/>
      <c r="M1019" s="22"/>
    </row>
    <row r="1020" spans="2:13" s="37" customFormat="1" ht="14.25">
      <c r="B1020" s="103"/>
      <c r="C1020" s="103"/>
      <c r="D1020" s="103"/>
      <c r="E1020" s="103"/>
      <c r="F1020" s="103"/>
      <c r="G1020" s="103"/>
      <c r="H1020" s="103"/>
      <c r="I1020" s="22"/>
      <c r="J1020" s="22"/>
      <c r="K1020" s="22"/>
      <c r="L1020" s="22"/>
      <c r="M1020" s="22"/>
    </row>
    <row r="1021" spans="2:13" s="37" customFormat="1" ht="14.25">
      <c r="B1021" s="103"/>
      <c r="C1021" s="103"/>
      <c r="D1021" s="103"/>
      <c r="E1021" s="103"/>
      <c r="F1021" s="103"/>
      <c r="G1021" s="103"/>
      <c r="H1021" s="103"/>
      <c r="I1021" s="22"/>
      <c r="J1021" s="22"/>
      <c r="K1021" s="22"/>
      <c r="L1021" s="22"/>
      <c r="M1021" s="22"/>
    </row>
    <row r="1022" spans="2:13" s="37" customFormat="1" ht="14.25">
      <c r="B1022" s="67"/>
      <c r="C1022" s="67"/>
      <c r="D1022" s="67"/>
      <c r="E1022" s="67"/>
      <c r="F1022" s="67"/>
      <c r="G1022" s="67"/>
      <c r="H1022" s="67"/>
      <c r="I1022" s="22"/>
      <c r="J1022" s="22"/>
      <c r="K1022" s="22"/>
      <c r="L1022" s="22"/>
      <c r="M1022" s="22"/>
    </row>
    <row r="1023" spans="2:13" s="37" customFormat="1" ht="14.25">
      <c r="B1023" s="22"/>
      <c r="C1023" s="22"/>
      <c r="D1023" s="22"/>
      <c r="E1023" s="22"/>
      <c r="F1023" s="22"/>
      <c r="G1023" s="22"/>
      <c r="H1023" s="22"/>
      <c r="I1023" s="22"/>
      <c r="J1023" s="22"/>
      <c r="K1023" s="22"/>
      <c r="L1023" s="22"/>
      <c r="M1023" s="22"/>
    </row>
    <row r="1024" spans="2:13" s="37" customFormat="1">
      <c r="B1024" s="22"/>
      <c r="C1024" s="36"/>
      <c r="D1024" s="36"/>
      <c r="E1024" s="36"/>
      <c r="F1024" s="36"/>
      <c r="G1024" s="36"/>
      <c r="H1024" s="36"/>
      <c r="I1024" s="22"/>
      <c r="J1024" s="22"/>
      <c r="K1024" s="22"/>
      <c r="L1024" s="22"/>
      <c r="M1024" s="22"/>
    </row>
    <row r="1025" spans="2:13" s="37" customFormat="1" ht="21" customHeight="1" thickBot="1">
      <c r="B1025" s="100"/>
      <c r="C1025" s="101"/>
      <c r="D1025" s="101"/>
      <c r="E1025" s="101"/>
      <c r="F1025" s="101"/>
      <c r="G1025" s="101"/>
      <c r="H1025" s="101"/>
      <c r="I1025" s="22"/>
      <c r="J1025" s="22"/>
      <c r="K1025" s="22"/>
      <c r="L1025" s="22"/>
      <c r="M1025" s="22"/>
    </row>
    <row r="1026" spans="2:13" s="37" customFormat="1" ht="12.6" customHeight="1">
      <c r="B1026" s="35"/>
      <c r="C1026" s="36"/>
      <c r="D1026" s="36"/>
      <c r="E1026" s="36"/>
      <c r="F1026" s="36"/>
      <c r="G1026" s="36"/>
      <c r="H1026" s="36"/>
      <c r="I1026" s="22"/>
      <c r="J1026" s="22"/>
      <c r="K1026" s="22"/>
      <c r="L1026" s="22"/>
      <c r="M1026" s="22"/>
    </row>
    <row r="1027" spans="2:13" ht="18" customHeight="1">
      <c r="B1027" s="102"/>
      <c r="C1027" s="36"/>
      <c r="D1027" s="36"/>
      <c r="E1027" s="36"/>
      <c r="F1027" s="36"/>
      <c r="G1027" s="36"/>
      <c r="H1027" s="36"/>
    </row>
    <row r="1028" spans="2:13">
      <c r="B1028" s="35"/>
      <c r="C1028" s="36"/>
      <c r="D1028" s="36"/>
      <c r="E1028" s="36"/>
      <c r="F1028" s="36"/>
      <c r="G1028" s="36"/>
      <c r="H1028" s="36"/>
    </row>
    <row r="1029" spans="2:13" ht="18.75" customHeight="1">
      <c r="B1029" s="106"/>
      <c r="C1029" s="110"/>
      <c r="D1029" s="110"/>
      <c r="E1029" s="110"/>
      <c r="F1029" s="110"/>
      <c r="G1029" s="110"/>
      <c r="H1029" s="110"/>
    </row>
    <row r="1030" spans="2:13">
      <c r="B1030" s="106"/>
      <c r="C1030" s="110"/>
      <c r="D1030" s="110"/>
      <c r="E1030" s="110"/>
      <c r="F1030" s="110"/>
      <c r="G1030" s="110"/>
      <c r="H1030" s="110"/>
    </row>
    <row r="1031" spans="2:13" ht="14.25">
      <c r="B1031" s="977"/>
      <c r="C1031" s="977"/>
      <c r="D1031" s="977"/>
      <c r="E1031" s="977"/>
      <c r="F1031" s="977"/>
      <c r="G1031" s="977"/>
      <c r="H1031" s="977"/>
    </row>
    <row r="1032" spans="2:13" ht="15.75" customHeight="1">
      <c r="B1032" s="977"/>
      <c r="C1032" s="977"/>
      <c r="D1032" s="977"/>
      <c r="E1032" s="977"/>
      <c r="F1032" s="977"/>
      <c r="G1032" s="977"/>
      <c r="H1032" s="977"/>
    </row>
    <row r="1033" spans="2:13" ht="15.75" customHeight="1">
      <c r="B1033" s="977"/>
      <c r="C1033" s="977"/>
      <c r="D1033" s="977"/>
      <c r="E1033" s="977"/>
      <c r="F1033" s="977"/>
      <c r="G1033" s="977"/>
      <c r="H1033" s="977"/>
    </row>
    <row r="1034" spans="2:13" ht="15.75" customHeight="1">
      <c r="B1034" s="977"/>
      <c r="C1034" s="977"/>
      <c r="D1034" s="977"/>
      <c r="E1034" s="977"/>
      <c r="F1034" s="977"/>
      <c r="G1034" s="977"/>
      <c r="H1034" s="977"/>
    </row>
    <row r="1035" spans="2:13" ht="15.75" customHeight="1">
      <c r="B1035" s="977"/>
      <c r="C1035" s="977"/>
      <c r="D1035" s="977"/>
      <c r="E1035" s="977"/>
      <c r="F1035" s="977"/>
      <c r="G1035" s="977"/>
      <c r="H1035" s="977"/>
    </row>
    <row r="1036" spans="2:13" ht="15.75" customHeight="1">
      <c r="B1036" s="977"/>
      <c r="C1036" s="977"/>
      <c r="D1036" s="977"/>
      <c r="E1036" s="977"/>
      <c r="F1036" s="977"/>
      <c r="G1036" s="977"/>
      <c r="H1036" s="977"/>
    </row>
    <row r="1037" spans="2:13" ht="15.75" customHeight="1">
      <c r="B1037" s="977"/>
      <c r="C1037" s="977"/>
      <c r="D1037" s="977"/>
      <c r="E1037" s="977"/>
      <c r="F1037" s="977"/>
      <c r="G1037" s="977"/>
      <c r="H1037" s="977"/>
    </row>
    <row r="1038" spans="2:13" ht="18.75" customHeight="1">
      <c r="B1038" s="977"/>
      <c r="C1038" s="977"/>
      <c r="D1038" s="977"/>
      <c r="E1038" s="977"/>
      <c r="F1038" s="977"/>
      <c r="G1038" s="977"/>
      <c r="H1038" s="977"/>
    </row>
    <row r="1039" spans="2:13" ht="15.75" customHeight="1">
      <c r="B1039" s="977"/>
      <c r="C1039" s="977"/>
      <c r="D1039" s="977"/>
      <c r="E1039" s="977"/>
      <c r="F1039" s="977"/>
      <c r="G1039" s="977"/>
      <c r="H1039" s="977"/>
    </row>
    <row r="1040" spans="2:13" ht="15.75" customHeight="1">
      <c r="C1040" s="22"/>
      <c r="D1040" s="22"/>
      <c r="E1040" s="22"/>
      <c r="F1040" s="22"/>
      <c r="G1040" s="22"/>
      <c r="H1040" s="22"/>
    </row>
    <row r="1041" spans="2:8">
      <c r="B1041" s="40"/>
      <c r="C1041" s="22"/>
      <c r="D1041" s="22"/>
      <c r="E1041" s="22"/>
      <c r="F1041" s="22"/>
      <c r="G1041" s="22"/>
      <c r="H1041" s="22"/>
    </row>
    <row r="1042" spans="2:8" ht="15.75" customHeight="1">
      <c r="C1042" s="22"/>
      <c r="D1042" s="22"/>
      <c r="E1042" s="22"/>
      <c r="F1042" s="22"/>
      <c r="G1042" s="22"/>
      <c r="H1042" s="22"/>
    </row>
    <row r="1043" spans="2:8" ht="15.75" customHeight="1">
      <c r="B1043" s="981"/>
      <c r="C1043" s="981"/>
      <c r="D1043" s="981"/>
      <c r="E1043" s="981"/>
      <c r="F1043" s="981"/>
      <c r="G1043" s="981"/>
      <c r="H1043" s="981"/>
    </row>
    <row r="1044" spans="2:8" ht="15.75" customHeight="1">
      <c r="B1044" s="981"/>
      <c r="C1044" s="981"/>
      <c r="D1044" s="981"/>
      <c r="E1044" s="981"/>
      <c r="F1044" s="981"/>
      <c r="G1044" s="981"/>
      <c r="H1044" s="981"/>
    </row>
    <row r="1045" spans="2:8" ht="15.75" customHeight="1">
      <c r="B1045" s="981"/>
      <c r="C1045" s="981"/>
      <c r="D1045" s="981"/>
      <c r="E1045" s="981"/>
      <c r="F1045" s="981"/>
      <c r="G1045" s="981"/>
      <c r="H1045" s="981"/>
    </row>
    <row r="1046" spans="2:8" ht="15.75" customHeight="1">
      <c r="B1046" s="981"/>
      <c r="C1046" s="981"/>
      <c r="D1046" s="981"/>
      <c r="E1046" s="981"/>
      <c r="F1046" s="981"/>
      <c r="G1046" s="981"/>
      <c r="H1046" s="981"/>
    </row>
    <row r="1047" spans="2:8" ht="15.75" customHeight="1">
      <c r="B1047" s="981"/>
      <c r="C1047" s="981"/>
      <c r="D1047" s="981"/>
      <c r="E1047" s="981"/>
      <c r="F1047" s="981"/>
      <c r="G1047" s="981"/>
      <c r="H1047" s="981"/>
    </row>
    <row r="1048" spans="2:8" ht="15.75" customHeight="1">
      <c r="C1048" s="22"/>
      <c r="D1048" s="22"/>
      <c r="E1048" s="22"/>
      <c r="F1048" s="22"/>
      <c r="G1048" s="22"/>
      <c r="H1048" s="22"/>
    </row>
    <row r="1049" spans="2:8" ht="15.75" customHeight="1">
      <c r="B1049" s="40"/>
    </row>
    <row r="1051" spans="2:8" ht="14.25">
      <c r="B1051" s="978"/>
      <c r="C1051" s="978"/>
      <c r="D1051" s="978"/>
      <c r="E1051" s="978"/>
      <c r="F1051" s="978"/>
      <c r="G1051" s="978"/>
      <c r="H1051" s="978"/>
    </row>
    <row r="1052" spans="2:8" ht="15.75" customHeight="1">
      <c r="B1052" s="978"/>
      <c r="C1052" s="978"/>
      <c r="D1052" s="978"/>
      <c r="E1052" s="978"/>
      <c r="F1052" s="978"/>
      <c r="G1052" s="978"/>
      <c r="H1052" s="978"/>
    </row>
    <row r="1053" spans="2:8" ht="14.25">
      <c r="B1053" s="978"/>
      <c r="C1053" s="978"/>
      <c r="D1053" s="978"/>
      <c r="E1053" s="978"/>
      <c r="F1053" s="978"/>
      <c r="G1053" s="978"/>
      <c r="H1053" s="978"/>
    </row>
    <row r="1054" spans="2:8" ht="15.75" customHeight="1">
      <c r="B1054" s="978"/>
      <c r="C1054" s="978"/>
      <c r="D1054" s="978"/>
      <c r="E1054" s="978"/>
      <c r="F1054" s="978"/>
      <c r="G1054" s="978"/>
      <c r="H1054" s="978"/>
    </row>
    <row r="1055" spans="2:8" ht="15.75" customHeight="1">
      <c r="B1055" s="978"/>
      <c r="C1055" s="978"/>
      <c r="D1055" s="978"/>
      <c r="E1055" s="978"/>
      <c r="F1055" s="978"/>
      <c r="G1055" s="978"/>
      <c r="H1055" s="978"/>
    </row>
    <row r="1056" spans="2:8" ht="15.75" customHeight="1">
      <c r="C1056" s="22"/>
      <c r="D1056" s="22"/>
      <c r="E1056" s="22"/>
      <c r="F1056" s="22"/>
      <c r="G1056" s="22"/>
      <c r="H1056" s="22"/>
    </row>
    <row r="1057" spans="2:10" ht="15.75" customHeight="1">
      <c r="B1057" s="40"/>
      <c r="C1057" s="22"/>
      <c r="D1057" s="22"/>
      <c r="E1057" s="22"/>
      <c r="F1057" s="22"/>
      <c r="G1057" s="22"/>
      <c r="H1057" s="22"/>
    </row>
    <row r="1058" spans="2:10" ht="15.75" customHeight="1">
      <c r="C1058" s="22"/>
      <c r="D1058" s="22"/>
      <c r="E1058" s="22"/>
      <c r="F1058" s="22"/>
      <c r="G1058" s="22"/>
      <c r="H1058" s="22"/>
      <c r="I1058" s="46"/>
      <c r="J1058" s="46"/>
    </row>
    <row r="1059" spans="2:10" ht="15.75" customHeight="1">
      <c r="B1059" s="981"/>
      <c r="C1059" s="981"/>
      <c r="D1059" s="981"/>
      <c r="E1059" s="981"/>
      <c r="F1059" s="981"/>
      <c r="G1059" s="981"/>
      <c r="H1059" s="981"/>
      <c r="I1059" s="46"/>
      <c r="J1059" s="46"/>
    </row>
    <row r="1060" spans="2:10" ht="15.75" customHeight="1">
      <c r="B1060" s="981"/>
      <c r="C1060" s="981"/>
      <c r="D1060" s="981"/>
      <c r="E1060" s="981"/>
      <c r="F1060" s="981"/>
      <c r="G1060" s="981"/>
      <c r="H1060" s="981"/>
      <c r="I1060" s="46"/>
      <c r="J1060" s="46"/>
    </row>
    <row r="1061" spans="2:10" ht="15.75" customHeight="1">
      <c r="B1061" s="981"/>
      <c r="C1061" s="981"/>
      <c r="D1061" s="981"/>
      <c r="E1061" s="981"/>
      <c r="F1061" s="981"/>
      <c r="G1061" s="981"/>
      <c r="H1061" s="981"/>
      <c r="I1061" s="46"/>
      <c r="J1061" s="46"/>
    </row>
    <row r="1062" spans="2:10" ht="15.75" customHeight="1">
      <c r="C1062" s="22"/>
      <c r="D1062" s="22"/>
      <c r="E1062" s="22"/>
      <c r="F1062" s="22"/>
      <c r="G1062" s="22"/>
      <c r="H1062" s="22"/>
      <c r="I1062" s="46"/>
      <c r="J1062" s="46"/>
    </row>
    <row r="1063" spans="2:10" ht="15.75" customHeight="1">
      <c r="B1063" s="106"/>
      <c r="C1063" s="34"/>
      <c r="D1063" s="34"/>
      <c r="E1063" s="34"/>
      <c r="F1063" s="34"/>
      <c r="G1063" s="34"/>
      <c r="H1063" s="34"/>
      <c r="I1063" s="46"/>
      <c r="J1063" s="46"/>
    </row>
    <row r="1064" spans="2:10" ht="15.75" customHeight="1">
      <c r="B1064" s="34"/>
      <c r="C1064" s="34"/>
      <c r="D1064" s="34"/>
      <c r="E1064" s="34"/>
      <c r="F1064" s="34"/>
      <c r="G1064" s="34"/>
      <c r="H1064" s="34"/>
      <c r="I1064" s="46"/>
      <c r="J1064" s="46"/>
    </row>
    <row r="1065" spans="2:10" ht="15.75" customHeight="1">
      <c r="B1065" s="1008"/>
      <c r="C1065" s="1008"/>
      <c r="D1065" s="1008"/>
      <c r="E1065" s="1008"/>
      <c r="F1065" s="1008"/>
      <c r="G1065" s="1008"/>
      <c r="H1065" s="1008"/>
      <c r="I1065" s="46"/>
      <c r="J1065" s="46"/>
    </row>
    <row r="1066" spans="2:10" ht="15.75" customHeight="1">
      <c r="B1066" s="1008"/>
      <c r="C1066" s="1008"/>
      <c r="D1066" s="1008"/>
      <c r="E1066" s="1008"/>
      <c r="F1066" s="1008"/>
      <c r="G1066" s="1008"/>
      <c r="H1066" s="1008"/>
      <c r="I1066" s="46"/>
      <c r="J1066" s="46"/>
    </row>
    <row r="1067" spans="2:10" ht="15.75" customHeight="1">
      <c r="B1067" s="1008"/>
      <c r="C1067" s="1008"/>
      <c r="D1067" s="1008"/>
      <c r="E1067" s="1008"/>
      <c r="F1067" s="1008"/>
      <c r="G1067" s="1008"/>
      <c r="H1067" s="1008"/>
      <c r="I1067" s="46"/>
      <c r="J1067" s="46"/>
    </row>
    <row r="1068" spans="2:10" ht="15.75" customHeight="1">
      <c r="B1068" s="1008"/>
      <c r="C1068" s="1008"/>
      <c r="D1068" s="1008"/>
      <c r="E1068" s="1008"/>
      <c r="F1068" s="1008"/>
      <c r="G1068" s="1008"/>
      <c r="H1068" s="1008"/>
      <c r="I1068" s="46"/>
      <c r="J1068" s="46"/>
    </row>
    <row r="1069" spans="2:10" ht="14.25">
      <c r="C1069" s="22"/>
      <c r="D1069" s="22"/>
      <c r="E1069" s="22"/>
      <c r="F1069" s="22"/>
      <c r="G1069" s="22"/>
      <c r="H1069" s="22"/>
    </row>
    <row r="1070" spans="2:10">
      <c r="B1070" s="114"/>
      <c r="C1070" s="1004"/>
      <c r="D1070" s="1004"/>
      <c r="E1070" s="1004"/>
      <c r="F1070" s="1004"/>
      <c r="G1070" s="1004"/>
      <c r="H1070" s="1004"/>
    </row>
    <row r="1071" spans="2:10" ht="13.5" customHeight="1">
      <c r="B1071" s="114"/>
      <c r="C1071" s="115"/>
      <c r="D1071" s="115"/>
      <c r="E1071" s="115"/>
      <c r="F1071" s="115"/>
      <c r="G1071" s="115"/>
      <c r="H1071" s="115"/>
    </row>
    <row r="1072" spans="2:10" ht="15.75" customHeight="1">
      <c r="B1072" s="981"/>
      <c r="C1072" s="981"/>
      <c r="D1072" s="981"/>
      <c r="E1072" s="981"/>
      <c r="F1072" s="981"/>
      <c r="G1072" s="981"/>
      <c r="H1072" s="981"/>
    </row>
    <row r="1073" spans="2:10" ht="15.75" customHeight="1">
      <c r="B1073" s="981"/>
      <c r="C1073" s="981"/>
      <c r="D1073" s="981"/>
      <c r="E1073" s="981"/>
      <c r="F1073" s="981"/>
      <c r="G1073" s="981"/>
      <c r="H1073" s="981"/>
    </row>
    <row r="1074" spans="2:10" ht="18.75" customHeight="1">
      <c r="B1074" s="981"/>
      <c r="C1074" s="981"/>
      <c r="D1074" s="981"/>
      <c r="E1074" s="981"/>
      <c r="F1074" s="981"/>
      <c r="G1074" s="981"/>
      <c r="H1074" s="981"/>
    </row>
    <row r="1075" spans="2:10" ht="18.75" customHeight="1">
      <c r="B1075" s="46"/>
      <c r="C1075" s="46"/>
      <c r="D1075" s="46"/>
      <c r="E1075" s="46"/>
      <c r="F1075" s="46"/>
      <c r="G1075" s="46"/>
      <c r="H1075" s="46"/>
    </row>
    <row r="1076" spans="2:10" ht="14.25">
      <c r="B1076" s="1006"/>
      <c r="C1076" s="1000"/>
      <c r="D1076" s="1000"/>
      <c r="E1076" s="1000"/>
      <c r="F1076" s="1000"/>
      <c r="G1076" s="1000"/>
      <c r="H1076" s="1000"/>
    </row>
    <row r="1077" spans="2:10">
      <c r="B1077" s="1006"/>
      <c r="C1077" s="1000"/>
      <c r="D1077" s="1000"/>
      <c r="E1077" s="1000"/>
      <c r="F1077" s="1000"/>
      <c r="G1077" s="1000"/>
      <c r="H1077" s="1000"/>
      <c r="I1077" s="38"/>
      <c r="J1077" s="39"/>
    </row>
    <row r="1078" spans="2:10" ht="14.25">
      <c r="B1078" s="1006"/>
      <c r="C1078" s="1000"/>
      <c r="D1078" s="1000"/>
      <c r="E1078" s="1000"/>
      <c r="F1078" s="1000"/>
      <c r="G1078" s="1000"/>
      <c r="H1078" s="1000"/>
    </row>
    <row r="1079" spans="2:10" ht="14.25">
      <c r="B1079" s="1006"/>
      <c r="C1079" s="1000"/>
      <c r="D1079" s="1000"/>
      <c r="E1079" s="1000"/>
      <c r="F1079" s="1000"/>
      <c r="G1079" s="1000"/>
      <c r="H1079" s="1000"/>
    </row>
    <row r="1080" spans="2:10" ht="15.75" customHeight="1">
      <c r="B1080" s="1006"/>
      <c r="C1080" s="1000"/>
      <c r="D1080" s="1000"/>
      <c r="E1080" s="1000"/>
      <c r="F1080" s="1000"/>
      <c r="G1080" s="1000"/>
      <c r="H1080" s="1000"/>
    </row>
    <row r="1081" spans="2:10" ht="14.25">
      <c r="B1081" s="46"/>
      <c r="C1081" s="46"/>
      <c r="D1081" s="46"/>
      <c r="E1081" s="46"/>
      <c r="F1081" s="46"/>
      <c r="G1081" s="46"/>
      <c r="H1081" s="46"/>
    </row>
    <row r="1082" spans="2:10" ht="30" customHeight="1">
      <c r="B1082" s="978"/>
      <c r="C1082" s="978"/>
      <c r="D1082" s="978"/>
      <c r="E1082" s="978"/>
      <c r="F1082" s="978"/>
      <c r="G1082" s="978"/>
      <c r="H1082" s="978"/>
    </row>
    <row r="1083" spans="2:10" ht="14.25">
      <c r="B1083" s="978"/>
      <c r="C1083" s="978"/>
      <c r="D1083" s="978"/>
      <c r="E1083" s="978"/>
      <c r="F1083" s="978"/>
      <c r="G1083" s="978"/>
      <c r="H1083" s="978"/>
    </row>
    <row r="1084" spans="2:10" ht="14.25">
      <c r="C1084" s="22"/>
      <c r="D1084" s="22"/>
      <c r="E1084" s="22"/>
      <c r="F1084" s="22"/>
      <c r="G1084" s="22"/>
      <c r="H1084" s="22"/>
    </row>
    <row r="1085" spans="2:10" ht="20.25" customHeight="1">
      <c r="B1085" s="978"/>
      <c r="C1085" s="978"/>
      <c r="D1085" s="978"/>
      <c r="E1085" s="978"/>
      <c r="F1085" s="978"/>
      <c r="G1085" s="978"/>
      <c r="H1085" s="978"/>
      <c r="I1085" s="38"/>
      <c r="J1085" s="39"/>
    </row>
    <row r="1086" spans="2:10" ht="15.75" customHeight="1">
      <c r="B1086" s="978"/>
      <c r="C1086" s="978"/>
      <c r="D1086" s="978"/>
      <c r="E1086" s="978"/>
      <c r="F1086" s="978"/>
      <c r="G1086" s="978"/>
      <c r="H1086" s="978"/>
    </row>
    <row r="1087" spans="2:10" ht="18.75" customHeight="1">
      <c r="B1087" s="978"/>
      <c r="C1087" s="978"/>
      <c r="D1087" s="978"/>
      <c r="E1087" s="978"/>
      <c r="F1087" s="978"/>
      <c r="G1087" s="978"/>
      <c r="H1087" s="978"/>
    </row>
    <row r="1088" spans="2:10" ht="18.75" customHeight="1">
      <c r="B1088" s="978"/>
      <c r="C1088" s="978"/>
      <c r="D1088" s="978"/>
      <c r="E1088" s="978"/>
      <c r="F1088" s="978"/>
      <c r="G1088" s="978"/>
      <c r="H1088" s="978"/>
    </row>
    <row r="1089" spans="2:8" ht="18.75" customHeight="1">
      <c r="B1089" s="978"/>
      <c r="C1089" s="978"/>
      <c r="D1089" s="978"/>
      <c r="E1089" s="978"/>
      <c r="F1089" s="978"/>
      <c r="G1089" s="978"/>
      <c r="H1089" s="978"/>
    </row>
    <row r="1090" spans="2:8" ht="18.75" customHeight="1">
      <c r="B1090" s="978"/>
      <c r="C1090" s="978"/>
      <c r="D1090" s="978"/>
      <c r="E1090" s="978"/>
      <c r="F1090" s="978"/>
      <c r="G1090" s="978"/>
      <c r="H1090" s="978"/>
    </row>
    <row r="1094" spans="2:8" ht="14.25">
      <c r="B1094" s="9"/>
      <c r="C1094" s="27"/>
      <c r="D1094" s="27"/>
      <c r="E1094" s="27"/>
      <c r="F1094" s="27"/>
      <c r="G1094" s="27"/>
      <c r="H1094" s="27"/>
    </row>
    <row r="1095" spans="2:8">
      <c r="C1095" s="36"/>
      <c r="D1095" s="36"/>
      <c r="E1095" s="36"/>
      <c r="F1095" s="36"/>
      <c r="G1095" s="36"/>
      <c r="H1095" s="36"/>
    </row>
    <row r="1096" spans="2:8" ht="17.45" customHeight="1">
      <c r="C1096" s="36"/>
      <c r="D1096" s="36"/>
      <c r="E1096" s="36"/>
      <c r="F1096" s="36"/>
      <c r="G1096" s="36"/>
      <c r="H1096" s="36"/>
    </row>
    <row r="1097" spans="2:8" ht="21.75" customHeight="1" thickBot="1">
      <c r="B1097" s="100"/>
      <c r="C1097" s="101"/>
      <c r="D1097" s="101"/>
      <c r="E1097" s="101"/>
      <c r="F1097" s="101"/>
      <c r="G1097" s="101"/>
      <c r="H1097" s="101"/>
    </row>
    <row r="1098" spans="2:8">
      <c r="B1098" s="35"/>
      <c r="C1098" s="36"/>
      <c r="D1098" s="36"/>
      <c r="E1098" s="36"/>
      <c r="F1098" s="36"/>
      <c r="G1098" s="36"/>
      <c r="H1098" s="36"/>
    </row>
    <row r="1099" spans="2:8" ht="25.5" customHeight="1">
      <c r="B1099" s="114"/>
      <c r="C1099" s="1004"/>
      <c r="D1099" s="1004"/>
      <c r="E1099" s="1004"/>
      <c r="F1099" s="1004"/>
      <c r="G1099" s="1004"/>
      <c r="H1099" s="1004"/>
    </row>
    <row r="1100" spans="2:8" ht="25.5" customHeight="1">
      <c r="B1100" s="114"/>
      <c r="C1100" s="115"/>
      <c r="D1100" s="115"/>
      <c r="E1100" s="115"/>
      <c r="F1100" s="115"/>
      <c r="G1100" s="115"/>
      <c r="H1100" s="115"/>
    </row>
    <row r="1101" spans="2:8">
      <c r="B1101" s="40"/>
    </row>
    <row r="1102" spans="2:8" ht="14.25">
      <c r="B1102" s="978"/>
      <c r="C1102" s="978"/>
      <c r="D1102" s="978"/>
      <c r="E1102" s="978"/>
      <c r="F1102" s="978"/>
      <c r="G1102" s="978"/>
      <c r="H1102" s="978"/>
    </row>
    <row r="1103" spans="2:8" ht="14.25">
      <c r="B1103" s="978"/>
      <c r="C1103" s="978"/>
      <c r="D1103" s="978"/>
      <c r="E1103" s="978"/>
      <c r="F1103" s="978"/>
      <c r="G1103" s="978"/>
      <c r="H1103" s="978"/>
    </row>
    <row r="1104" spans="2:8" ht="14.25">
      <c r="B1104" s="978"/>
      <c r="C1104" s="978"/>
      <c r="D1104" s="978"/>
      <c r="E1104" s="978"/>
      <c r="F1104" s="978"/>
      <c r="G1104" s="978"/>
      <c r="H1104" s="978"/>
    </row>
    <row r="1105" spans="2:8" ht="14.25">
      <c r="B1105" s="978"/>
      <c r="C1105" s="978"/>
      <c r="D1105" s="978"/>
      <c r="E1105" s="978"/>
      <c r="F1105" s="978"/>
      <c r="G1105" s="978"/>
      <c r="H1105" s="978"/>
    </row>
    <row r="1106" spans="2:8" ht="14.25">
      <c r="B1106" s="978"/>
      <c r="C1106" s="978"/>
      <c r="D1106" s="978"/>
      <c r="E1106" s="978"/>
      <c r="F1106" s="978"/>
      <c r="G1106" s="978"/>
      <c r="H1106" s="978"/>
    </row>
    <row r="1107" spans="2:8" ht="14.25">
      <c r="B1107" s="978"/>
      <c r="C1107" s="978"/>
      <c r="D1107" s="978"/>
      <c r="E1107" s="978"/>
      <c r="F1107" s="978"/>
      <c r="G1107" s="978"/>
      <c r="H1107" s="978"/>
    </row>
    <row r="1108" spans="2:8" ht="14.25">
      <c r="B1108" s="978"/>
      <c r="C1108" s="978"/>
      <c r="D1108" s="978"/>
      <c r="E1108" s="978"/>
      <c r="F1108" s="978"/>
      <c r="G1108" s="978"/>
      <c r="H1108" s="978"/>
    </row>
    <row r="1109" spans="2:8" ht="14.25">
      <c r="B1109" s="978"/>
      <c r="C1109" s="978"/>
      <c r="D1109" s="978"/>
      <c r="E1109" s="978"/>
      <c r="F1109" s="978"/>
      <c r="G1109" s="978"/>
      <c r="H1109" s="978"/>
    </row>
    <row r="1110" spans="2:8" ht="14.25">
      <c r="B1110" s="978"/>
      <c r="C1110" s="978"/>
      <c r="D1110" s="978"/>
      <c r="E1110" s="978"/>
      <c r="F1110" s="978"/>
      <c r="G1110" s="978"/>
      <c r="H1110" s="978"/>
    </row>
    <row r="1111" spans="2:8" ht="14.25">
      <c r="B1111" s="978"/>
      <c r="C1111" s="978"/>
      <c r="D1111" s="978"/>
      <c r="E1111" s="978"/>
      <c r="F1111" s="978"/>
      <c r="G1111" s="978"/>
      <c r="H1111" s="978"/>
    </row>
    <row r="1112" spans="2:8" ht="26.25" customHeight="1">
      <c r="B1112" s="978"/>
      <c r="C1112" s="978"/>
      <c r="D1112" s="978"/>
      <c r="E1112" s="978"/>
      <c r="F1112" s="978"/>
      <c r="G1112" s="978"/>
      <c r="H1112" s="978"/>
    </row>
    <row r="1113" spans="2:8" ht="14.25">
      <c r="B1113" s="978"/>
      <c r="C1113" s="978"/>
      <c r="D1113" s="978"/>
      <c r="E1113" s="978"/>
      <c r="F1113" s="978"/>
      <c r="G1113" s="978"/>
      <c r="H1113" s="978"/>
    </row>
    <row r="1114" spans="2:8">
      <c r="B1114" s="45"/>
      <c r="C1114" s="84"/>
      <c r="D1114" s="84"/>
      <c r="E1114" s="84"/>
      <c r="F1114" s="84"/>
      <c r="G1114" s="84"/>
      <c r="H1114" s="85"/>
    </row>
    <row r="1115" spans="2:8">
      <c r="B1115" s="45"/>
      <c r="C1115" s="70"/>
      <c r="D1115" s="70"/>
      <c r="E1115" s="70"/>
      <c r="F1115" s="70"/>
      <c r="G1115" s="70"/>
      <c r="H1115" s="41"/>
    </row>
    <row r="1116" spans="2:8">
      <c r="B1116" s="45"/>
      <c r="C1116" s="70"/>
      <c r="D1116" s="70"/>
      <c r="E1116" s="70"/>
      <c r="F1116" s="70"/>
      <c r="G1116" s="70"/>
      <c r="H1116" s="41"/>
    </row>
    <row r="1117" spans="2:8" ht="18.75" customHeight="1">
      <c r="B1117" s="116"/>
      <c r="C1117" s="80"/>
      <c r="D1117" s="80"/>
      <c r="E1117" s="80"/>
      <c r="F1117" s="80"/>
      <c r="G1117" s="80"/>
      <c r="H1117" s="82"/>
    </row>
    <row r="1118" spans="2:8">
      <c r="B1118" s="116"/>
      <c r="C1118" s="117"/>
      <c r="D1118" s="117"/>
      <c r="E1118" s="117"/>
      <c r="F1118" s="117"/>
      <c r="G1118" s="117"/>
      <c r="H1118" s="118"/>
    </row>
    <row r="1119" spans="2:8" ht="15.75" thickBot="1">
      <c r="B1119" s="45"/>
      <c r="C1119" s="119"/>
      <c r="D1119" s="119"/>
      <c r="E1119" s="119"/>
      <c r="F1119" s="119"/>
      <c r="G1119" s="119"/>
      <c r="H1119" s="120"/>
    </row>
    <row r="1120" spans="2:8" ht="14.25">
      <c r="B1120" s="33"/>
      <c r="C1120" s="33"/>
      <c r="D1120" s="33"/>
      <c r="E1120" s="33"/>
      <c r="F1120" s="33"/>
      <c r="G1120" s="33"/>
      <c r="H1120" s="33"/>
    </row>
    <row r="1121" spans="2:8">
      <c r="B1121" s="40"/>
    </row>
    <row r="1122" spans="2:8" ht="14.25">
      <c r="B1122" s="978"/>
      <c r="C1122" s="978"/>
      <c r="D1122" s="978"/>
      <c r="E1122" s="978"/>
      <c r="F1122" s="978"/>
      <c r="G1122" s="978"/>
      <c r="H1122" s="978"/>
    </row>
    <row r="1123" spans="2:8" ht="15.75" customHeight="1">
      <c r="B1123" s="978"/>
      <c r="C1123" s="978"/>
      <c r="D1123" s="978"/>
      <c r="E1123" s="978"/>
      <c r="F1123" s="978"/>
      <c r="G1123" s="978"/>
      <c r="H1123" s="978"/>
    </row>
    <row r="1124" spans="2:8" ht="15.75" customHeight="1">
      <c r="B1124" s="978"/>
      <c r="C1124" s="978"/>
      <c r="D1124" s="978"/>
      <c r="E1124" s="978"/>
      <c r="F1124" s="978"/>
      <c r="G1124" s="978"/>
      <c r="H1124" s="978"/>
    </row>
    <row r="1125" spans="2:8" ht="15.75" customHeight="1">
      <c r="B1125" s="978"/>
      <c r="C1125" s="978"/>
      <c r="D1125" s="978"/>
      <c r="E1125" s="978"/>
      <c r="F1125" s="978"/>
      <c r="G1125" s="978"/>
      <c r="H1125" s="978"/>
    </row>
    <row r="1126" spans="2:8" ht="16.899999999999999" customHeight="1">
      <c r="B1126" s="978"/>
      <c r="C1126" s="978"/>
      <c r="D1126" s="978"/>
      <c r="E1126" s="978"/>
      <c r="F1126" s="978"/>
      <c r="G1126" s="978"/>
      <c r="H1126" s="978"/>
    </row>
    <row r="1127" spans="2:8" ht="14.25">
      <c r="B1127" s="978"/>
      <c r="C1127" s="978"/>
      <c r="D1127" s="978"/>
      <c r="E1127" s="978"/>
      <c r="F1127" s="978"/>
      <c r="G1127" s="978"/>
      <c r="H1127" s="978"/>
    </row>
    <row r="1128" spans="2:8" ht="14.25">
      <c r="B1128" s="45"/>
      <c r="C1128" s="45"/>
      <c r="D1128" s="45"/>
      <c r="E1128" s="45"/>
      <c r="F1128" s="45"/>
      <c r="G1128" s="45"/>
      <c r="H1128" s="45"/>
    </row>
    <row r="1129" spans="2:8" ht="15.75" customHeight="1">
      <c r="B1129" s="978"/>
      <c r="C1129" s="978"/>
      <c r="D1129" s="978"/>
      <c r="E1129" s="978"/>
      <c r="F1129" s="978"/>
      <c r="G1129" s="978"/>
      <c r="H1129" s="978"/>
    </row>
    <row r="1130" spans="2:8" ht="15.75" customHeight="1">
      <c r="B1130" s="978"/>
      <c r="C1130" s="978"/>
      <c r="D1130" s="978"/>
      <c r="E1130" s="978"/>
      <c r="F1130" s="978"/>
      <c r="G1130" s="978"/>
      <c r="H1130" s="978"/>
    </row>
    <row r="1131" spans="2:8" ht="15.75" customHeight="1">
      <c r="B1131" s="978"/>
      <c r="C1131" s="978"/>
      <c r="D1131" s="978"/>
      <c r="E1131" s="978"/>
      <c r="F1131" s="978"/>
      <c r="G1131" s="978"/>
      <c r="H1131" s="978"/>
    </row>
    <row r="1132" spans="2:8" ht="15.75" customHeight="1">
      <c r="B1132" s="978"/>
      <c r="C1132" s="978"/>
      <c r="D1132" s="978"/>
      <c r="E1132" s="978"/>
      <c r="F1132" s="978"/>
      <c r="G1132" s="978"/>
      <c r="H1132" s="978"/>
    </row>
    <row r="1133" spans="2:8" ht="18.75" customHeight="1">
      <c r="B1133" s="978"/>
      <c r="C1133" s="978"/>
      <c r="D1133" s="978"/>
      <c r="E1133" s="978"/>
      <c r="F1133" s="978"/>
      <c r="G1133" s="978"/>
      <c r="H1133" s="978"/>
    </row>
    <row r="1134" spans="2:8">
      <c r="B1134" s="45"/>
      <c r="C1134" s="121"/>
      <c r="D1134" s="121"/>
      <c r="E1134" s="121"/>
      <c r="F1134" s="121"/>
      <c r="G1134" s="121"/>
      <c r="H1134" s="45"/>
    </row>
    <row r="1135" spans="2:8">
      <c r="B1135" s="45"/>
      <c r="C1135" s="121"/>
      <c r="D1135" s="121"/>
      <c r="E1135" s="121"/>
      <c r="F1135" s="121"/>
      <c r="G1135" s="121"/>
      <c r="H1135" s="45"/>
    </row>
    <row r="1136" spans="2:8" ht="14.25">
      <c r="B1136" s="122"/>
      <c r="C1136" s="123"/>
      <c r="D1136" s="123"/>
      <c r="E1136" s="123"/>
      <c r="F1136" s="123"/>
      <c r="G1136" s="123"/>
      <c r="H1136" s="45"/>
    </row>
    <row r="1137" spans="2:8" ht="14.25">
      <c r="C1137" s="124"/>
      <c r="D1137" s="124"/>
      <c r="E1137" s="124"/>
      <c r="F1137" s="124"/>
      <c r="G1137" s="124"/>
      <c r="H1137" s="45"/>
    </row>
    <row r="1138" spans="2:8" ht="14.25" customHeight="1">
      <c r="C1138" s="123"/>
      <c r="D1138" s="123"/>
      <c r="E1138" s="123"/>
      <c r="F1138" s="123"/>
      <c r="G1138" s="123"/>
      <c r="H1138" s="125"/>
    </row>
    <row r="1139" spans="2:8" ht="14.25">
      <c r="B1139" s="122"/>
      <c r="C1139" s="123"/>
      <c r="D1139" s="123"/>
      <c r="E1139" s="123"/>
      <c r="F1139" s="123"/>
      <c r="G1139" s="123"/>
      <c r="H1139" s="45"/>
    </row>
    <row r="1140" spans="2:8" ht="14.25">
      <c r="C1140" s="124"/>
      <c r="D1140" s="124"/>
      <c r="E1140" s="124"/>
      <c r="F1140" s="124"/>
      <c r="G1140" s="124"/>
      <c r="H1140" s="124"/>
    </row>
    <row r="1141" spans="2:8" ht="14.25">
      <c r="B1141" s="45"/>
      <c r="C1141" s="123"/>
      <c r="D1141" s="123"/>
      <c r="E1141" s="123"/>
      <c r="F1141" s="123"/>
      <c r="G1141" s="123"/>
      <c r="H1141" s="125"/>
    </row>
    <row r="1143" spans="2:8" ht="15.75" customHeight="1">
      <c r="B1143" s="978"/>
      <c r="C1143" s="978"/>
      <c r="D1143" s="978"/>
      <c r="E1143" s="978"/>
      <c r="F1143" s="978"/>
      <c r="G1143" s="978"/>
      <c r="H1143" s="978"/>
    </row>
    <row r="1144" spans="2:8" ht="15.75" customHeight="1">
      <c r="B1144" s="978"/>
      <c r="C1144" s="978"/>
      <c r="D1144" s="978"/>
      <c r="E1144" s="978"/>
      <c r="F1144" s="978"/>
      <c r="G1144" s="978"/>
      <c r="H1144" s="978"/>
    </row>
    <row r="1145" spans="2:8" ht="18.75" customHeight="1">
      <c r="B1145" s="67"/>
      <c r="C1145" s="67"/>
      <c r="D1145" s="67"/>
      <c r="E1145" s="67"/>
      <c r="F1145" s="67"/>
      <c r="G1145" s="67"/>
      <c r="H1145" s="67"/>
    </row>
    <row r="1146" spans="2:8">
      <c r="B1146" s="126"/>
      <c r="C1146" s="45"/>
      <c r="D1146" s="45"/>
      <c r="E1146" s="45"/>
      <c r="F1146" s="45"/>
      <c r="G1146" s="45"/>
      <c r="H1146" s="45"/>
    </row>
    <row r="1147" spans="2:8" ht="15.75" customHeight="1">
      <c r="B1147" s="978"/>
      <c r="C1147" s="978"/>
      <c r="D1147" s="978"/>
      <c r="E1147" s="978"/>
      <c r="F1147" s="978"/>
      <c r="G1147" s="978"/>
      <c r="H1147" s="978"/>
    </row>
    <row r="1148" spans="2:8" ht="15.75" customHeight="1">
      <c r="B1148" s="978"/>
      <c r="C1148" s="978"/>
      <c r="D1148" s="978"/>
      <c r="E1148" s="978"/>
      <c r="F1148" s="978"/>
      <c r="G1148" s="978"/>
      <c r="H1148" s="978"/>
    </row>
    <row r="1149" spans="2:8" ht="14.25">
      <c r="B1149" s="978"/>
      <c r="C1149" s="978"/>
      <c r="D1149" s="978"/>
      <c r="E1149" s="978"/>
      <c r="F1149" s="978"/>
      <c r="G1149" s="978"/>
      <c r="H1149" s="978"/>
    </row>
    <row r="1150" spans="2:8" ht="14.25">
      <c r="B1150" s="45"/>
      <c r="C1150" s="45"/>
      <c r="D1150" s="45"/>
      <c r="E1150" s="45"/>
      <c r="F1150" s="45"/>
      <c r="G1150" s="45"/>
      <c r="H1150" s="45"/>
    </row>
    <row r="1151" spans="2:8" ht="21" customHeight="1">
      <c r="B1151" s="126"/>
    </row>
    <row r="1152" spans="2:8" ht="14.25">
      <c r="B1152" s="978"/>
      <c r="C1152" s="978"/>
      <c r="D1152" s="978"/>
      <c r="E1152" s="978"/>
      <c r="F1152" s="978"/>
      <c r="G1152" s="978"/>
      <c r="H1152" s="978"/>
    </row>
    <row r="1153" spans="2:8" ht="14.25">
      <c r="B1153" s="978"/>
      <c r="C1153" s="978"/>
      <c r="D1153" s="978"/>
      <c r="E1153" s="978"/>
      <c r="F1153" s="978"/>
      <c r="G1153" s="978"/>
      <c r="H1153" s="978"/>
    </row>
    <row r="1154" spans="2:8" ht="14.25">
      <c r="B1154" s="978"/>
      <c r="C1154" s="978"/>
      <c r="D1154" s="978"/>
      <c r="E1154" s="978"/>
      <c r="F1154" s="978"/>
      <c r="G1154" s="978"/>
      <c r="H1154" s="978"/>
    </row>
    <row r="1155" spans="2:8" ht="14.25">
      <c r="B1155" s="978"/>
      <c r="C1155" s="978"/>
      <c r="D1155" s="978"/>
      <c r="E1155" s="978"/>
      <c r="F1155" s="978"/>
      <c r="G1155" s="978"/>
      <c r="H1155" s="978"/>
    </row>
    <row r="1156" spans="2:8" ht="14.25">
      <c r="B1156" s="978"/>
      <c r="C1156" s="978"/>
      <c r="D1156" s="978"/>
      <c r="E1156" s="978"/>
      <c r="F1156" s="978"/>
      <c r="G1156" s="978"/>
      <c r="H1156" s="978"/>
    </row>
    <row r="1157" spans="2:8" ht="14.25">
      <c r="B1157" s="978"/>
      <c r="C1157" s="978"/>
      <c r="D1157" s="978"/>
      <c r="E1157" s="978"/>
      <c r="F1157" s="978"/>
      <c r="G1157" s="978"/>
      <c r="H1157" s="978"/>
    </row>
    <row r="1159" spans="2:8" ht="21" customHeight="1">
      <c r="B1159" s="981"/>
      <c r="C1159" s="981"/>
      <c r="D1159" s="981"/>
      <c r="E1159" s="981"/>
      <c r="F1159" s="981"/>
      <c r="G1159" s="981"/>
      <c r="H1159" s="981"/>
    </row>
    <row r="1160" spans="2:8" ht="15.75" customHeight="1">
      <c r="B1160" s="981"/>
      <c r="C1160" s="981"/>
      <c r="D1160" s="981"/>
      <c r="E1160" s="981"/>
      <c r="F1160" s="981"/>
      <c r="G1160" s="981"/>
      <c r="H1160" s="981"/>
    </row>
    <row r="1161" spans="2:8" ht="15.75" customHeight="1">
      <c r="B1161" s="981"/>
      <c r="C1161" s="981"/>
      <c r="D1161" s="981"/>
      <c r="E1161" s="981"/>
      <c r="F1161" s="981"/>
      <c r="G1161" s="981"/>
      <c r="H1161" s="981"/>
    </row>
    <row r="1162" spans="2:8" ht="15.75" customHeight="1">
      <c r="B1162" s="46"/>
      <c r="C1162" s="46"/>
      <c r="D1162" s="46"/>
      <c r="E1162" s="46"/>
      <c r="F1162" s="46"/>
      <c r="G1162" s="46"/>
      <c r="H1162" s="46"/>
    </row>
    <row r="1163" spans="2:8" ht="15.75" customHeight="1">
      <c r="B1163" s="46"/>
      <c r="C1163" s="46"/>
      <c r="D1163" s="46"/>
      <c r="E1163" s="46"/>
      <c r="F1163" s="46"/>
      <c r="G1163" s="46"/>
      <c r="H1163" s="46"/>
    </row>
    <row r="1165" spans="2:8" ht="14.25">
      <c r="B1165" s="45"/>
      <c r="C1165" s="45"/>
      <c r="D1165" s="45"/>
      <c r="E1165" s="45"/>
      <c r="F1165" s="45"/>
      <c r="G1165" s="45"/>
      <c r="H1165" s="45"/>
    </row>
    <row r="1166" spans="2:8" ht="15.6" customHeight="1">
      <c r="C1166" s="22"/>
      <c r="D1166" s="22"/>
      <c r="E1166" s="22"/>
      <c r="F1166" s="22"/>
      <c r="G1166" s="22"/>
      <c r="H1166" s="22"/>
    </row>
    <row r="1167" spans="2:8" ht="15.75" thickBot="1">
      <c r="B1167" s="100"/>
      <c r="C1167" s="101"/>
      <c r="D1167" s="101"/>
      <c r="E1167" s="101"/>
      <c r="F1167" s="101"/>
      <c r="G1167" s="101"/>
      <c r="H1167" s="101"/>
    </row>
    <row r="1168" spans="2:8">
      <c r="B1168" s="40"/>
      <c r="C1168" s="45"/>
      <c r="D1168" s="45"/>
      <c r="E1168" s="45"/>
      <c r="F1168" s="45"/>
      <c r="G1168" s="45"/>
      <c r="H1168" s="45"/>
    </row>
    <row r="1169" spans="2:8" ht="26.25" customHeight="1">
      <c r="B1169" s="114"/>
      <c r="C1169" s="1004"/>
      <c r="D1169" s="1004"/>
      <c r="E1169" s="1004"/>
      <c r="F1169" s="1004"/>
      <c r="G1169" s="1004"/>
      <c r="H1169" s="1004"/>
    </row>
    <row r="1170" spans="2:8">
      <c r="B1170" s="33"/>
      <c r="C1170" s="84"/>
      <c r="D1170" s="84"/>
      <c r="E1170" s="84"/>
      <c r="F1170" s="84"/>
      <c r="G1170" s="84"/>
      <c r="H1170" s="85"/>
    </row>
    <row r="1171" spans="2:8">
      <c r="B1171" s="45"/>
      <c r="C1171" s="70"/>
      <c r="D1171" s="70"/>
      <c r="E1171" s="70"/>
      <c r="F1171" s="70"/>
      <c r="G1171" s="70"/>
      <c r="H1171" s="70"/>
    </row>
    <row r="1172" spans="2:8" ht="14.25">
      <c r="B1172" s="1007"/>
      <c r="C1172" s="1007"/>
      <c r="D1172" s="22"/>
      <c r="E1172" s="22"/>
      <c r="F1172" s="22"/>
      <c r="G1172" s="22"/>
      <c r="H1172" s="123"/>
    </row>
    <row r="1173" spans="2:8">
      <c r="B1173" s="978"/>
      <c r="C1173" s="978"/>
      <c r="D1173" s="66"/>
      <c r="E1173" s="66"/>
      <c r="F1173" s="66"/>
      <c r="G1173" s="66"/>
      <c r="H1173" s="37"/>
    </row>
    <row r="1174" spans="2:8">
      <c r="B1174" s="45"/>
      <c r="C1174" s="88"/>
      <c r="D1174" s="88"/>
      <c r="E1174" s="88"/>
      <c r="F1174" s="88"/>
      <c r="G1174" s="88"/>
      <c r="H1174" s="89"/>
    </row>
    <row r="1175" spans="2:8" ht="14.25">
      <c r="B1175" s="1007"/>
      <c r="C1175" s="1007"/>
      <c r="D1175" s="37"/>
      <c r="E1175" s="37"/>
      <c r="F1175" s="37"/>
      <c r="G1175" s="37"/>
      <c r="H1175" s="118"/>
    </row>
    <row r="1176" spans="2:8" ht="14.25">
      <c r="B1176" s="978"/>
      <c r="C1176" s="978"/>
      <c r="D1176" s="37"/>
      <c r="E1176" s="37"/>
      <c r="F1176" s="37"/>
      <c r="G1176" s="37"/>
      <c r="H1176" s="118"/>
    </row>
    <row r="1177" spans="2:8">
      <c r="B1177" s="978"/>
      <c r="C1177" s="978"/>
      <c r="D1177" s="127"/>
      <c r="E1177" s="127"/>
      <c r="F1177" s="127"/>
      <c r="G1177" s="127"/>
      <c r="H1177" s="128"/>
    </row>
    <row r="1178" spans="2:8">
      <c r="B1178" s="45"/>
      <c r="C1178" s="88"/>
      <c r="D1178" s="88"/>
      <c r="E1178" s="88"/>
      <c r="F1178" s="88"/>
      <c r="G1178" s="88"/>
      <c r="H1178" s="89"/>
    </row>
    <row r="1179" spans="2:8">
      <c r="B1179" s="45"/>
      <c r="C1179" s="66"/>
      <c r="D1179" s="66"/>
      <c r="E1179" s="66"/>
      <c r="F1179" s="66"/>
      <c r="G1179" s="66"/>
      <c r="H1179" s="82"/>
    </row>
    <row r="1180" spans="2:8" ht="15.75" thickBot="1">
      <c r="B1180" s="45"/>
      <c r="C1180" s="83"/>
      <c r="D1180" s="83"/>
      <c r="E1180" s="83"/>
      <c r="F1180" s="83"/>
      <c r="G1180" s="83"/>
      <c r="H1180" s="129"/>
    </row>
    <row r="1181" spans="2:8" ht="14.25">
      <c r="B1181" s="45"/>
      <c r="C1181" s="82"/>
      <c r="D1181" s="82"/>
      <c r="E1181" s="82"/>
      <c r="F1181" s="82"/>
      <c r="G1181" s="82"/>
      <c r="H1181" s="82"/>
    </row>
    <row r="1182" spans="2:8" ht="21.75" customHeight="1">
      <c r="B1182" s="126"/>
      <c r="C1182" s="45"/>
      <c r="D1182" s="45"/>
      <c r="E1182" s="45"/>
      <c r="F1182" s="45"/>
      <c r="G1182" s="45"/>
      <c r="H1182" s="45"/>
    </row>
    <row r="1183" spans="2:8" ht="15.6" customHeight="1">
      <c r="B1183" s="45"/>
      <c r="C1183" s="45"/>
      <c r="D1183" s="45"/>
      <c r="E1183" s="45"/>
      <c r="F1183" s="45"/>
      <c r="G1183" s="45"/>
      <c r="H1183" s="45"/>
    </row>
    <row r="1184" spans="2:8" ht="15.6" customHeight="1">
      <c r="B1184" s="981"/>
      <c r="C1184" s="981"/>
      <c r="D1184" s="981"/>
      <c r="E1184" s="981"/>
      <c r="F1184" s="981"/>
      <c r="G1184" s="981"/>
      <c r="H1184" s="981"/>
    </row>
    <row r="1185" spans="2:8" ht="15.75" customHeight="1">
      <c r="B1185" s="981"/>
      <c r="C1185" s="981"/>
      <c r="D1185" s="981"/>
      <c r="E1185" s="981"/>
      <c r="F1185" s="981"/>
      <c r="G1185" s="981"/>
      <c r="H1185" s="981"/>
    </row>
    <row r="1186" spans="2:8" ht="15.75" customHeight="1">
      <c r="B1186" s="981"/>
      <c r="C1186" s="981"/>
      <c r="D1186" s="981"/>
      <c r="E1186" s="981"/>
      <c r="F1186" s="981"/>
      <c r="G1186" s="981"/>
      <c r="H1186" s="981"/>
    </row>
    <row r="1187" spans="2:8" ht="18.75" customHeight="1">
      <c r="B1187" s="981"/>
      <c r="C1187" s="981"/>
      <c r="D1187" s="981"/>
      <c r="E1187" s="981"/>
      <c r="F1187" s="981"/>
      <c r="G1187" s="981"/>
      <c r="H1187" s="981"/>
    </row>
    <row r="1188" spans="2:8" ht="14.25">
      <c r="B1188" s="981"/>
      <c r="C1188" s="981"/>
      <c r="D1188" s="981"/>
      <c r="E1188" s="981"/>
      <c r="F1188" s="981"/>
      <c r="G1188" s="981"/>
      <c r="H1188" s="981"/>
    </row>
    <row r="1191" spans="2:8" ht="18.75" customHeight="1">
      <c r="B1191" s="126"/>
      <c r="C1191" s="45"/>
      <c r="D1191" s="45"/>
      <c r="E1191" s="45"/>
      <c r="F1191" s="45"/>
      <c r="G1191" s="45"/>
      <c r="H1191" s="45"/>
    </row>
    <row r="1192" spans="2:8" ht="14.25">
      <c r="B1192" s="45"/>
      <c r="C1192" s="45"/>
      <c r="D1192" s="45"/>
      <c r="E1192" s="45"/>
      <c r="F1192" s="45"/>
      <c r="G1192" s="45"/>
      <c r="H1192" s="45"/>
    </row>
    <row r="1193" spans="2:8" ht="15.75" customHeight="1">
      <c r="B1193" s="978"/>
      <c r="C1193" s="978"/>
      <c r="D1193" s="978"/>
      <c r="E1193" s="978"/>
      <c r="F1193" s="978"/>
      <c r="G1193" s="978"/>
      <c r="H1193" s="978"/>
    </row>
    <row r="1194" spans="2:8" ht="15.75" customHeight="1">
      <c r="B1194" s="978"/>
      <c r="C1194" s="978"/>
      <c r="D1194" s="978"/>
      <c r="E1194" s="978"/>
      <c r="F1194" s="978"/>
      <c r="G1194" s="978"/>
      <c r="H1194" s="978"/>
    </row>
    <row r="1195" spans="2:8" ht="18.75" customHeight="1">
      <c r="B1195" s="978"/>
      <c r="C1195" s="978"/>
      <c r="D1195" s="978"/>
      <c r="E1195" s="978"/>
      <c r="F1195" s="978"/>
      <c r="G1195" s="978"/>
      <c r="H1195" s="978"/>
    </row>
    <row r="1196" spans="2:8" ht="18.75" customHeight="1">
      <c r="B1196" s="978"/>
      <c r="C1196" s="978"/>
      <c r="D1196" s="978"/>
      <c r="E1196" s="978"/>
      <c r="F1196" s="978"/>
      <c r="G1196" s="978"/>
      <c r="H1196" s="978"/>
    </row>
    <row r="1197" spans="2:8" ht="15.75" customHeight="1">
      <c r="B1197" s="978"/>
      <c r="C1197" s="978"/>
      <c r="D1197" s="978"/>
      <c r="E1197" s="978"/>
      <c r="F1197" s="978"/>
      <c r="G1197" s="978"/>
      <c r="H1197" s="978"/>
    </row>
    <row r="1198" spans="2:8" ht="18.75" customHeight="1">
      <c r="B1198" s="978"/>
      <c r="C1198" s="978"/>
      <c r="D1198" s="978"/>
      <c r="E1198" s="978"/>
      <c r="F1198" s="978"/>
      <c r="G1198" s="978"/>
      <c r="H1198" s="978"/>
    </row>
    <row r="1199" spans="2:8" ht="18.75" customHeight="1">
      <c r="B1199" s="67"/>
      <c r="C1199" s="67"/>
      <c r="D1199" s="67"/>
      <c r="E1199" s="67"/>
      <c r="F1199" s="67"/>
      <c r="G1199" s="67"/>
      <c r="H1199" s="67"/>
    </row>
    <row r="1200" spans="2:8" ht="15.75" customHeight="1">
      <c r="B1200" s="1006"/>
      <c r="C1200" s="1000"/>
      <c r="D1200" s="67"/>
      <c r="E1200" s="67"/>
      <c r="F1200" s="67"/>
      <c r="G1200" s="67"/>
      <c r="H1200" s="67"/>
    </row>
    <row r="1201" spans="2:8" ht="15.75" customHeight="1">
      <c r="B1201" s="67"/>
      <c r="C1201" s="67"/>
      <c r="D1201" s="67"/>
      <c r="E1201" s="67"/>
      <c r="F1201" s="67"/>
      <c r="G1201" s="67"/>
      <c r="H1201" s="67"/>
    </row>
    <row r="1202" spans="2:8" ht="15.75" customHeight="1">
      <c r="B1202" s="123"/>
      <c r="C1202" s="978"/>
      <c r="D1202" s="978"/>
      <c r="E1202" s="978"/>
      <c r="F1202" s="978"/>
      <c r="G1202" s="978"/>
      <c r="H1202" s="978"/>
    </row>
    <row r="1203" spans="2:8" ht="15.75" customHeight="1">
      <c r="B1203" s="45"/>
      <c r="C1203" s="978"/>
      <c r="D1203" s="978"/>
      <c r="E1203" s="978"/>
      <c r="F1203" s="978"/>
      <c r="G1203" s="978"/>
      <c r="H1203" s="978"/>
    </row>
    <row r="1204" spans="2:8" ht="15.75" customHeight="1">
      <c r="B1204" s="45"/>
      <c r="C1204" s="978"/>
      <c r="D1204" s="978"/>
      <c r="E1204" s="978"/>
      <c r="F1204" s="978"/>
      <c r="G1204" s="978"/>
      <c r="H1204" s="978"/>
    </row>
    <row r="1205" spans="2:8" ht="15.75" customHeight="1">
      <c r="B1205" s="45"/>
      <c r="C1205" s="978"/>
      <c r="D1205" s="978"/>
      <c r="E1205" s="978"/>
      <c r="F1205" s="978"/>
      <c r="G1205" s="978"/>
      <c r="H1205" s="978"/>
    </row>
    <row r="1206" spans="2:8" ht="15.75" customHeight="1">
      <c r="B1206" s="45"/>
      <c r="C1206" s="978"/>
      <c r="D1206" s="978"/>
      <c r="E1206" s="978"/>
      <c r="F1206" s="978"/>
      <c r="G1206" s="978"/>
      <c r="H1206" s="978"/>
    </row>
    <row r="1207" spans="2:8" ht="15.75" customHeight="1">
      <c r="B1207" s="45"/>
      <c r="C1207" s="978"/>
      <c r="D1207" s="978"/>
      <c r="E1207" s="978"/>
      <c r="F1207" s="978"/>
      <c r="G1207" s="978"/>
      <c r="H1207" s="978"/>
    </row>
    <row r="1208" spans="2:8" ht="15.75" customHeight="1">
      <c r="B1208" s="45"/>
      <c r="C1208" s="978"/>
      <c r="D1208" s="978"/>
      <c r="E1208" s="978"/>
      <c r="F1208" s="978"/>
      <c r="G1208" s="978"/>
      <c r="H1208" s="978"/>
    </row>
    <row r="1209" spans="2:8" ht="15.75" customHeight="1">
      <c r="B1209" s="45"/>
      <c r="C1209" s="978"/>
      <c r="D1209" s="978"/>
      <c r="E1209" s="978"/>
      <c r="F1209" s="978"/>
      <c r="G1209" s="978"/>
      <c r="H1209" s="978"/>
    </row>
    <row r="1210" spans="2:8" ht="15.75" customHeight="1">
      <c r="B1210" s="46"/>
      <c r="C1210" s="978"/>
      <c r="D1210" s="978"/>
      <c r="E1210" s="978"/>
      <c r="F1210" s="978"/>
      <c r="G1210" s="978"/>
      <c r="H1210" s="978"/>
    </row>
    <row r="1211" spans="2:8" ht="15.75" customHeight="1">
      <c r="B1211" s="46"/>
      <c r="C1211" s="978"/>
      <c r="D1211" s="978"/>
      <c r="E1211" s="978"/>
      <c r="F1211" s="978"/>
      <c r="G1211" s="978"/>
      <c r="H1211" s="978"/>
    </row>
    <row r="1212" spans="2:8" ht="15.75" customHeight="1">
      <c r="B1212" s="46"/>
      <c r="C1212" s="978"/>
      <c r="D1212" s="978"/>
      <c r="E1212" s="978"/>
      <c r="F1212" s="978"/>
      <c r="G1212" s="978"/>
      <c r="H1212" s="978"/>
    </row>
    <row r="1213" spans="2:8" ht="18.75" customHeight="1">
      <c r="B1213" s="46"/>
      <c r="C1213" s="978"/>
      <c r="D1213" s="978"/>
      <c r="E1213" s="978"/>
      <c r="F1213" s="978"/>
      <c r="G1213" s="978"/>
      <c r="H1213" s="978"/>
    </row>
    <row r="1214" spans="2:8" ht="18.75" customHeight="1">
      <c r="B1214" s="46"/>
      <c r="C1214" s="45"/>
      <c r="D1214" s="45"/>
      <c r="E1214" s="45"/>
      <c r="F1214" s="45"/>
      <c r="G1214" s="45"/>
      <c r="H1214" s="45"/>
    </row>
    <row r="1215" spans="2:8" ht="14.25">
      <c r="B1215" s="123"/>
      <c r="C1215" s="1000"/>
      <c r="D1215" s="1000"/>
      <c r="E1215" s="1000"/>
      <c r="F1215" s="1000"/>
      <c r="G1215" s="1000"/>
      <c r="H1215" s="1000"/>
    </row>
    <row r="1216" spans="2:8" ht="14.25">
      <c r="B1216" s="45"/>
      <c r="C1216" s="45"/>
      <c r="D1216" s="45"/>
      <c r="E1216" s="45"/>
      <c r="F1216" s="45"/>
      <c r="G1216" s="45"/>
      <c r="H1216" s="45"/>
    </row>
    <row r="1217" spans="2:8" ht="15.75" customHeight="1">
      <c r="B1217" s="978"/>
      <c r="C1217" s="978"/>
      <c r="D1217" s="978"/>
      <c r="E1217" s="978"/>
      <c r="F1217" s="978"/>
      <c r="G1217" s="978"/>
      <c r="H1217" s="978"/>
    </row>
    <row r="1218" spans="2:8" ht="15.75" customHeight="1">
      <c r="B1218" s="978"/>
      <c r="C1218" s="978"/>
      <c r="D1218" s="978"/>
      <c r="E1218" s="978"/>
      <c r="F1218" s="978"/>
      <c r="G1218" s="978"/>
      <c r="H1218" s="978"/>
    </row>
    <row r="1219" spans="2:8" ht="15.75" customHeight="1">
      <c r="B1219" s="978"/>
      <c r="C1219" s="978"/>
      <c r="D1219" s="978"/>
      <c r="E1219" s="978"/>
      <c r="F1219" s="978"/>
      <c r="G1219" s="978"/>
      <c r="H1219" s="978"/>
    </row>
    <row r="1220" spans="2:8" ht="15.75" customHeight="1">
      <c r="B1220" s="978"/>
      <c r="C1220" s="978"/>
      <c r="D1220" s="978"/>
      <c r="E1220" s="978"/>
      <c r="F1220" s="978"/>
      <c r="G1220" s="978"/>
      <c r="H1220" s="978"/>
    </row>
    <row r="1221" spans="2:8" ht="15.75" customHeight="1">
      <c r="B1221" s="978"/>
      <c r="C1221" s="978"/>
      <c r="D1221" s="978"/>
      <c r="E1221" s="978"/>
      <c r="F1221" s="978"/>
      <c r="G1221" s="978"/>
      <c r="H1221" s="978"/>
    </row>
    <row r="1222" spans="2:8" ht="15.75" customHeight="1">
      <c r="B1222" s="978"/>
      <c r="C1222" s="978"/>
      <c r="D1222" s="978"/>
      <c r="E1222" s="978"/>
      <c r="F1222" s="978"/>
      <c r="G1222" s="978"/>
      <c r="H1222" s="978"/>
    </row>
    <row r="1223" spans="2:8" ht="21" customHeight="1">
      <c r="B1223" s="978"/>
      <c r="C1223" s="978"/>
      <c r="D1223" s="978"/>
      <c r="E1223" s="978"/>
      <c r="F1223" s="978"/>
      <c r="G1223" s="978"/>
      <c r="H1223" s="978"/>
    </row>
    <row r="1224" spans="2:8" ht="13.5" customHeight="1">
      <c r="B1224" s="67"/>
      <c r="C1224" s="67"/>
      <c r="D1224" s="67"/>
      <c r="E1224" s="67"/>
      <c r="F1224" s="67"/>
      <c r="G1224" s="67"/>
      <c r="H1224" s="67"/>
    </row>
    <row r="1225" spans="2:8" ht="15.75" customHeight="1">
      <c r="B1225" s="978"/>
      <c r="C1225" s="978"/>
      <c r="D1225" s="978"/>
      <c r="E1225" s="978"/>
      <c r="F1225" s="978"/>
      <c r="G1225" s="978"/>
      <c r="H1225" s="978"/>
    </row>
    <row r="1226" spans="2:8" ht="14.25">
      <c r="B1226" s="978"/>
      <c r="C1226" s="978"/>
      <c r="D1226" s="978"/>
      <c r="E1226" s="978"/>
      <c r="F1226" s="978"/>
      <c r="G1226" s="978"/>
      <c r="H1226" s="978"/>
    </row>
    <row r="1227" spans="2:8" ht="14.25">
      <c r="B1227" s="978"/>
      <c r="C1227" s="978"/>
      <c r="D1227" s="978"/>
      <c r="E1227" s="978"/>
      <c r="F1227" s="978"/>
      <c r="G1227" s="978"/>
      <c r="H1227" s="978"/>
    </row>
    <row r="1228" spans="2:8" ht="14.25">
      <c r="B1228" s="978"/>
      <c r="C1228" s="978"/>
      <c r="D1228" s="978"/>
      <c r="E1228" s="978"/>
      <c r="F1228" s="978"/>
      <c r="G1228" s="978"/>
      <c r="H1228" s="978"/>
    </row>
    <row r="1229" spans="2:8" ht="14.25">
      <c r="B1229" s="45"/>
      <c r="C1229" s="45"/>
      <c r="D1229" s="45"/>
      <c r="E1229" s="45"/>
      <c r="F1229" s="45"/>
      <c r="G1229" s="45"/>
      <c r="H1229" s="45"/>
    </row>
    <row r="1230" spans="2:8" ht="14.25">
      <c r="B1230" s="45"/>
      <c r="C1230" s="45"/>
      <c r="D1230" s="45"/>
      <c r="E1230" s="45"/>
      <c r="F1230" s="45"/>
      <c r="G1230" s="45"/>
      <c r="H1230" s="45"/>
    </row>
    <row r="1231" spans="2:8" ht="14.25">
      <c r="B1231" s="45"/>
      <c r="C1231" s="45"/>
      <c r="D1231" s="45"/>
      <c r="E1231" s="45"/>
      <c r="F1231" s="45"/>
      <c r="G1231" s="45"/>
      <c r="H1231" s="45"/>
    </row>
    <row r="1232" spans="2:8" ht="14.25">
      <c r="B1232" s="45"/>
      <c r="C1232" s="45"/>
      <c r="D1232" s="45"/>
      <c r="E1232" s="45"/>
      <c r="F1232" s="45"/>
      <c r="G1232" s="45"/>
      <c r="H1232" s="45"/>
    </row>
    <row r="1233" spans="2:8" ht="14.25">
      <c r="B1233" s="45"/>
      <c r="C1233" s="45"/>
      <c r="D1233" s="45"/>
      <c r="E1233" s="45"/>
      <c r="F1233" s="45"/>
      <c r="G1233" s="45"/>
      <c r="H1233" s="45"/>
    </row>
    <row r="1234" spans="2:8" ht="14.25">
      <c r="B1234" s="45"/>
      <c r="C1234" s="45"/>
      <c r="D1234" s="45"/>
      <c r="E1234" s="45"/>
      <c r="F1234" s="45"/>
      <c r="G1234" s="45"/>
      <c r="H1234" s="45"/>
    </row>
    <row r="1235" spans="2:8" ht="14.25">
      <c r="B1235" s="45"/>
      <c r="C1235" s="45"/>
      <c r="D1235" s="45"/>
      <c r="E1235" s="45"/>
      <c r="F1235" s="45"/>
      <c r="G1235" s="45"/>
      <c r="H1235" s="45"/>
    </row>
    <row r="1236" spans="2:8" ht="14.25">
      <c r="B1236" s="46"/>
      <c r="C1236" s="77"/>
      <c r="D1236" s="77"/>
      <c r="E1236" s="77"/>
      <c r="F1236" s="77"/>
      <c r="G1236" s="77"/>
      <c r="H1236" s="77"/>
    </row>
    <row r="1237" spans="2:8" ht="14.25">
      <c r="B1237" s="46"/>
      <c r="C1237" s="77"/>
      <c r="D1237" s="77"/>
      <c r="E1237" s="77"/>
      <c r="F1237" s="77"/>
      <c r="G1237" s="77"/>
      <c r="H1237" s="77"/>
    </row>
    <row r="1238" spans="2:8" ht="15.75" thickBot="1">
      <c r="B1238" s="100"/>
      <c r="C1238" s="101"/>
      <c r="D1238" s="101"/>
      <c r="E1238" s="101"/>
      <c r="F1238" s="101"/>
      <c r="G1238" s="101"/>
      <c r="H1238" s="101"/>
    </row>
    <row r="1239" spans="2:8" ht="14.25">
      <c r="B1239" s="46"/>
      <c r="C1239" s="77"/>
      <c r="D1239" s="77"/>
      <c r="E1239" s="77"/>
      <c r="F1239" s="77"/>
      <c r="G1239" s="77"/>
      <c r="H1239" s="77"/>
    </row>
    <row r="1240" spans="2:8" ht="32.25" customHeight="1">
      <c r="B1240" s="114"/>
      <c r="C1240" s="1004"/>
      <c r="D1240" s="1004"/>
      <c r="E1240" s="1004"/>
      <c r="F1240" s="1004"/>
      <c r="G1240" s="1004"/>
      <c r="H1240" s="1004"/>
    </row>
    <row r="1242" spans="2:8" ht="15.75" customHeight="1">
      <c r="B1242" s="92"/>
      <c r="C1242" s="77"/>
      <c r="D1242" s="77"/>
      <c r="E1242" s="77"/>
      <c r="F1242" s="77"/>
      <c r="G1242" s="77"/>
      <c r="H1242" s="77"/>
    </row>
    <row r="1243" spans="2:8" ht="15.75" customHeight="1">
      <c r="B1243" s="46"/>
      <c r="C1243" s="77"/>
      <c r="D1243" s="77"/>
      <c r="E1243" s="77"/>
      <c r="F1243" s="77"/>
      <c r="G1243" s="77"/>
      <c r="H1243" s="77"/>
    </row>
    <row r="1244" spans="2:8" ht="15.75" customHeight="1">
      <c r="B1244" s="978"/>
      <c r="C1244" s="978"/>
      <c r="D1244" s="978"/>
      <c r="E1244" s="978"/>
      <c r="F1244" s="978"/>
      <c r="G1244" s="978"/>
      <c r="H1244" s="978"/>
    </row>
    <row r="1245" spans="2:8" ht="15.75" customHeight="1">
      <c r="B1245" s="978"/>
      <c r="C1245" s="978"/>
      <c r="D1245" s="978"/>
      <c r="E1245" s="978"/>
      <c r="F1245" s="978"/>
      <c r="G1245" s="978"/>
      <c r="H1245" s="978"/>
    </row>
    <row r="1246" spans="2:8" ht="15.75" customHeight="1">
      <c r="B1246" s="978"/>
      <c r="C1246" s="978"/>
      <c r="D1246" s="978"/>
      <c r="E1246" s="978"/>
      <c r="F1246" s="978"/>
      <c r="G1246" s="978"/>
      <c r="H1246" s="978"/>
    </row>
    <row r="1247" spans="2:8" ht="15.75" customHeight="1">
      <c r="B1247" s="978"/>
      <c r="C1247" s="978"/>
      <c r="D1247" s="978"/>
      <c r="E1247" s="978"/>
      <c r="F1247" s="978"/>
      <c r="G1247" s="978"/>
      <c r="H1247" s="978"/>
    </row>
    <row r="1248" spans="2:8" ht="15.75" customHeight="1">
      <c r="B1248" s="978"/>
      <c r="C1248" s="978"/>
      <c r="D1248" s="978"/>
      <c r="E1248" s="978"/>
      <c r="F1248" s="978"/>
      <c r="G1248" s="978"/>
      <c r="H1248" s="978"/>
    </row>
    <row r="1249" spans="2:8" ht="15.75" customHeight="1">
      <c r="B1249" s="46"/>
      <c r="C1249" s="77"/>
      <c r="D1249" s="77"/>
      <c r="E1249" s="77"/>
      <c r="F1249" s="77"/>
      <c r="G1249" s="77"/>
      <c r="H1249" s="77"/>
    </row>
    <row r="1250" spans="2:8" ht="18.75" customHeight="1">
      <c r="B1250" s="978"/>
      <c r="C1250" s="978"/>
      <c r="D1250" s="978"/>
      <c r="E1250" s="978"/>
      <c r="F1250" s="978"/>
      <c r="G1250" s="978"/>
      <c r="H1250" s="978"/>
    </row>
    <row r="1251" spans="2:8" ht="21.75" customHeight="1">
      <c r="B1251" s="978"/>
      <c r="C1251" s="978"/>
      <c r="D1251" s="978"/>
      <c r="E1251" s="978"/>
      <c r="F1251" s="978"/>
      <c r="G1251" s="978"/>
      <c r="H1251" s="978"/>
    </row>
    <row r="1252" spans="2:8" ht="14.25">
      <c r="B1252" s="67"/>
      <c r="C1252" s="67"/>
      <c r="D1252" s="67"/>
      <c r="E1252" s="67"/>
      <c r="F1252" s="67"/>
      <c r="G1252" s="67"/>
      <c r="H1252" s="67"/>
    </row>
    <row r="1253" spans="2:8" ht="14.25">
      <c r="B1253" s="10"/>
      <c r="C1253" s="33"/>
      <c r="D1253" s="33"/>
      <c r="E1253" s="33"/>
      <c r="F1253" s="33"/>
      <c r="G1253" s="33"/>
      <c r="H1253" s="33"/>
    </row>
    <row r="1254" spans="2:8" ht="24.75" customHeight="1">
      <c r="B1254" s="130"/>
    </row>
    <row r="1255" spans="2:8">
      <c r="B1255" s="64"/>
    </row>
    <row r="1256" spans="2:8">
      <c r="B1256" s="1005"/>
      <c r="C1256" s="1000"/>
    </row>
    <row r="1257" spans="2:8">
      <c r="B1257" s="64"/>
    </row>
    <row r="1258" spans="2:8" ht="15.75" customHeight="1">
      <c r="B1258" s="977"/>
      <c r="C1258" s="977"/>
      <c r="D1258" s="977"/>
      <c r="E1258" s="977"/>
      <c r="F1258" s="977"/>
      <c r="G1258" s="977"/>
      <c r="H1258" s="977"/>
    </row>
    <row r="1259" spans="2:8" ht="15.75" customHeight="1">
      <c r="B1259" s="977"/>
      <c r="C1259" s="977"/>
      <c r="D1259" s="977"/>
      <c r="E1259" s="977"/>
      <c r="F1259" s="977"/>
      <c r="G1259" s="977"/>
      <c r="H1259" s="977"/>
    </row>
    <row r="1260" spans="2:8" ht="15.75" customHeight="1">
      <c r="B1260" s="977"/>
      <c r="C1260" s="977"/>
      <c r="D1260" s="977"/>
      <c r="E1260" s="977"/>
      <c r="F1260" s="977"/>
      <c r="G1260" s="977"/>
      <c r="H1260" s="977"/>
    </row>
    <row r="1261" spans="2:8" ht="15.75" customHeight="1">
      <c r="B1261" s="977"/>
      <c r="C1261" s="977"/>
      <c r="D1261" s="977"/>
      <c r="E1261" s="977"/>
      <c r="F1261" s="977"/>
      <c r="G1261" s="977"/>
      <c r="H1261" s="977"/>
    </row>
    <row r="1262" spans="2:8" ht="15.75" customHeight="1">
      <c r="B1262" s="977"/>
      <c r="C1262" s="977"/>
      <c r="D1262" s="977"/>
      <c r="E1262" s="977"/>
      <c r="F1262" s="977"/>
      <c r="G1262" s="977"/>
      <c r="H1262" s="977"/>
    </row>
    <row r="1263" spans="2:8" ht="20.45" customHeight="1">
      <c r="B1263" s="977"/>
      <c r="C1263" s="977"/>
      <c r="D1263" s="977"/>
      <c r="E1263" s="977"/>
      <c r="F1263" s="977"/>
      <c r="G1263" s="977"/>
      <c r="H1263" s="977"/>
    </row>
    <row r="1264" spans="2:8" ht="20.45" customHeight="1">
      <c r="B1264" s="977"/>
      <c r="C1264" s="977"/>
      <c r="D1264" s="977"/>
      <c r="E1264" s="977"/>
      <c r="F1264" s="977"/>
      <c r="G1264" s="977"/>
      <c r="H1264" s="977"/>
    </row>
    <row r="1265" spans="2:8" ht="17.25" customHeight="1">
      <c r="B1265" s="977"/>
      <c r="C1265" s="977"/>
      <c r="D1265" s="977"/>
      <c r="E1265" s="977"/>
      <c r="F1265" s="977"/>
      <c r="G1265" s="977"/>
      <c r="H1265" s="977"/>
    </row>
    <row r="1266" spans="2:8" ht="17.25" customHeight="1">
      <c r="B1266" s="977"/>
      <c r="C1266" s="977"/>
      <c r="D1266" s="977"/>
      <c r="E1266" s="977"/>
      <c r="F1266" s="977"/>
      <c r="G1266" s="977"/>
      <c r="H1266" s="977"/>
    </row>
    <row r="1267" spans="2:8" ht="17.25" customHeight="1">
      <c r="B1267" s="977"/>
      <c r="C1267" s="977"/>
      <c r="D1267" s="977"/>
      <c r="E1267" s="977"/>
      <c r="F1267" s="977"/>
      <c r="G1267" s="977"/>
      <c r="H1267" s="977"/>
    </row>
    <row r="1268" spans="2:8" ht="17.25" customHeight="1">
      <c r="B1268" s="977"/>
      <c r="C1268" s="977"/>
      <c r="D1268" s="977"/>
      <c r="E1268" s="977"/>
      <c r="F1268" s="977"/>
      <c r="G1268" s="977"/>
      <c r="H1268" s="977"/>
    </row>
    <row r="1269" spans="2:8" ht="15.75" customHeight="1">
      <c r="B1269" s="131"/>
      <c r="C1269" s="49"/>
      <c r="D1269" s="49"/>
      <c r="E1269" s="49"/>
      <c r="F1269" s="49"/>
      <c r="G1269" s="49"/>
      <c r="H1269" s="50"/>
    </row>
    <row r="1270" spans="2:8" ht="15.75" customHeight="1">
      <c r="B1270" s="977"/>
      <c r="C1270" s="977"/>
      <c r="D1270" s="977"/>
      <c r="E1270" s="977"/>
      <c r="F1270" s="977"/>
      <c r="G1270" s="977"/>
      <c r="H1270" s="977"/>
    </row>
    <row r="1271" spans="2:8" ht="15.75" customHeight="1">
      <c r="B1271" s="977"/>
      <c r="C1271" s="977"/>
      <c r="D1271" s="977"/>
      <c r="E1271" s="977"/>
      <c r="F1271" s="977"/>
      <c r="G1271" s="977"/>
      <c r="H1271" s="977"/>
    </row>
    <row r="1272" spans="2:8" ht="15.75" customHeight="1">
      <c r="B1272" s="977"/>
      <c r="C1272" s="977"/>
      <c r="D1272" s="977"/>
      <c r="E1272" s="977"/>
      <c r="F1272" s="977"/>
      <c r="G1272" s="977"/>
      <c r="H1272" s="977"/>
    </row>
    <row r="1273" spans="2:8" ht="15.75" customHeight="1">
      <c r="B1273" s="977"/>
      <c r="C1273" s="977"/>
      <c r="D1273" s="977"/>
      <c r="E1273" s="977"/>
      <c r="F1273" s="977"/>
      <c r="G1273" s="977"/>
      <c r="H1273" s="977"/>
    </row>
    <row r="1274" spans="2:8" ht="15" customHeight="1">
      <c r="B1274" s="132"/>
      <c r="C1274" s="132"/>
      <c r="D1274" s="132"/>
      <c r="E1274" s="132"/>
      <c r="F1274" s="132"/>
      <c r="G1274" s="132"/>
      <c r="H1274" s="132"/>
    </row>
    <row r="1275" spans="2:8" ht="15" customHeight="1">
      <c r="B1275" s="977"/>
      <c r="C1275" s="977"/>
      <c r="D1275" s="977"/>
      <c r="E1275" s="977"/>
      <c r="F1275" s="977"/>
      <c r="G1275" s="977"/>
      <c r="H1275" s="977"/>
    </row>
    <row r="1276" spans="2:8" ht="15" customHeight="1">
      <c r="B1276" s="977"/>
      <c r="C1276" s="977"/>
      <c r="D1276" s="977"/>
      <c r="E1276" s="977"/>
      <c r="F1276" s="977"/>
      <c r="G1276" s="977"/>
      <c r="H1276" s="977"/>
    </row>
    <row r="1277" spans="2:8" ht="15" customHeight="1">
      <c r="B1277" s="977"/>
      <c r="C1277" s="977"/>
      <c r="D1277" s="977"/>
      <c r="E1277" s="977"/>
      <c r="F1277" s="977"/>
      <c r="G1277" s="977"/>
      <c r="H1277" s="977"/>
    </row>
    <row r="1278" spans="2:8" ht="15" customHeight="1">
      <c r="B1278" s="977"/>
      <c r="C1278" s="977"/>
      <c r="D1278" s="977"/>
      <c r="E1278" s="977"/>
      <c r="F1278" s="977"/>
      <c r="G1278" s="977"/>
      <c r="H1278" s="977"/>
    </row>
    <row r="1279" spans="2:8" ht="15" customHeight="1">
      <c r="B1279" s="67"/>
      <c r="C1279" s="67"/>
      <c r="D1279" s="67"/>
      <c r="E1279" s="67"/>
      <c r="F1279" s="67"/>
      <c r="G1279" s="67"/>
      <c r="H1279" s="67"/>
    </row>
    <row r="1280" spans="2:8">
      <c r="B1280" s="123"/>
      <c r="C1280" s="984"/>
      <c r="D1280" s="984"/>
      <c r="E1280" s="92"/>
      <c r="F1280" s="92"/>
      <c r="G1280" s="92"/>
    </row>
    <row r="1281" spans="2:8" ht="15" customHeight="1">
      <c r="B1281" s="64"/>
    </row>
    <row r="1282" spans="2:8" ht="15" customHeight="1">
      <c r="B1282" s="977"/>
      <c r="C1282" s="977"/>
      <c r="D1282" s="977"/>
      <c r="E1282" s="977"/>
      <c r="F1282" s="977"/>
      <c r="G1282" s="977"/>
      <c r="H1282" s="977"/>
    </row>
    <row r="1283" spans="2:8" ht="15" customHeight="1">
      <c r="B1283" s="977"/>
      <c r="C1283" s="977"/>
      <c r="D1283" s="977"/>
      <c r="E1283" s="977"/>
      <c r="F1283" s="977"/>
      <c r="G1283" s="977"/>
      <c r="H1283" s="977"/>
    </row>
    <row r="1284" spans="2:8" ht="15" customHeight="1">
      <c r="B1284" s="977"/>
      <c r="C1284" s="977"/>
      <c r="D1284" s="977"/>
      <c r="E1284" s="977"/>
      <c r="F1284" s="977"/>
      <c r="G1284" s="977"/>
      <c r="H1284" s="977"/>
    </row>
    <row r="1285" spans="2:8" ht="15" customHeight="1">
      <c r="B1285" s="977"/>
      <c r="C1285" s="977"/>
      <c r="D1285" s="977"/>
      <c r="E1285" s="977"/>
      <c r="F1285" s="977"/>
      <c r="G1285" s="977"/>
      <c r="H1285" s="977"/>
    </row>
    <row r="1286" spans="2:8" ht="15" customHeight="1">
      <c r="B1286" s="977"/>
      <c r="C1286" s="977"/>
      <c r="D1286" s="977"/>
      <c r="E1286" s="977"/>
      <c r="F1286" s="977"/>
      <c r="G1286" s="977"/>
      <c r="H1286" s="977"/>
    </row>
    <row r="1287" spans="2:8" ht="15" customHeight="1">
      <c r="B1287" s="977"/>
      <c r="C1287" s="977"/>
      <c r="D1287" s="977"/>
      <c r="E1287" s="977"/>
      <c r="F1287" s="977"/>
      <c r="G1287" s="977"/>
      <c r="H1287" s="977"/>
    </row>
    <row r="1288" spans="2:8" ht="15" customHeight="1">
      <c r="B1288" s="977"/>
      <c r="C1288" s="977"/>
      <c r="D1288" s="977"/>
      <c r="E1288" s="977"/>
      <c r="F1288" s="977"/>
      <c r="G1288" s="977"/>
      <c r="H1288" s="977"/>
    </row>
    <row r="1289" spans="2:8" ht="15" customHeight="1">
      <c r="B1289" s="977"/>
      <c r="C1289" s="977"/>
      <c r="D1289" s="977"/>
      <c r="E1289" s="977"/>
      <c r="F1289" s="977"/>
      <c r="G1289" s="977"/>
      <c r="H1289" s="977"/>
    </row>
    <row r="1290" spans="2:8" ht="15" customHeight="1">
      <c r="B1290" s="977"/>
      <c r="C1290" s="977"/>
      <c r="D1290" s="977"/>
      <c r="E1290" s="977"/>
      <c r="F1290" s="977"/>
      <c r="G1290" s="977"/>
      <c r="H1290" s="977"/>
    </row>
    <row r="1291" spans="2:8" ht="15" customHeight="1">
      <c r="B1291" s="977"/>
      <c r="C1291" s="977"/>
      <c r="D1291" s="977"/>
      <c r="E1291" s="977"/>
      <c r="F1291" s="977"/>
      <c r="G1291" s="977"/>
      <c r="H1291" s="977"/>
    </row>
    <row r="1292" spans="2:8" ht="15" customHeight="1">
      <c r="B1292" s="67"/>
      <c r="C1292" s="67"/>
      <c r="D1292" s="67"/>
      <c r="E1292" s="67"/>
      <c r="F1292" s="67"/>
      <c r="G1292" s="67"/>
      <c r="H1292" s="67"/>
    </row>
    <row r="1293" spans="2:8">
      <c r="B1293" s="123"/>
      <c r="C1293" s="984"/>
      <c r="D1293" s="984"/>
      <c r="E1293" s="92"/>
      <c r="F1293" s="92"/>
      <c r="G1293" s="92"/>
      <c r="H1293" s="67"/>
    </row>
    <row r="1294" spans="2:8" ht="15" customHeight="1">
      <c r="B1294" s="67"/>
      <c r="C1294" s="67"/>
      <c r="D1294" s="67"/>
      <c r="E1294" s="67"/>
      <c r="F1294" s="67"/>
      <c r="G1294" s="67"/>
      <c r="H1294" s="67"/>
    </row>
    <row r="1295" spans="2:8" ht="15" customHeight="1">
      <c r="B1295" s="978"/>
      <c r="C1295" s="978"/>
      <c r="D1295" s="978"/>
      <c r="E1295" s="978"/>
      <c r="F1295" s="978"/>
      <c r="G1295" s="978"/>
      <c r="H1295" s="978"/>
    </row>
    <row r="1296" spans="2:8" ht="15" customHeight="1">
      <c r="B1296" s="978"/>
      <c r="C1296" s="978"/>
      <c r="D1296" s="978"/>
      <c r="E1296" s="978"/>
      <c r="F1296" s="978"/>
      <c r="G1296" s="978"/>
      <c r="H1296" s="978"/>
    </row>
    <row r="1297" spans="2:8" ht="15" customHeight="1">
      <c r="B1297" s="978"/>
      <c r="C1297" s="978"/>
      <c r="D1297" s="978"/>
      <c r="E1297" s="978"/>
      <c r="F1297" s="978"/>
      <c r="G1297" s="978"/>
      <c r="H1297" s="978"/>
    </row>
    <row r="1298" spans="2:8" ht="15" customHeight="1">
      <c r="B1298" s="978"/>
      <c r="C1298" s="978"/>
      <c r="D1298" s="978"/>
      <c r="E1298" s="978"/>
      <c r="F1298" s="978"/>
      <c r="G1298" s="978"/>
      <c r="H1298" s="978"/>
    </row>
    <row r="1299" spans="2:8" ht="15" customHeight="1">
      <c r="B1299" s="978"/>
      <c r="C1299" s="978"/>
      <c r="D1299" s="978"/>
      <c r="E1299" s="978"/>
      <c r="F1299" s="978"/>
      <c r="G1299" s="978"/>
      <c r="H1299" s="978"/>
    </row>
    <row r="1300" spans="2:8" ht="15" customHeight="1">
      <c r="B1300" s="978"/>
      <c r="C1300" s="978"/>
      <c r="D1300" s="978"/>
      <c r="E1300" s="978"/>
      <c r="F1300" s="978"/>
      <c r="G1300" s="978"/>
      <c r="H1300" s="978"/>
    </row>
    <row r="1301" spans="2:8" ht="15" customHeight="1">
      <c r="B1301" s="978"/>
      <c r="C1301" s="978"/>
      <c r="D1301" s="978"/>
      <c r="E1301" s="978"/>
      <c r="F1301" s="978"/>
      <c r="G1301" s="978"/>
      <c r="H1301" s="978"/>
    </row>
    <row r="1302" spans="2:8" ht="15" customHeight="1">
      <c r="B1302" s="978"/>
      <c r="C1302" s="978"/>
      <c r="D1302" s="978"/>
      <c r="E1302" s="978"/>
      <c r="F1302" s="978"/>
      <c r="G1302" s="978"/>
      <c r="H1302" s="978"/>
    </row>
    <row r="1303" spans="2:8" ht="15" customHeight="1">
      <c r="B1303" s="978"/>
      <c r="C1303" s="978"/>
      <c r="D1303" s="978"/>
      <c r="E1303" s="978"/>
      <c r="F1303" s="978"/>
      <c r="G1303" s="978"/>
      <c r="H1303" s="978"/>
    </row>
    <row r="1304" spans="2:8" ht="15.75" customHeight="1">
      <c r="B1304" s="978"/>
      <c r="C1304" s="978"/>
      <c r="D1304" s="978"/>
      <c r="E1304" s="978"/>
      <c r="F1304" s="978"/>
      <c r="G1304" s="978"/>
      <c r="H1304" s="978"/>
    </row>
    <row r="1305" spans="2:8" ht="15.75" customHeight="1">
      <c r="B1305" s="978"/>
      <c r="C1305" s="978"/>
      <c r="D1305" s="978"/>
      <c r="E1305" s="978"/>
      <c r="F1305" s="978"/>
      <c r="G1305" s="978"/>
      <c r="H1305" s="978"/>
    </row>
    <row r="1306" spans="2:8" ht="15.75" customHeight="1">
      <c r="B1306" s="978"/>
      <c r="C1306" s="978"/>
      <c r="D1306" s="978"/>
      <c r="E1306" s="978"/>
      <c r="F1306" s="978"/>
      <c r="G1306" s="978"/>
      <c r="H1306" s="978"/>
    </row>
    <row r="1307" spans="2:8" ht="15.75" customHeight="1">
      <c r="B1307" s="978"/>
      <c r="C1307" s="978"/>
      <c r="D1307" s="978"/>
      <c r="E1307" s="978"/>
      <c r="F1307" s="978"/>
      <c r="G1307" s="978"/>
      <c r="H1307" s="978"/>
    </row>
    <row r="1308" spans="2:8" ht="14.25">
      <c r="B1308" s="978"/>
      <c r="C1308" s="978"/>
      <c r="D1308" s="978"/>
      <c r="E1308" s="978"/>
      <c r="F1308" s="978"/>
      <c r="G1308" s="978"/>
      <c r="H1308" s="978"/>
    </row>
    <row r="1312" spans="2:8">
      <c r="B1312" s="64"/>
    </row>
    <row r="1313" spans="2:8" ht="15.75" thickBot="1">
      <c r="B1313" s="100"/>
      <c r="C1313" s="101"/>
      <c r="D1313" s="101"/>
      <c r="E1313" s="101"/>
      <c r="F1313" s="101"/>
      <c r="G1313" s="101"/>
      <c r="H1313" s="101"/>
    </row>
    <row r="1314" spans="2:8" ht="15" customHeight="1">
      <c r="B1314" s="40"/>
      <c r="C1314" s="45"/>
      <c r="D1314" s="45"/>
      <c r="E1314" s="45"/>
      <c r="F1314" s="45"/>
      <c r="G1314" s="45"/>
      <c r="H1314" s="45"/>
    </row>
    <row r="1315" spans="2:8" ht="21" customHeight="1">
      <c r="B1315" s="133"/>
      <c r="C1315" s="67"/>
      <c r="D1315" s="67"/>
      <c r="E1315" s="67"/>
      <c r="F1315" s="67"/>
      <c r="G1315" s="67"/>
      <c r="H1315" s="67"/>
    </row>
    <row r="1316" spans="2:8">
      <c r="B1316" s="130"/>
    </row>
    <row r="1317" spans="2:8">
      <c r="C1317" s="134"/>
      <c r="D1317" s="134"/>
      <c r="E1317" s="134"/>
      <c r="F1317" s="134"/>
      <c r="G1317" s="134"/>
      <c r="H1317" s="135"/>
    </row>
    <row r="1318" spans="2:8">
      <c r="C1318" s="70"/>
      <c r="D1318" s="70"/>
      <c r="E1318" s="70"/>
      <c r="F1318" s="70"/>
      <c r="G1318" s="70"/>
      <c r="H1318" s="41"/>
    </row>
    <row r="1319" spans="2:8">
      <c r="C1319" s="136"/>
      <c r="D1319" s="136"/>
      <c r="E1319" s="136"/>
      <c r="F1319" s="136"/>
      <c r="G1319" s="136"/>
      <c r="H1319" s="37"/>
    </row>
    <row r="1320" spans="2:8">
      <c r="B1320" s="981"/>
      <c r="C1320" s="981"/>
      <c r="D1320" s="66"/>
      <c r="E1320" s="66"/>
      <c r="F1320" s="66"/>
      <c r="G1320" s="66"/>
      <c r="H1320" s="37"/>
    </row>
    <row r="1321" spans="2:8" ht="14.25">
      <c r="B1321" s="981"/>
      <c r="C1321" s="981"/>
      <c r="D1321" s="22"/>
      <c r="E1321" s="22"/>
      <c r="F1321" s="22"/>
      <c r="G1321" s="22"/>
      <c r="H1321" s="22"/>
    </row>
    <row r="1322" spans="2:8">
      <c r="C1322" s="66"/>
      <c r="D1322" s="66"/>
      <c r="E1322" s="66"/>
      <c r="F1322" s="66"/>
      <c r="G1322" s="66"/>
      <c r="H1322" s="37"/>
    </row>
    <row r="1323" spans="2:8">
      <c r="C1323" s="66"/>
      <c r="D1323" s="66"/>
      <c r="E1323" s="66"/>
      <c r="F1323" s="66"/>
      <c r="G1323" s="66"/>
      <c r="H1323" s="37"/>
    </row>
    <row r="1324" spans="2:8" ht="15.75" thickBot="1">
      <c r="C1324" s="137"/>
      <c r="D1324" s="137"/>
      <c r="E1324" s="137"/>
      <c r="F1324" s="137"/>
      <c r="G1324" s="137"/>
      <c r="H1324" s="138"/>
    </row>
    <row r="1325" spans="2:8" ht="15.75" customHeight="1" thickTop="1"/>
    <row r="1326" spans="2:8" ht="15.75" customHeight="1"/>
    <row r="1327" spans="2:8" ht="21" customHeight="1">
      <c r="B1327" s="139"/>
      <c r="C1327" s="67"/>
      <c r="D1327" s="67"/>
      <c r="E1327" s="67"/>
      <c r="F1327" s="67"/>
      <c r="G1327" s="67"/>
      <c r="H1327" s="67"/>
    </row>
    <row r="1328" spans="2:8" ht="21" customHeight="1">
      <c r="B1328" s="140"/>
      <c r="C1328" s="67"/>
      <c r="D1328" s="67"/>
      <c r="E1328" s="67"/>
      <c r="F1328" s="67"/>
      <c r="G1328" s="67"/>
      <c r="H1328" s="67"/>
    </row>
    <row r="1329" spans="2:13">
      <c r="B1329" s="67"/>
      <c r="C1329" s="134"/>
      <c r="D1329" s="134"/>
      <c r="E1329" s="134"/>
      <c r="F1329" s="134"/>
      <c r="G1329" s="134"/>
      <c r="H1329" s="135"/>
    </row>
    <row r="1330" spans="2:13">
      <c r="B1330" s="67"/>
      <c r="C1330" s="70"/>
      <c r="D1330" s="70"/>
      <c r="E1330" s="70"/>
      <c r="F1330" s="70"/>
      <c r="G1330" s="70"/>
      <c r="H1330" s="41"/>
    </row>
    <row r="1331" spans="2:13" s="37" customFormat="1">
      <c r="B1331" s="67"/>
      <c r="C1331" s="66"/>
      <c r="D1331" s="66"/>
      <c r="E1331" s="66"/>
      <c r="F1331" s="66"/>
      <c r="G1331" s="66"/>
      <c r="I1331" s="22"/>
      <c r="J1331" s="22"/>
      <c r="K1331" s="22"/>
      <c r="L1331" s="22"/>
      <c r="M1331" s="22"/>
    </row>
    <row r="1332" spans="2:13" s="37" customFormat="1">
      <c r="B1332" s="67"/>
      <c r="C1332" s="66"/>
      <c r="D1332" s="66"/>
      <c r="E1332" s="66"/>
      <c r="F1332" s="66"/>
      <c r="G1332" s="66"/>
      <c r="I1332" s="22"/>
      <c r="J1332" s="22"/>
      <c r="K1332" s="22"/>
      <c r="L1332" s="22"/>
      <c r="M1332" s="22"/>
    </row>
    <row r="1333" spans="2:13" s="37" customFormat="1">
      <c r="B1333" s="67"/>
      <c r="C1333" s="66"/>
      <c r="D1333" s="66"/>
      <c r="E1333" s="66"/>
      <c r="F1333" s="66"/>
      <c r="G1333" s="66"/>
      <c r="I1333" s="22"/>
      <c r="J1333" s="22"/>
      <c r="K1333" s="22"/>
      <c r="L1333" s="22"/>
      <c r="M1333" s="22"/>
    </row>
    <row r="1334" spans="2:13" s="37" customFormat="1" ht="15.75" thickBot="1">
      <c r="B1334" s="67"/>
      <c r="C1334" s="137"/>
      <c r="D1334" s="137"/>
      <c r="E1334" s="137"/>
      <c r="F1334" s="137"/>
      <c r="G1334" s="137"/>
      <c r="H1334" s="138"/>
      <c r="I1334" s="22"/>
      <c r="J1334" s="22"/>
      <c r="K1334" s="22"/>
      <c r="L1334" s="22"/>
      <c r="M1334" s="22"/>
    </row>
    <row r="1335" spans="2:13" s="37" customFormat="1" ht="15.75" thickTop="1">
      <c r="B1335" s="67"/>
      <c r="C1335" s="66"/>
      <c r="D1335" s="66"/>
      <c r="E1335" s="66"/>
      <c r="F1335" s="66"/>
      <c r="G1335" s="66"/>
      <c r="I1335" s="22"/>
      <c r="J1335" s="22"/>
      <c r="K1335" s="22"/>
      <c r="L1335" s="22"/>
      <c r="M1335" s="22"/>
    </row>
    <row r="1336" spans="2:13" s="37" customFormat="1">
      <c r="B1336" s="67"/>
      <c r="C1336" s="66"/>
      <c r="D1336" s="66"/>
      <c r="E1336" s="66"/>
      <c r="F1336" s="66"/>
      <c r="G1336" s="66"/>
      <c r="I1336" s="22"/>
      <c r="J1336" s="22"/>
      <c r="K1336" s="22"/>
      <c r="L1336" s="22"/>
      <c r="M1336" s="22"/>
    </row>
    <row r="1337" spans="2:13" s="37" customFormat="1" ht="21.75" customHeight="1">
      <c r="B1337" s="139"/>
      <c r="C1337" s="45"/>
      <c r="D1337" s="45"/>
      <c r="E1337" s="45"/>
      <c r="F1337" s="45"/>
      <c r="G1337" s="45"/>
      <c r="H1337" s="45"/>
      <c r="I1337" s="22"/>
      <c r="J1337" s="22"/>
      <c r="K1337" s="22"/>
      <c r="L1337" s="22"/>
      <c r="M1337" s="22"/>
    </row>
    <row r="1338" spans="2:13" s="37" customFormat="1" ht="15.75" customHeight="1">
      <c r="B1338" s="130"/>
      <c r="C1338" s="22"/>
      <c r="D1338" s="22"/>
      <c r="E1338" s="22"/>
      <c r="F1338" s="22"/>
      <c r="G1338" s="22"/>
      <c r="H1338" s="22"/>
      <c r="I1338" s="22"/>
      <c r="J1338" s="22"/>
      <c r="K1338" s="22"/>
      <c r="L1338" s="22"/>
      <c r="M1338" s="22"/>
    </row>
    <row r="1339" spans="2:13" s="37" customFormat="1">
      <c r="B1339" s="22"/>
      <c r="C1339" s="134"/>
      <c r="D1339" s="134"/>
      <c r="E1339" s="134"/>
      <c r="F1339" s="134"/>
      <c r="G1339" s="134"/>
      <c r="H1339" s="135"/>
      <c r="I1339" s="22"/>
      <c r="J1339" s="22"/>
      <c r="K1339" s="22"/>
      <c r="L1339" s="22"/>
      <c r="M1339" s="22"/>
    </row>
    <row r="1340" spans="2:13" s="37" customFormat="1" ht="15.75" customHeight="1">
      <c r="B1340" s="22"/>
      <c r="C1340" s="70"/>
      <c r="D1340" s="70"/>
      <c r="E1340" s="70"/>
      <c r="F1340" s="70"/>
      <c r="G1340" s="70"/>
      <c r="H1340" s="41"/>
      <c r="I1340" s="22"/>
      <c r="J1340" s="22"/>
      <c r="K1340" s="22"/>
      <c r="L1340" s="22"/>
      <c r="M1340" s="22"/>
    </row>
    <row r="1341" spans="2:13" s="37" customFormat="1">
      <c r="B1341" s="22"/>
      <c r="C1341" s="38"/>
      <c r="D1341" s="38"/>
      <c r="E1341" s="38"/>
      <c r="F1341" s="38"/>
      <c r="G1341" s="38"/>
      <c r="H1341" s="39"/>
      <c r="I1341" s="22"/>
      <c r="J1341" s="22"/>
      <c r="K1341" s="22"/>
      <c r="L1341" s="22"/>
      <c r="M1341" s="22"/>
    </row>
    <row r="1342" spans="2:13" s="37" customFormat="1">
      <c r="B1342" s="22"/>
      <c r="C1342" s="66"/>
      <c r="D1342" s="66"/>
      <c r="E1342" s="66"/>
      <c r="F1342" s="66"/>
      <c r="G1342" s="66"/>
      <c r="I1342" s="22"/>
      <c r="J1342" s="22"/>
      <c r="K1342" s="22"/>
      <c r="L1342" s="22"/>
      <c r="M1342" s="22"/>
    </row>
    <row r="1343" spans="2:13" s="37" customFormat="1">
      <c r="B1343" s="22"/>
      <c r="C1343" s="66"/>
      <c r="D1343" s="66"/>
      <c r="E1343" s="66"/>
      <c r="F1343" s="66"/>
      <c r="G1343" s="66"/>
      <c r="I1343" s="22"/>
      <c r="J1343" s="22"/>
      <c r="K1343" s="22"/>
      <c r="L1343" s="22"/>
      <c r="M1343" s="22"/>
    </row>
    <row r="1344" spans="2:13" s="37" customFormat="1">
      <c r="B1344" s="22"/>
      <c r="C1344" s="66"/>
      <c r="D1344" s="66"/>
      <c r="E1344" s="66"/>
      <c r="F1344" s="66"/>
      <c r="G1344" s="66"/>
      <c r="I1344" s="22"/>
      <c r="J1344" s="22"/>
      <c r="K1344" s="22"/>
      <c r="L1344" s="22"/>
      <c r="M1344" s="22"/>
    </row>
    <row r="1345" spans="2:13" s="37" customFormat="1" ht="15.75" thickBot="1">
      <c r="B1345" s="22"/>
      <c r="C1345" s="137"/>
      <c r="D1345" s="137"/>
      <c r="E1345" s="137"/>
      <c r="F1345" s="137"/>
      <c r="G1345" s="137"/>
      <c r="H1345" s="138"/>
      <c r="I1345" s="22"/>
      <c r="J1345" s="22"/>
      <c r="K1345" s="22"/>
      <c r="L1345" s="22"/>
      <c r="M1345" s="22"/>
    </row>
    <row r="1346" spans="2:13" s="37" customFormat="1" ht="15.75" thickTop="1">
      <c r="B1346" s="22"/>
      <c r="C1346" s="38"/>
      <c r="D1346" s="38"/>
      <c r="E1346" s="38"/>
      <c r="F1346" s="38"/>
      <c r="G1346" s="38"/>
      <c r="H1346" s="38"/>
      <c r="I1346" s="22"/>
      <c r="J1346" s="22"/>
      <c r="K1346" s="22"/>
      <c r="L1346" s="22"/>
      <c r="M1346" s="22"/>
    </row>
    <row r="1347" spans="2:13" s="37" customFormat="1" ht="21" customHeight="1">
      <c r="B1347" s="22"/>
      <c r="C1347" s="38"/>
      <c r="D1347" s="38"/>
      <c r="E1347" s="38"/>
      <c r="F1347" s="38"/>
      <c r="G1347" s="38"/>
      <c r="H1347" s="39"/>
      <c r="I1347" s="22"/>
      <c r="J1347" s="22"/>
      <c r="K1347" s="22"/>
      <c r="L1347" s="22"/>
      <c r="M1347" s="22"/>
    </row>
    <row r="1348" spans="2:13" s="37" customFormat="1">
      <c r="B1348" s="22"/>
      <c r="C1348" s="134"/>
      <c r="D1348" s="134"/>
      <c r="E1348" s="134"/>
      <c r="F1348" s="134"/>
      <c r="G1348" s="134"/>
      <c r="H1348" s="135"/>
      <c r="I1348" s="22"/>
      <c r="J1348" s="22"/>
      <c r="K1348" s="22"/>
      <c r="L1348" s="22"/>
      <c r="M1348" s="22"/>
    </row>
    <row r="1349" spans="2:13" s="37" customFormat="1" ht="15.75" customHeight="1">
      <c r="B1349" s="22"/>
      <c r="C1349" s="70"/>
      <c r="D1349" s="70"/>
      <c r="E1349" s="70"/>
      <c r="F1349" s="70"/>
      <c r="G1349" s="70"/>
      <c r="H1349" s="41"/>
      <c r="I1349" s="22"/>
      <c r="J1349" s="22"/>
      <c r="K1349" s="22"/>
      <c r="L1349" s="22"/>
      <c r="M1349" s="22"/>
    </row>
    <row r="1350" spans="2:13" s="37" customFormat="1">
      <c r="B1350" s="40"/>
      <c r="C1350" s="38"/>
      <c r="D1350" s="38"/>
      <c r="E1350" s="38"/>
      <c r="F1350" s="38"/>
      <c r="G1350" s="38"/>
      <c r="H1350" s="39"/>
      <c r="I1350" s="22"/>
      <c r="J1350" s="22"/>
      <c r="K1350" s="22"/>
      <c r="L1350" s="22"/>
      <c r="M1350" s="22"/>
    </row>
    <row r="1351" spans="2:13" s="37" customFormat="1">
      <c r="B1351" s="22"/>
      <c r="C1351" s="66"/>
      <c r="D1351" s="66"/>
      <c r="E1351" s="66"/>
      <c r="F1351" s="66"/>
      <c r="G1351" s="66"/>
      <c r="I1351" s="22"/>
      <c r="J1351" s="22"/>
      <c r="K1351" s="22"/>
      <c r="L1351" s="22"/>
      <c r="M1351" s="22"/>
    </row>
    <row r="1352" spans="2:13" s="37" customFormat="1">
      <c r="B1352" s="22"/>
      <c r="C1352" s="136"/>
      <c r="D1352" s="136"/>
      <c r="E1352" s="136"/>
      <c r="F1352" s="136"/>
      <c r="G1352" s="136"/>
      <c r="I1352" s="22"/>
      <c r="J1352" s="22"/>
      <c r="K1352" s="22"/>
      <c r="L1352" s="22"/>
      <c r="M1352" s="22"/>
    </row>
    <row r="1353" spans="2:13" s="37" customFormat="1">
      <c r="B1353" s="22"/>
      <c r="C1353" s="66"/>
      <c r="D1353" s="66"/>
      <c r="E1353" s="66"/>
      <c r="F1353" s="66"/>
      <c r="G1353" s="66"/>
      <c r="I1353" s="22"/>
      <c r="J1353" s="22"/>
      <c r="K1353" s="22"/>
      <c r="L1353" s="22"/>
      <c r="M1353" s="22"/>
    </row>
    <row r="1354" spans="2:13" s="37" customFormat="1">
      <c r="B1354" s="22"/>
      <c r="C1354" s="141"/>
      <c r="D1354" s="141"/>
      <c r="E1354" s="141"/>
      <c r="F1354" s="141"/>
      <c r="G1354" s="141"/>
      <c r="I1354" s="22"/>
      <c r="J1354" s="22"/>
      <c r="K1354" s="22"/>
      <c r="L1354" s="22"/>
      <c r="M1354" s="22"/>
    </row>
    <row r="1355" spans="2:13" s="37" customFormat="1">
      <c r="B1355" s="22"/>
      <c r="C1355" s="66"/>
      <c r="D1355" s="66"/>
      <c r="E1355" s="66"/>
      <c r="F1355" s="66"/>
      <c r="G1355" s="66"/>
      <c r="I1355" s="22"/>
      <c r="J1355" s="22"/>
      <c r="K1355" s="22"/>
      <c r="L1355" s="22"/>
      <c r="M1355" s="22"/>
    </row>
    <row r="1356" spans="2:13" s="37" customFormat="1">
      <c r="B1356" s="22"/>
      <c r="C1356" s="66"/>
      <c r="D1356" s="66"/>
      <c r="E1356" s="66"/>
      <c r="F1356" s="66"/>
      <c r="G1356" s="66"/>
      <c r="I1356" s="22"/>
      <c r="J1356" s="22"/>
      <c r="K1356" s="22"/>
      <c r="L1356" s="22"/>
      <c r="M1356" s="22"/>
    </row>
    <row r="1357" spans="2:13" s="37" customFormat="1">
      <c r="B1357" s="22"/>
      <c r="C1357" s="66"/>
      <c r="D1357" s="66"/>
      <c r="E1357" s="66"/>
      <c r="F1357" s="66"/>
      <c r="G1357" s="66"/>
      <c r="I1357" s="22"/>
      <c r="J1357" s="22"/>
      <c r="K1357" s="22"/>
      <c r="L1357" s="22"/>
      <c r="M1357" s="22"/>
    </row>
    <row r="1358" spans="2:13" s="37" customFormat="1">
      <c r="B1358" s="22"/>
      <c r="C1358" s="66"/>
      <c r="D1358" s="66"/>
      <c r="E1358" s="66"/>
      <c r="F1358" s="66"/>
      <c r="G1358" s="66"/>
      <c r="I1358" s="22"/>
      <c r="J1358" s="22"/>
      <c r="K1358" s="22"/>
      <c r="L1358" s="22"/>
      <c r="M1358" s="22"/>
    </row>
    <row r="1359" spans="2:13" s="37" customFormat="1">
      <c r="B1359" s="22"/>
      <c r="C1359" s="66"/>
      <c r="D1359" s="66"/>
      <c r="E1359" s="66"/>
      <c r="F1359" s="66"/>
      <c r="G1359" s="66"/>
      <c r="I1359" s="22"/>
      <c r="J1359" s="22"/>
      <c r="K1359" s="22"/>
      <c r="L1359" s="22"/>
      <c r="M1359" s="22"/>
    </row>
    <row r="1360" spans="2:13" s="37" customFormat="1" ht="21.75" customHeight="1" thickBot="1">
      <c r="B1360" s="22"/>
      <c r="C1360" s="137"/>
      <c r="D1360" s="137"/>
      <c r="E1360" s="137"/>
      <c r="F1360" s="137"/>
      <c r="G1360" s="137"/>
      <c r="H1360" s="138"/>
      <c r="I1360" s="22"/>
      <c r="J1360" s="22"/>
      <c r="K1360" s="22"/>
      <c r="L1360" s="22"/>
      <c r="M1360" s="22"/>
    </row>
    <row r="1361" spans="1:13" s="37" customFormat="1" ht="15.75" thickTop="1">
      <c r="B1361" s="22"/>
      <c r="C1361" s="38"/>
      <c r="D1361" s="38"/>
      <c r="E1361" s="38"/>
      <c r="F1361" s="38"/>
      <c r="G1361" s="38"/>
      <c r="H1361" s="38"/>
      <c r="I1361" s="22"/>
      <c r="J1361" s="22"/>
      <c r="K1361" s="22"/>
      <c r="L1361" s="22"/>
      <c r="M1361" s="22"/>
    </row>
    <row r="1362" spans="1:13" s="37" customFormat="1">
      <c r="B1362" s="22"/>
      <c r="C1362" s="38"/>
      <c r="D1362" s="38"/>
      <c r="E1362" s="38"/>
      <c r="F1362" s="38"/>
      <c r="G1362" s="38"/>
      <c r="H1362" s="39"/>
      <c r="I1362" s="22"/>
      <c r="J1362" s="22"/>
      <c r="K1362" s="22"/>
      <c r="L1362" s="22"/>
      <c r="M1362" s="22"/>
    </row>
    <row r="1363" spans="1:13" s="37" customFormat="1" ht="14.25">
      <c r="A1363" s="22"/>
      <c r="B1363" s="981"/>
      <c r="C1363" s="981"/>
      <c r="D1363" s="981"/>
      <c r="E1363" s="981"/>
      <c r="F1363" s="981"/>
      <c r="G1363" s="981"/>
      <c r="H1363" s="981"/>
      <c r="I1363" s="22"/>
      <c r="J1363" s="22"/>
      <c r="K1363" s="22"/>
      <c r="L1363" s="22"/>
      <c r="M1363" s="22"/>
    </row>
    <row r="1364" spans="1:13" s="37" customFormat="1" ht="14.25">
      <c r="A1364" s="22"/>
      <c r="B1364" s="981"/>
      <c r="C1364" s="981"/>
      <c r="D1364" s="981"/>
      <c r="E1364" s="981"/>
      <c r="F1364" s="981"/>
      <c r="G1364" s="981"/>
      <c r="H1364" s="981"/>
      <c r="I1364" s="22"/>
      <c r="J1364" s="22"/>
      <c r="K1364" s="22"/>
      <c r="L1364" s="22"/>
      <c r="M1364" s="22"/>
    </row>
    <row r="1365" spans="1:13" s="37" customFormat="1" ht="14.25">
      <c r="A1365" s="22"/>
      <c r="B1365" s="981"/>
      <c r="C1365" s="981"/>
      <c r="D1365" s="981"/>
      <c r="E1365" s="981"/>
      <c r="F1365" s="981"/>
      <c r="G1365" s="981"/>
      <c r="H1365" s="981"/>
      <c r="I1365" s="22"/>
      <c r="J1365" s="22"/>
      <c r="K1365" s="22"/>
      <c r="L1365" s="22"/>
      <c r="M1365" s="22"/>
    </row>
    <row r="1366" spans="1:13" s="37" customFormat="1" ht="14.25">
      <c r="A1366" s="22"/>
      <c r="B1366" s="46"/>
      <c r="C1366" s="46"/>
      <c r="D1366" s="46"/>
      <c r="E1366" s="46"/>
      <c r="F1366" s="46"/>
      <c r="G1366" s="46"/>
      <c r="H1366" s="46"/>
      <c r="I1366" s="22"/>
      <c r="J1366" s="22"/>
      <c r="K1366" s="22"/>
      <c r="L1366" s="22"/>
      <c r="M1366" s="22"/>
    </row>
    <row r="1368" spans="1:13" s="37" customFormat="1" ht="14.25">
      <c r="A1368" s="22"/>
      <c r="B1368" s="978"/>
      <c r="C1368" s="978"/>
      <c r="D1368" s="978"/>
      <c r="E1368" s="978"/>
      <c r="F1368" s="978"/>
      <c r="G1368" s="978"/>
      <c r="H1368" s="978"/>
      <c r="I1368" s="22"/>
      <c r="J1368" s="22"/>
      <c r="K1368" s="22"/>
      <c r="L1368" s="22"/>
      <c r="M1368" s="22"/>
    </row>
    <row r="1369" spans="1:13" s="37" customFormat="1" ht="14.25">
      <c r="A1369" s="22"/>
      <c r="B1369" s="978"/>
      <c r="C1369" s="978"/>
      <c r="D1369" s="978"/>
      <c r="E1369" s="978"/>
      <c r="F1369" s="978"/>
      <c r="G1369" s="978"/>
      <c r="H1369" s="978"/>
      <c r="I1369" s="22"/>
      <c r="J1369" s="22"/>
      <c r="K1369" s="22"/>
      <c r="L1369" s="22"/>
      <c r="M1369" s="22"/>
    </row>
    <row r="1370" spans="1:13" s="37" customFormat="1" ht="14.25">
      <c r="A1370" s="22"/>
      <c r="B1370" s="978"/>
      <c r="C1370" s="978"/>
      <c r="D1370" s="978"/>
      <c r="E1370" s="978"/>
      <c r="F1370" s="978"/>
      <c r="G1370" s="978"/>
      <c r="H1370" s="978"/>
      <c r="I1370" s="22"/>
      <c r="J1370" s="22"/>
      <c r="K1370" s="22"/>
      <c r="L1370" s="22"/>
      <c r="M1370" s="22"/>
    </row>
    <row r="1371" spans="1:13" s="37" customFormat="1" ht="14.25">
      <c r="A1371" s="22"/>
      <c r="B1371" s="978"/>
      <c r="C1371" s="978"/>
      <c r="D1371" s="978"/>
      <c r="E1371" s="978"/>
      <c r="F1371" s="978"/>
      <c r="G1371" s="978"/>
      <c r="H1371" s="978"/>
      <c r="I1371" s="22"/>
      <c r="J1371" s="22"/>
      <c r="K1371" s="22"/>
      <c r="L1371" s="22"/>
      <c r="M1371" s="22"/>
    </row>
    <row r="1372" spans="1:13" s="37" customFormat="1" ht="14.25">
      <c r="A1372" s="22"/>
      <c r="B1372" s="978"/>
      <c r="C1372" s="978"/>
      <c r="D1372" s="978"/>
      <c r="E1372" s="978"/>
      <c r="F1372" s="978"/>
      <c r="G1372" s="978"/>
      <c r="H1372" s="978"/>
      <c r="I1372" s="22"/>
      <c r="J1372" s="22"/>
      <c r="K1372" s="22"/>
      <c r="L1372" s="22"/>
      <c r="M1372" s="22"/>
    </row>
    <row r="1373" spans="1:13" s="37" customFormat="1" ht="24.75" customHeight="1">
      <c r="A1373" s="22"/>
      <c r="B1373" s="978"/>
      <c r="C1373" s="978"/>
      <c r="D1373" s="978"/>
      <c r="E1373" s="978"/>
      <c r="F1373" s="978"/>
      <c r="G1373" s="978"/>
      <c r="H1373" s="978"/>
      <c r="I1373" s="22"/>
      <c r="J1373" s="22"/>
      <c r="K1373" s="22"/>
      <c r="L1373" s="22"/>
      <c r="M1373" s="22"/>
    </row>
    <row r="1374" spans="1:13" s="37" customFormat="1" ht="14.25">
      <c r="A1374" s="22"/>
      <c r="B1374" s="978"/>
      <c r="C1374" s="978"/>
      <c r="D1374" s="978"/>
      <c r="E1374" s="978"/>
      <c r="F1374" s="978"/>
      <c r="G1374" s="978"/>
      <c r="H1374" s="978"/>
      <c r="I1374" s="22"/>
      <c r="J1374" s="22"/>
      <c r="K1374" s="22"/>
      <c r="L1374" s="22"/>
      <c r="M1374" s="22"/>
    </row>
    <row r="1375" spans="1:13" s="37" customFormat="1" ht="14.25">
      <c r="A1375" s="22"/>
      <c r="B1375" s="978"/>
      <c r="C1375" s="978"/>
      <c r="D1375" s="978"/>
      <c r="E1375" s="978"/>
      <c r="F1375" s="978"/>
      <c r="G1375" s="978"/>
      <c r="H1375" s="978"/>
      <c r="I1375" s="22"/>
      <c r="J1375" s="22"/>
      <c r="K1375" s="22"/>
      <c r="L1375" s="22"/>
      <c r="M1375" s="22"/>
    </row>
    <row r="1376" spans="1:13" s="37" customFormat="1" ht="14.25">
      <c r="A1376" s="22"/>
      <c r="B1376" s="978"/>
      <c r="C1376" s="978"/>
      <c r="D1376" s="978"/>
      <c r="E1376" s="978"/>
      <c r="F1376" s="978"/>
      <c r="G1376" s="978"/>
      <c r="H1376" s="978"/>
      <c r="I1376" s="22"/>
      <c r="J1376" s="22"/>
      <c r="K1376" s="22"/>
      <c r="L1376" s="22"/>
      <c r="M1376" s="22"/>
    </row>
    <row r="1377" spans="1:13" s="37" customFormat="1" ht="14.25">
      <c r="A1377" s="22"/>
      <c r="B1377" s="45"/>
      <c r="C1377" s="45"/>
      <c r="D1377" s="45"/>
      <c r="E1377" s="45"/>
      <c r="F1377" s="45"/>
      <c r="G1377" s="45"/>
      <c r="H1377" s="45"/>
      <c r="I1377" s="22"/>
      <c r="J1377" s="22"/>
      <c r="K1377" s="22"/>
      <c r="L1377" s="22"/>
      <c r="M1377" s="22"/>
    </row>
    <row r="1378" spans="1:13" s="37" customFormat="1" ht="14.25">
      <c r="A1378" s="22"/>
      <c r="B1378" s="45"/>
      <c r="C1378" s="45"/>
      <c r="D1378" s="45"/>
      <c r="E1378" s="45"/>
      <c r="F1378" s="45"/>
      <c r="G1378" s="45"/>
      <c r="H1378" s="45"/>
      <c r="I1378" s="22"/>
      <c r="J1378" s="22"/>
      <c r="K1378" s="22"/>
      <c r="L1378" s="22"/>
      <c r="M1378" s="22"/>
    </row>
    <row r="1379" spans="1:13" ht="14.25">
      <c r="B1379" s="45"/>
      <c r="C1379" s="45"/>
      <c r="D1379" s="45"/>
      <c r="E1379" s="45"/>
      <c r="F1379" s="45"/>
      <c r="G1379" s="45"/>
      <c r="H1379" s="45"/>
    </row>
    <row r="1380" spans="1:13" ht="13.5" customHeight="1">
      <c r="B1380" s="45"/>
      <c r="C1380" s="45"/>
      <c r="D1380" s="45"/>
      <c r="E1380" s="45"/>
      <c r="F1380" s="45"/>
      <c r="G1380" s="45"/>
      <c r="H1380" s="45"/>
    </row>
    <row r="1381" spans="1:13" ht="21.75" customHeight="1" thickBot="1">
      <c r="B1381" s="100"/>
      <c r="C1381" s="101"/>
      <c r="D1381" s="101"/>
      <c r="E1381" s="101"/>
      <c r="F1381" s="101"/>
      <c r="G1381" s="101"/>
      <c r="H1381" s="101"/>
    </row>
    <row r="1382" spans="1:13" ht="13.9" customHeight="1">
      <c r="B1382" s="40"/>
      <c r="C1382" s="45"/>
      <c r="D1382" s="45"/>
      <c r="E1382" s="45"/>
      <c r="F1382" s="45"/>
      <c r="G1382" s="45"/>
      <c r="H1382" s="45"/>
    </row>
    <row r="1383" spans="1:13" ht="21" customHeight="1">
      <c r="B1383" s="142"/>
    </row>
    <row r="1384" spans="1:13">
      <c r="C1384" s="134"/>
      <c r="D1384" s="134"/>
      <c r="E1384" s="134"/>
      <c r="F1384" s="134"/>
      <c r="G1384" s="134"/>
      <c r="H1384" s="135"/>
    </row>
    <row r="1385" spans="1:13">
      <c r="C1385" s="70"/>
      <c r="D1385" s="70"/>
      <c r="E1385" s="70"/>
      <c r="F1385" s="70"/>
      <c r="G1385" s="70"/>
      <c r="H1385" s="41"/>
    </row>
    <row r="1386" spans="1:13">
      <c r="C1386" s="66"/>
      <c r="D1386" s="66"/>
      <c r="E1386" s="66"/>
      <c r="F1386" s="66"/>
      <c r="G1386" s="66"/>
      <c r="H1386" s="37"/>
    </row>
    <row r="1387" spans="1:13">
      <c r="C1387" s="66"/>
      <c r="D1387" s="66"/>
      <c r="E1387" s="66"/>
      <c r="F1387" s="66"/>
      <c r="G1387" s="66"/>
      <c r="H1387" s="37"/>
    </row>
    <row r="1388" spans="1:13">
      <c r="C1388" s="66"/>
      <c r="D1388" s="66"/>
      <c r="E1388" s="66"/>
      <c r="F1388" s="66"/>
      <c r="G1388" s="66"/>
      <c r="H1388" s="37"/>
    </row>
    <row r="1389" spans="1:13">
      <c r="C1389" s="66"/>
      <c r="D1389" s="66"/>
      <c r="E1389" s="66"/>
      <c r="F1389" s="66"/>
      <c r="G1389" s="66"/>
      <c r="H1389" s="37"/>
    </row>
    <row r="1390" spans="1:13">
      <c r="C1390" s="66"/>
      <c r="D1390" s="66"/>
      <c r="E1390" s="66"/>
      <c r="F1390" s="66"/>
      <c r="G1390" s="66"/>
      <c r="H1390" s="37"/>
    </row>
    <row r="1391" spans="1:13">
      <c r="C1391" s="66"/>
      <c r="D1391" s="66"/>
      <c r="E1391" s="66"/>
      <c r="F1391" s="66"/>
      <c r="G1391" s="66"/>
      <c r="H1391" s="37"/>
    </row>
    <row r="1392" spans="1:13">
      <c r="C1392" s="66"/>
      <c r="D1392" s="66"/>
      <c r="E1392" s="66"/>
      <c r="F1392" s="66"/>
      <c r="G1392" s="66"/>
      <c r="H1392" s="37"/>
    </row>
    <row r="1393" spans="2:8">
      <c r="C1393" s="66"/>
      <c r="D1393" s="66"/>
      <c r="E1393" s="66"/>
      <c r="F1393" s="66"/>
      <c r="G1393" s="66"/>
      <c r="H1393" s="37"/>
    </row>
    <row r="1394" spans="2:8">
      <c r="C1394" s="66"/>
      <c r="D1394" s="66"/>
      <c r="E1394" s="66"/>
      <c r="F1394" s="66"/>
      <c r="G1394" s="66"/>
      <c r="H1394" s="37"/>
    </row>
    <row r="1395" spans="2:8">
      <c r="C1395" s="66"/>
      <c r="D1395" s="66"/>
      <c r="E1395" s="66"/>
      <c r="F1395" s="66"/>
      <c r="G1395" s="66"/>
      <c r="H1395" s="37"/>
    </row>
    <row r="1396" spans="2:8">
      <c r="C1396" s="66"/>
      <c r="D1396" s="66"/>
      <c r="E1396" s="66"/>
      <c r="F1396" s="66"/>
      <c r="G1396" s="66"/>
      <c r="H1396" s="37"/>
    </row>
    <row r="1397" spans="2:8">
      <c r="C1397" s="66"/>
      <c r="D1397" s="66"/>
      <c r="E1397" s="66"/>
      <c r="F1397" s="66"/>
      <c r="G1397" s="66"/>
      <c r="H1397" s="37"/>
    </row>
    <row r="1398" spans="2:8">
      <c r="C1398" s="66"/>
      <c r="D1398" s="66"/>
      <c r="E1398" s="66"/>
      <c r="F1398" s="66"/>
      <c r="G1398" s="66"/>
      <c r="H1398" s="37"/>
    </row>
    <row r="1399" spans="2:8">
      <c r="C1399" s="66"/>
      <c r="D1399" s="66"/>
      <c r="E1399" s="66"/>
      <c r="F1399" s="66"/>
      <c r="G1399" s="66"/>
      <c r="H1399" s="37"/>
    </row>
    <row r="1400" spans="2:8">
      <c r="C1400" s="66"/>
      <c r="D1400" s="66"/>
      <c r="E1400" s="66"/>
      <c r="F1400" s="66"/>
      <c r="G1400" s="66"/>
      <c r="H1400" s="37"/>
    </row>
    <row r="1401" spans="2:8">
      <c r="C1401" s="66"/>
      <c r="D1401" s="66"/>
      <c r="E1401" s="66"/>
      <c r="F1401" s="66"/>
      <c r="G1401" s="66"/>
      <c r="H1401" s="37"/>
    </row>
    <row r="1402" spans="2:8">
      <c r="C1402" s="66"/>
      <c r="D1402" s="66"/>
      <c r="E1402" s="66"/>
      <c r="F1402" s="66"/>
      <c r="G1402" s="66"/>
      <c r="H1402" s="37"/>
    </row>
    <row r="1403" spans="2:8">
      <c r="C1403" s="66"/>
      <c r="D1403" s="66"/>
      <c r="E1403" s="66"/>
      <c r="F1403" s="66"/>
      <c r="G1403" s="66"/>
      <c r="H1403" s="37"/>
    </row>
    <row r="1404" spans="2:8">
      <c r="C1404" s="66"/>
      <c r="D1404" s="66"/>
      <c r="E1404" s="66"/>
      <c r="F1404" s="66"/>
      <c r="G1404" s="66"/>
      <c r="H1404" s="37"/>
    </row>
    <row r="1405" spans="2:8">
      <c r="C1405" s="66"/>
      <c r="D1405" s="66"/>
      <c r="E1405" s="66"/>
      <c r="F1405" s="66"/>
      <c r="G1405" s="66"/>
      <c r="H1405" s="37"/>
    </row>
    <row r="1406" spans="2:8">
      <c r="B1406" s="27"/>
      <c r="C1406" s="66"/>
      <c r="D1406" s="66"/>
      <c r="E1406" s="66"/>
      <c r="F1406" s="66"/>
      <c r="G1406" s="66"/>
      <c r="H1406" s="37"/>
    </row>
    <row r="1407" spans="2:8">
      <c r="B1407" s="27"/>
      <c r="C1407" s="66"/>
      <c r="D1407" s="66"/>
      <c r="E1407" s="66"/>
      <c r="F1407" s="66"/>
      <c r="G1407" s="66"/>
      <c r="H1407" s="37"/>
    </row>
    <row r="1408" spans="2:8">
      <c r="B1408" s="27"/>
      <c r="C1408" s="66"/>
      <c r="D1408" s="66"/>
      <c r="E1408" s="66"/>
      <c r="F1408" s="66"/>
      <c r="G1408" s="66"/>
      <c r="H1408" s="37"/>
    </row>
    <row r="1409" spans="2:8">
      <c r="C1409" s="66"/>
      <c r="D1409" s="66"/>
      <c r="E1409" s="66"/>
      <c r="F1409" s="66"/>
      <c r="G1409" s="66"/>
      <c r="H1409" s="37"/>
    </row>
    <row r="1410" spans="2:8">
      <c r="C1410" s="66"/>
      <c r="D1410" s="66"/>
      <c r="E1410" s="66"/>
      <c r="F1410" s="66"/>
      <c r="G1410" s="66"/>
      <c r="H1410" s="37"/>
    </row>
    <row r="1411" spans="2:8">
      <c r="C1411" s="66"/>
      <c r="D1411" s="66"/>
      <c r="E1411" s="66"/>
      <c r="F1411" s="66"/>
      <c r="G1411" s="66"/>
      <c r="H1411" s="37"/>
    </row>
    <row r="1412" spans="2:8">
      <c r="C1412" s="66"/>
      <c r="D1412" s="66"/>
      <c r="E1412" s="66"/>
      <c r="F1412" s="66"/>
      <c r="G1412" s="66"/>
      <c r="H1412" s="37"/>
    </row>
    <row r="1413" spans="2:8">
      <c r="B1413" s="27"/>
      <c r="C1413" s="66"/>
      <c r="D1413" s="66"/>
      <c r="E1413" s="66"/>
      <c r="F1413" s="66"/>
      <c r="G1413" s="66"/>
      <c r="H1413" s="37"/>
    </row>
    <row r="1414" spans="2:8">
      <c r="B1414" s="27"/>
      <c r="C1414" s="66"/>
      <c r="D1414" s="66"/>
      <c r="E1414" s="66"/>
      <c r="F1414" s="66"/>
      <c r="G1414" s="66"/>
      <c r="H1414" s="37"/>
    </row>
    <row r="1415" spans="2:8">
      <c r="B1415" s="27"/>
      <c r="C1415" s="66"/>
      <c r="D1415" s="66"/>
      <c r="E1415" s="66"/>
      <c r="F1415" s="66"/>
      <c r="G1415" s="66"/>
      <c r="H1415" s="37"/>
    </row>
    <row r="1416" spans="2:8">
      <c r="C1416" s="66"/>
      <c r="D1416" s="66"/>
      <c r="E1416" s="66"/>
      <c r="F1416" s="66"/>
      <c r="G1416" s="66"/>
      <c r="H1416" s="37"/>
    </row>
    <row r="1417" spans="2:8" ht="15.75" thickBot="1">
      <c r="C1417" s="137"/>
      <c r="D1417" s="137"/>
      <c r="E1417" s="137"/>
      <c r="F1417" s="137"/>
      <c r="G1417" s="137"/>
      <c r="H1417" s="138"/>
    </row>
    <row r="1418" spans="2:8" ht="15.75" customHeight="1" thickTop="1">
      <c r="H1418" s="38"/>
    </row>
    <row r="1419" spans="2:8" ht="15.75" customHeight="1"/>
    <row r="1420" spans="2:8" ht="19.5" customHeight="1">
      <c r="B1420" s="121"/>
    </row>
    <row r="1421" spans="2:8">
      <c r="C1421" s="134"/>
      <c r="D1421" s="134"/>
      <c r="E1421" s="134"/>
      <c r="F1421" s="134"/>
      <c r="G1421" s="134"/>
      <c r="H1421" s="135"/>
    </row>
    <row r="1422" spans="2:8">
      <c r="C1422" s="70"/>
      <c r="D1422" s="70"/>
      <c r="E1422" s="70"/>
      <c r="F1422" s="70"/>
      <c r="G1422" s="70"/>
      <c r="H1422" s="41"/>
    </row>
    <row r="1423" spans="2:8">
      <c r="B1423" s="106"/>
      <c r="C1423" s="70"/>
      <c r="D1423" s="70"/>
      <c r="E1423" s="70"/>
      <c r="F1423" s="70"/>
      <c r="G1423" s="70"/>
      <c r="H1423" s="41"/>
    </row>
    <row r="1424" spans="2:8" ht="15.75" thickBot="1">
      <c r="C1424" s="143"/>
      <c r="D1424" s="143"/>
      <c r="E1424" s="143"/>
      <c r="F1424" s="143"/>
      <c r="G1424" s="143"/>
      <c r="H1424" s="144"/>
    </row>
    <row r="1425" spans="2:8">
      <c r="C1425" s="70"/>
      <c r="D1425" s="70"/>
      <c r="E1425" s="70"/>
      <c r="F1425" s="70"/>
      <c r="G1425" s="70"/>
      <c r="H1425" s="41"/>
    </row>
    <row r="1426" spans="2:8">
      <c r="B1426" s="106"/>
      <c r="C1426" s="70"/>
      <c r="D1426" s="70"/>
      <c r="E1426" s="70"/>
      <c r="F1426" s="70"/>
      <c r="G1426" s="70"/>
      <c r="H1426" s="41"/>
    </row>
    <row r="1427" spans="2:8">
      <c r="C1427" s="66"/>
      <c r="D1427" s="66"/>
      <c r="E1427" s="66"/>
      <c r="F1427" s="66"/>
      <c r="G1427" s="66"/>
      <c r="H1427" s="37"/>
    </row>
    <row r="1428" spans="2:8" ht="15.75" thickBot="1">
      <c r="C1428" s="75"/>
      <c r="D1428" s="75"/>
      <c r="E1428" s="75"/>
      <c r="F1428" s="75"/>
      <c r="G1428" s="75"/>
      <c r="H1428" s="76"/>
    </row>
    <row r="1430" spans="2:8" ht="15.75" thickBot="1">
      <c r="B1430" s="106"/>
      <c r="C1430" s="137"/>
      <c r="D1430" s="137"/>
      <c r="E1430" s="137"/>
      <c r="F1430" s="137"/>
      <c r="G1430" s="137"/>
      <c r="H1430" s="138"/>
    </row>
    <row r="1431" spans="2:8" ht="15.75" thickTop="1"/>
    <row r="1433" spans="2:8" ht="26.25" customHeight="1">
      <c r="B1433" s="130"/>
      <c r="C1433" s="22"/>
      <c r="D1433" s="22"/>
      <c r="E1433" s="22"/>
      <c r="F1433" s="22"/>
      <c r="G1433" s="22"/>
      <c r="H1433" s="22"/>
    </row>
    <row r="1434" spans="2:8">
      <c r="B1434" s="40"/>
      <c r="C1434" s="134"/>
      <c r="D1434" s="134"/>
      <c r="E1434" s="134"/>
      <c r="F1434" s="134"/>
      <c r="G1434" s="134"/>
      <c r="H1434" s="135"/>
    </row>
    <row r="1435" spans="2:8">
      <c r="C1435" s="70"/>
      <c r="D1435" s="70"/>
      <c r="E1435" s="70"/>
      <c r="F1435" s="70"/>
      <c r="G1435" s="70"/>
      <c r="H1435" s="41"/>
    </row>
    <row r="1436" spans="2:8">
      <c r="B1436" s="999"/>
      <c r="C1436" s="1000"/>
      <c r="D1436" s="66"/>
      <c r="E1436" s="66"/>
      <c r="F1436" s="66"/>
      <c r="G1436" s="66"/>
      <c r="H1436" s="37"/>
    </row>
    <row r="1437" spans="2:8" ht="15.75" thickBot="1">
      <c r="C1437" s="137"/>
      <c r="D1437" s="137"/>
      <c r="E1437" s="137"/>
      <c r="F1437" s="137"/>
      <c r="G1437" s="137"/>
      <c r="H1437" s="145"/>
    </row>
    <row r="1438" spans="2:8" thickTop="1">
      <c r="C1438" s="22"/>
      <c r="D1438" s="22"/>
      <c r="E1438" s="22"/>
      <c r="F1438" s="22"/>
      <c r="G1438" s="22"/>
      <c r="H1438" s="22"/>
    </row>
    <row r="1439" spans="2:8" ht="14.25">
      <c r="B1439" s="981"/>
      <c r="C1439" s="981"/>
      <c r="D1439" s="981"/>
      <c r="E1439" s="981"/>
      <c r="F1439" s="981"/>
      <c r="G1439" s="981"/>
      <c r="H1439" s="981"/>
    </row>
    <row r="1440" spans="2:8" ht="14.25">
      <c r="B1440" s="981"/>
      <c r="C1440" s="981"/>
      <c r="D1440" s="981"/>
      <c r="E1440" s="981"/>
      <c r="F1440" s="981"/>
      <c r="G1440" s="981"/>
      <c r="H1440" s="981"/>
    </row>
    <row r="1441" spans="2:8" ht="14.25">
      <c r="B1441" s="981"/>
      <c r="C1441" s="981"/>
      <c r="D1441" s="981"/>
      <c r="E1441" s="981"/>
      <c r="F1441" s="981"/>
      <c r="G1441" s="981"/>
      <c r="H1441" s="981"/>
    </row>
    <row r="1442" spans="2:8" ht="14.25">
      <c r="B1442" s="981"/>
      <c r="C1442" s="981"/>
      <c r="D1442" s="981"/>
      <c r="E1442" s="981"/>
      <c r="F1442" s="981"/>
      <c r="G1442" s="981"/>
      <c r="H1442" s="981"/>
    </row>
    <row r="1448" spans="2:8" ht="21" customHeight="1" thickBot="1">
      <c r="B1448" s="100"/>
      <c r="C1448" s="101"/>
      <c r="D1448" s="101"/>
      <c r="E1448" s="101"/>
      <c r="F1448" s="101"/>
      <c r="G1448" s="101"/>
      <c r="H1448" s="101"/>
    </row>
    <row r="1450" spans="2:8">
      <c r="B1450" s="64"/>
    </row>
    <row r="1451" spans="2:8">
      <c r="B1451" s="64"/>
    </row>
    <row r="1452" spans="2:8" ht="18.75" customHeight="1">
      <c r="C1452" s="1001"/>
      <c r="D1452" s="1001"/>
      <c r="E1452" s="146"/>
      <c r="F1452" s="146"/>
      <c r="G1452" s="146"/>
      <c r="H1452" s="1001"/>
    </row>
    <row r="1453" spans="2:8">
      <c r="C1453" s="1001"/>
      <c r="D1453" s="1001"/>
      <c r="E1453" s="146"/>
      <c r="F1453" s="146"/>
      <c r="G1453" s="146"/>
      <c r="H1453" s="1001"/>
    </row>
    <row r="1454" spans="2:8">
      <c r="C1454" s="1001"/>
      <c r="D1454" s="1001"/>
      <c r="E1454" s="146"/>
      <c r="F1454" s="146"/>
      <c r="G1454" s="146"/>
      <c r="H1454" s="1001"/>
    </row>
    <row r="1455" spans="2:8">
      <c r="C1455" s="79"/>
      <c r="D1455" s="79"/>
      <c r="E1455" s="79"/>
      <c r="F1455" s="79"/>
      <c r="G1455" s="79"/>
      <c r="H1455" s="79"/>
    </row>
    <row r="1456" spans="2:8">
      <c r="B1456" s="983"/>
    </row>
    <row r="1457" spans="2:8">
      <c r="B1457" s="983"/>
    </row>
    <row r="1458" spans="2:8">
      <c r="B1458" s="147"/>
    </row>
    <row r="1459" spans="2:8" ht="20.25" customHeight="1">
      <c r="B1459" s="981"/>
      <c r="C1459" s="991"/>
      <c r="D1459" s="991"/>
      <c r="E1459" s="37"/>
      <c r="F1459" s="37"/>
      <c r="G1459" s="37"/>
      <c r="H1459" s="991"/>
    </row>
    <row r="1460" spans="2:8" ht="15.75" customHeight="1">
      <c r="B1460" s="981"/>
      <c r="C1460" s="991"/>
      <c r="D1460" s="991"/>
      <c r="E1460" s="37"/>
      <c r="F1460" s="37"/>
      <c r="G1460" s="37"/>
      <c r="H1460" s="991"/>
    </row>
    <row r="1461" spans="2:8" ht="14.25">
      <c r="C1461" s="37"/>
      <c r="D1461" s="37"/>
      <c r="E1461" s="37"/>
      <c r="F1461" s="37"/>
      <c r="G1461" s="37"/>
      <c r="H1461" s="37"/>
    </row>
    <row r="1462" spans="2:8" ht="15.75" customHeight="1">
      <c r="B1462" s="981"/>
      <c r="C1462" s="991"/>
      <c r="D1462" s="991"/>
      <c r="E1462" s="37"/>
      <c r="F1462" s="37"/>
      <c r="G1462" s="37"/>
      <c r="H1462" s="991"/>
    </row>
    <row r="1463" spans="2:8" ht="22.5" customHeight="1">
      <c r="B1463" s="981"/>
      <c r="C1463" s="992"/>
      <c r="D1463" s="992"/>
      <c r="E1463" s="74"/>
      <c r="F1463" s="74"/>
      <c r="G1463" s="74"/>
      <c r="H1463" s="992"/>
    </row>
    <row r="1464" spans="2:8" ht="14.25">
      <c r="C1464" s="72"/>
      <c r="D1464" s="72"/>
      <c r="E1464" s="72"/>
      <c r="F1464" s="72"/>
      <c r="G1464" s="72"/>
      <c r="H1464" s="72"/>
    </row>
    <row r="1465" spans="2:8">
      <c r="C1465" s="66"/>
      <c r="D1465" s="66"/>
      <c r="E1465" s="66"/>
      <c r="F1465" s="66"/>
      <c r="G1465" s="66"/>
      <c r="H1465" s="37"/>
    </row>
    <row r="1466" spans="2:8">
      <c r="B1466" s="122"/>
      <c r="C1466" s="66"/>
      <c r="D1466" s="66"/>
      <c r="E1466" s="66"/>
      <c r="F1466" s="66"/>
      <c r="G1466" s="66"/>
      <c r="H1466" s="37"/>
    </row>
    <row r="1467" spans="2:8">
      <c r="B1467" s="122"/>
      <c r="C1467" s="66"/>
      <c r="D1467" s="66"/>
      <c r="E1467" s="66"/>
      <c r="F1467" s="66"/>
      <c r="G1467" s="66"/>
      <c r="H1467" s="37"/>
    </row>
    <row r="1468" spans="2:8" ht="20.25" customHeight="1">
      <c r="B1468" s="981"/>
      <c r="C1468" s="991"/>
      <c r="D1468" s="991"/>
      <c r="E1468" s="37"/>
      <c r="F1468" s="37"/>
      <c r="G1468" s="37"/>
      <c r="H1468" s="991"/>
    </row>
    <row r="1469" spans="2:8" ht="15.6" customHeight="1">
      <c r="B1469" s="981"/>
      <c r="C1469" s="991"/>
      <c r="D1469" s="991"/>
      <c r="E1469" s="37"/>
      <c r="F1469" s="37"/>
      <c r="G1469" s="37"/>
      <c r="H1469" s="991"/>
    </row>
    <row r="1470" spans="2:8" ht="14.25">
      <c r="C1470" s="37"/>
      <c r="D1470" s="37"/>
      <c r="E1470" s="37"/>
      <c r="F1470" s="37"/>
      <c r="G1470" s="37"/>
      <c r="H1470" s="37"/>
    </row>
    <row r="1471" spans="2:8" ht="15.75" customHeight="1">
      <c r="B1471" s="981"/>
      <c r="C1471" s="991"/>
      <c r="D1471" s="991"/>
      <c r="E1471" s="37"/>
      <c r="F1471" s="37"/>
      <c r="G1471" s="37"/>
      <c r="H1471" s="991"/>
    </row>
    <row r="1472" spans="2:8" ht="22.5" customHeight="1">
      <c r="B1472" s="981"/>
      <c r="C1472" s="991"/>
      <c r="D1472" s="991"/>
      <c r="E1472" s="37"/>
      <c r="F1472" s="37"/>
      <c r="G1472" s="37"/>
      <c r="H1472" s="991"/>
    </row>
    <row r="1473" spans="2:8" ht="14.25">
      <c r="C1473" s="72"/>
      <c r="D1473" s="72"/>
      <c r="E1473" s="72"/>
      <c r="F1473" s="72"/>
      <c r="G1473" s="72"/>
      <c r="H1473" s="72"/>
    </row>
    <row r="1474" spans="2:8">
      <c r="C1474" s="66"/>
      <c r="D1474" s="66"/>
      <c r="E1474" s="66"/>
      <c r="F1474" s="66"/>
      <c r="G1474" s="66"/>
      <c r="H1474" s="37"/>
    </row>
    <row r="1475" spans="2:8">
      <c r="B1475" s="983"/>
      <c r="C1475" s="66"/>
      <c r="D1475" s="66"/>
      <c r="E1475" s="66"/>
      <c r="F1475" s="66"/>
      <c r="G1475" s="66"/>
      <c r="H1475" s="37"/>
    </row>
    <row r="1476" spans="2:8" ht="19.5" customHeight="1">
      <c r="B1476" s="983"/>
      <c r="C1476" s="66"/>
      <c r="D1476" s="66"/>
      <c r="E1476" s="66"/>
      <c r="F1476" s="66"/>
      <c r="G1476" s="66"/>
      <c r="H1476" s="37"/>
    </row>
    <row r="1477" spans="2:8">
      <c r="B1477" s="147"/>
      <c r="C1477" s="66"/>
      <c r="D1477" s="66"/>
      <c r="E1477" s="66"/>
      <c r="F1477" s="66"/>
      <c r="G1477" s="66"/>
      <c r="H1477" s="37"/>
    </row>
    <row r="1478" spans="2:8" ht="20.25" customHeight="1">
      <c r="B1478" s="984"/>
      <c r="C1478" s="985"/>
      <c r="D1478" s="985"/>
      <c r="E1478" s="66"/>
      <c r="F1478" s="66"/>
      <c r="G1478" s="66"/>
      <c r="H1478" s="985"/>
    </row>
    <row r="1479" spans="2:8" ht="15.75" customHeight="1">
      <c r="B1479" s="984"/>
      <c r="C1479" s="986"/>
      <c r="D1479" s="986"/>
      <c r="E1479" s="73"/>
      <c r="F1479" s="73"/>
      <c r="G1479" s="73"/>
      <c r="H1479" s="986"/>
    </row>
    <row r="1480" spans="2:8">
      <c r="B1480" s="92"/>
      <c r="C1480" s="66"/>
      <c r="D1480" s="66"/>
      <c r="E1480" s="66"/>
      <c r="F1480" s="66"/>
      <c r="G1480" s="66"/>
      <c r="H1480" s="66"/>
    </row>
    <row r="1481" spans="2:8" ht="21.75" customHeight="1">
      <c r="B1481" s="981"/>
      <c r="C1481" s="991"/>
      <c r="D1481" s="991"/>
      <c r="E1481" s="37"/>
      <c r="F1481" s="37"/>
      <c r="G1481" s="37"/>
      <c r="H1481" s="991"/>
    </row>
    <row r="1482" spans="2:8" ht="15.75" customHeight="1">
      <c r="B1482" s="981"/>
      <c r="C1482" s="992"/>
      <c r="D1482" s="992"/>
      <c r="E1482" s="74"/>
      <c r="F1482" s="74"/>
      <c r="G1482" s="74"/>
      <c r="H1482" s="992"/>
    </row>
    <row r="1483" spans="2:8" ht="15.75" customHeight="1">
      <c r="C1483" s="22"/>
      <c r="D1483" s="22"/>
      <c r="E1483" s="22"/>
      <c r="F1483" s="22"/>
      <c r="G1483" s="22"/>
      <c r="H1483" s="22"/>
    </row>
    <row r="1484" spans="2:8" ht="15.75" customHeight="1">
      <c r="C1484" s="22"/>
      <c r="D1484" s="22"/>
      <c r="E1484" s="22"/>
      <c r="F1484" s="22"/>
      <c r="G1484" s="22"/>
      <c r="H1484" s="22"/>
    </row>
    <row r="1485" spans="2:8">
      <c r="B1485" s="130"/>
      <c r="C1485" s="22"/>
      <c r="D1485" s="22"/>
      <c r="E1485" s="22"/>
      <c r="F1485" s="22"/>
      <c r="G1485" s="22"/>
      <c r="H1485" s="22"/>
    </row>
    <row r="1486" spans="2:8" ht="15.75" customHeight="1">
      <c r="B1486" s="111"/>
      <c r="C1486" s="134"/>
      <c r="D1486" s="134"/>
      <c r="E1486" s="134"/>
      <c r="F1486" s="134"/>
      <c r="G1486" s="134"/>
      <c r="H1486" s="135"/>
    </row>
    <row r="1487" spans="2:8" ht="15.75" customHeight="1">
      <c r="C1487" s="70"/>
      <c r="D1487" s="70"/>
      <c r="E1487" s="70"/>
      <c r="F1487" s="70"/>
      <c r="G1487" s="70"/>
      <c r="H1487" s="41"/>
    </row>
    <row r="1488" spans="2:8" ht="18.75" customHeight="1">
      <c r="C1488" s="66"/>
      <c r="D1488" s="66"/>
      <c r="E1488" s="66"/>
      <c r="F1488" s="66"/>
      <c r="G1488" s="66"/>
      <c r="H1488" s="37"/>
    </row>
    <row r="1489" spans="2:8" ht="18.75" customHeight="1">
      <c r="C1489" s="66"/>
      <c r="D1489" s="66"/>
      <c r="E1489" s="66"/>
      <c r="F1489" s="66"/>
      <c r="G1489" s="66"/>
      <c r="H1489" s="37"/>
    </row>
    <row r="1490" spans="2:8" ht="18.75" customHeight="1">
      <c r="C1490" s="66"/>
      <c r="D1490" s="66"/>
      <c r="E1490" s="66"/>
      <c r="F1490" s="66"/>
      <c r="G1490" s="66"/>
      <c r="H1490" s="37"/>
    </row>
    <row r="1491" spans="2:8" ht="18.75" customHeight="1" thickBot="1">
      <c r="C1491" s="137"/>
      <c r="D1491" s="137"/>
      <c r="E1491" s="137"/>
      <c r="F1491" s="137"/>
      <c r="G1491" s="137"/>
      <c r="H1491" s="138"/>
    </row>
    <row r="1492" spans="2:8" ht="15.75" thickTop="1">
      <c r="C1492" s="66"/>
      <c r="D1492" s="66"/>
      <c r="E1492" s="66"/>
      <c r="F1492" s="66"/>
      <c r="G1492" s="66"/>
      <c r="H1492" s="37"/>
    </row>
    <row r="1493" spans="2:8" ht="14.25">
      <c r="C1493" s="22"/>
      <c r="D1493" s="22"/>
      <c r="E1493" s="22"/>
      <c r="F1493" s="22"/>
      <c r="G1493" s="22"/>
      <c r="H1493" s="22"/>
    </row>
    <row r="1494" spans="2:8" ht="15.75" customHeight="1">
      <c r="B1494" s="981"/>
      <c r="C1494" s="981"/>
      <c r="D1494" s="981"/>
      <c r="E1494" s="981"/>
      <c r="F1494" s="981"/>
      <c r="G1494" s="981"/>
      <c r="H1494" s="981"/>
    </row>
    <row r="1495" spans="2:8" ht="15.75" customHeight="1">
      <c r="B1495" s="981"/>
      <c r="C1495" s="981"/>
      <c r="D1495" s="981"/>
      <c r="E1495" s="981"/>
      <c r="F1495" s="981"/>
      <c r="G1495" s="981"/>
      <c r="H1495" s="981"/>
    </row>
    <row r="1496" spans="2:8" ht="15.75" customHeight="1">
      <c r="B1496" s="981"/>
      <c r="C1496" s="981"/>
      <c r="D1496" s="981"/>
      <c r="E1496" s="981"/>
      <c r="F1496" s="981"/>
      <c r="G1496" s="981"/>
      <c r="H1496" s="981"/>
    </row>
    <row r="1497" spans="2:8" ht="15.75" customHeight="1">
      <c r="B1497" s="981"/>
      <c r="C1497" s="981"/>
      <c r="D1497" s="981"/>
      <c r="E1497" s="981"/>
      <c r="F1497" s="981"/>
      <c r="G1497" s="981"/>
      <c r="H1497" s="981"/>
    </row>
    <row r="1498" spans="2:8" ht="15.75" customHeight="1">
      <c r="B1498" s="981"/>
      <c r="C1498" s="981"/>
      <c r="D1498" s="981"/>
      <c r="E1498" s="981"/>
      <c r="F1498" s="981"/>
      <c r="G1498" s="981"/>
      <c r="H1498" s="981"/>
    </row>
    <row r="1499" spans="2:8" ht="15.75" customHeight="1">
      <c r="B1499" s="981"/>
      <c r="C1499" s="981"/>
      <c r="D1499" s="981"/>
      <c r="E1499" s="981"/>
      <c r="F1499" s="981"/>
      <c r="G1499" s="981"/>
      <c r="H1499" s="981"/>
    </row>
    <row r="1500" spans="2:8" ht="15.75" customHeight="1">
      <c r="B1500" s="981"/>
      <c r="C1500" s="981"/>
      <c r="D1500" s="981"/>
      <c r="E1500" s="981"/>
      <c r="F1500" s="981"/>
      <c r="G1500" s="981"/>
      <c r="H1500" s="981"/>
    </row>
    <row r="1501" spans="2:8" ht="15.75" customHeight="1">
      <c r="B1501" s="981"/>
      <c r="C1501" s="981"/>
      <c r="D1501" s="981"/>
      <c r="E1501" s="981"/>
      <c r="F1501" s="981"/>
      <c r="G1501" s="981"/>
      <c r="H1501" s="981"/>
    </row>
    <row r="1502" spans="2:8" ht="15.75" customHeight="1">
      <c r="B1502" s="981"/>
      <c r="C1502" s="981"/>
      <c r="D1502" s="981"/>
      <c r="E1502" s="981"/>
      <c r="F1502" s="981"/>
      <c r="G1502" s="981"/>
      <c r="H1502" s="981"/>
    </row>
    <row r="1503" spans="2:8" ht="15.75" customHeight="1">
      <c r="B1503" s="981"/>
      <c r="C1503" s="981"/>
      <c r="D1503" s="981"/>
      <c r="E1503" s="981"/>
      <c r="F1503" s="981"/>
      <c r="G1503" s="981"/>
      <c r="H1503" s="981"/>
    </row>
    <row r="1504" spans="2:8" ht="15.75" customHeight="1">
      <c r="B1504" s="981"/>
      <c r="C1504" s="981"/>
      <c r="D1504" s="981"/>
      <c r="E1504" s="981"/>
      <c r="F1504" s="981"/>
      <c r="G1504" s="981"/>
      <c r="H1504" s="981"/>
    </row>
    <row r="1505" spans="2:8" ht="15.75" customHeight="1">
      <c r="B1505" s="981"/>
      <c r="C1505" s="981"/>
      <c r="D1505" s="981"/>
      <c r="E1505" s="981"/>
      <c r="F1505" s="981"/>
      <c r="G1505" s="981"/>
      <c r="H1505" s="981"/>
    </row>
    <row r="1508" spans="2:8" ht="21.75" customHeight="1"/>
    <row r="1509" spans="2:8" ht="21" customHeight="1" thickBot="1">
      <c r="B1509" s="100"/>
      <c r="C1509" s="101"/>
      <c r="D1509" s="101"/>
      <c r="E1509" s="101"/>
      <c r="F1509" s="101"/>
      <c r="G1509" s="101"/>
      <c r="H1509" s="101"/>
    </row>
    <row r="1511" spans="2:8" ht="32.25" customHeight="1">
      <c r="B1511" s="115"/>
    </row>
    <row r="1512" spans="2:8">
      <c r="B1512" s="111"/>
      <c r="C1512" s="134"/>
      <c r="D1512" s="134"/>
      <c r="E1512" s="134"/>
      <c r="F1512" s="134"/>
      <c r="G1512" s="134"/>
      <c r="H1512" s="135"/>
    </row>
    <row r="1513" spans="2:8">
      <c r="C1513" s="70"/>
      <c r="D1513" s="70"/>
      <c r="E1513" s="70"/>
      <c r="F1513" s="70"/>
      <c r="G1513" s="70"/>
      <c r="H1513" s="41"/>
    </row>
    <row r="1514" spans="2:8">
      <c r="C1514" s="66"/>
      <c r="D1514" s="66"/>
      <c r="E1514" s="66"/>
      <c r="F1514" s="66"/>
      <c r="G1514" s="66"/>
      <c r="H1514" s="37"/>
    </row>
    <row r="1515" spans="2:8">
      <c r="C1515" s="66"/>
      <c r="D1515" s="66"/>
      <c r="E1515" s="66"/>
      <c r="F1515" s="66"/>
      <c r="G1515" s="66"/>
      <c r="H1515" s="37"/>
    </row>
    <row r="1516" spans="2:8" ht="15.75" thickBot="1">
      <c r="C1516" s="137"/>
      <c r="D1516" s="137"/>
      <c r="E1516" s="137"/>
      <c r="F1516" s="137"/>
      <c r="G1516" s="137"/>
      <c r="H1516" s="138"/>
    </row>
    <row r="1517" spans="2:8" ht="15.75" customHeight="1" thickTop="1">
      <c r="C1517" s="66"/>
      <c r="D1517" s="66"/>
      <c r="E1517" s="66"/>
      <c r="F1517" s="66"/>
      <c r="G1517" s="66"/>
      <c r="H1517" s="37"/>
    </row>
    <row r="1519" spans="2:8" ht="14.25">
      <c r="B1519" s="981"/>
      <c r="C1519" s="981"/>
      <c r="D1519" s="981"/>
      <c r="E1519" s="981"/>
      <c r="F1519" s="981"/>
      <c r="G1519" s="981"/>
      <c r="H1519" s="981"/>
    </row>
    <row r="1520" spans="2:8" ht="14.25">
      <c r="B1520" s="981"/>
      <c r="C1520" s="981"/>
      <c r="D1520" s="981"/>
      <c r="E1520" s="981"/>
      <c r="F1520" s="981"/>
      <c r="G1520" s="981"/>
      <c r="H1520" s="981"/>
    </row>
    <row r="1521" spans="2:8" ht="14.25">
      <c r="B1521" s="981"/>
      <c r="C1521" s="981"/>
      <c r="D1521" s="981"/>
      <c r="E1521" s="981"/>
      <c r="F1521" s="981"/>
      <c r="G1521" s="981"/>
      <c r="H1521" s="981"/>
    </row>
    <row r="1522" spans="2:8" ht="15.75" customHeight="1">
      <c r="B1522" s="46"/>
      <c r="C1522" s="46"/>
      <c r="D1522" s="46"/>
      <c r="E1522" s="46"/>
      <c r="F1522" s="46"/>
      <c r="G1522" s="46"/>
      <c r="H1522" s="46"/>
    </row>
    <row r="1523" spans="2:8" ht="15.75" customHeight="1">
      <c r="B1523" s="46"/>
      <c r="C1523" s="46"/>
      <c r="D1523" s="46"/>
      <c r="E1523" s="46"/>
      <c r="F1523" s="46"/>
      <c r="G1523" s="46"/>
      <c r="H1523" s="46"/>
    </row>
    <row r="1524" spans="2:8" ht="33" customHeight="1">
      <c r="B1524" s="130"/>
    </row>
    <row r="1525" spans="2:8" ht="15.75" customHeight="1">
      <c r="C1525" s="134"/>
      <c r="D1525" s="134"/>
      <c r="E1525" s="134"/>
      <c r="F1525" s="134"/>
      <c r="G1525" s="134"/>
      <c r="H1525" s="135"/>
    </row>
    <row r="1526" spans="2:8" ht="15.75" customHeight="1">
      <c r="C1526" s="70"/>
      <c r="D1526" s="70"/>
      <c r="E1526" s="70"/>
      <c r="F1526" s="70"/>
      <c r="G1526" s="70"/>
      <c r="H1526" s="41"/>
    </row>
    <row r="1527" spans="2:8">
      <c r="C1527" s="66"/>
      <c r="D1527" s="66"/>
      <c r="E1527" s="66"/>
      <c r="F1527" s="66"/>
      <c r="G1527" s="66"/>
      <c r="H1527" s="37"/>
    </row>
    <row r="1528" spans="2:8">
      <c r="C1528" s="66"/>
      <c r="D1528" s="66"/>
      <c r="E1528" s="66"/>
      <c r="F1528" s="66"/>
      <c r="G1528" s="66"/>
      <c r="H1528" s="37"/>
    </row>
    <row r="1529" spans="2:8">
      <c r="C1529" s="66"/>
      <c r="D1529" s="66"/>
      <c r="E1529" s="66"/>
      <c r="F1529" s="66"/>
      <c r="G1529" s="66"/>
      <c r="H1529" s="37"/>
    </row>
    <row r="1530" spans="2:8" ht="18.75" customHeight="1" thickBot="1">
      <c r="C1530" s="137"/>
      <c r="D1530" s="137"/>
      <c r="E1530" s="137"/>
      <c r="F1530" s="137"/>
      <c r="G1530" s="137"/>
      <c r="H1530" s="138"/>
    </row>
    <row r="1531" spans="2:8" ht="15.75" customHeight="1" thickTop="1">
      <c r="B1531" s="46"/>
      <c r="C1531" s="46"/>
      <c r="D1531" s="46"/>
      <c r="E1531" s="46"/>
      <c r="F1531" s="46"/>
      <c r="G1531" s="46"/>
      <c r="H1531" s="46"/>
    </row>
    <row r="1532" spans="2:8" ht="15.75" customHeight="1">
      <c r="B1532" s="46"/>
      <c r="C1532" s="46"/>
      <c r="D1532" s="46"/>
      <c r="E1532" s="46"/>
      <c r="F1532" s="46"/>
      <c r="G1532" s="46"/>
      <c r="H1532" s="46"/>
    </row>
    <row r="1533" spans="2:8" ht="33" customHeight="1">
      <c r="B1533" s="115"/>
      <c r="C1533" s="22"/>
      <c r="D1533" s="22"/>
      <c r="E1533" s="22"/>
      <c r="F1533" s="22"/>
      <c r="G1533" s="22"/>
      <c r="H1533" s="22"/>
    </row>
    <row r="1534" spans="2:8">
      <c r="B1534" s="115"/>
      <c r="C1534" s="134"/>
      <c r="D1534" s="134"/>
      <c r="E1534" s="134"/>
      <c r="F1534" s="134"/>
      <c r="G1534" s="134"/>
      <c r="H1534" s="135"/>
    </row>
    <row r="1535" spans="2:8">
      <c r="B1535" s="115"/>
      <c r="C1535" s="70"/>
      <c r="D1535" s="70"/>
      <c r="E1535" s="70"/>
      <c r="F1535" s="70"/>
      <c r="G1535" s="70"/>
      <c r="H1535" s="41"/>
    </row>
    <row r="1536" spans="2:8">
      <c r="C1536" s="136"/>
      <c r="D1536" s="136"/>
      <c r="E1536" s="136"/>
      <c r="F1536" s="136"/>
      <c r="G1536" s="136"/>
      <c r="H1536" s="118"/>
    </row>
    <row r="1537" spans="2:8">
      <c r="C1537" s="66"/>
      <c r="D1537" s="66"/>
      <c r="E1537" s="66"/>
      <c r="F1537" s="66"/>
      <c r="G1537" s="66"/>
      <c r="H1537" s="149"/>
    </row>
    <row r="1538" spans="2:8" ht="18.75" customHeight="1" thickBot="1">
      <c r="C1538" s="137"/>
      <c r="D1538" s="137"/>
      <c r="E1538" s="137"/>
      <c r="F1538" s="137"/>
      <c r="G1538" s="137"/>
      <c r="H1538" s="138"/>
    </row>
    <row r="1539" spans="2:8" ht="15.75" customHeight="1" thickTop="1">
      <c r="B1539" s="46"/>
      <c r="C1539" s="46"/>
      <c r="D1539" s="46"/>
      <c r="E1539" s="46"/>
      <c r="F1539" s="46"/>
      <c r="G1539" s="46"/>
      <c r="H1539" s="46"/>
    </row>
    <row r="1540" spans="2:8" ht="15.75" customHeight="1">
      <c r="B1540" s="46"/>
      <c r="C1540" s="46"/>
      <c r="D1540" s="46"/>
      <c r="E1540" s="46"/>
      <c r="F1540" s="46"/>
      <c r="G1540" s="46"/>
      <c r="H1540" s="46"/>
    </row>
    <row r="1541" spans="2:8" ht="32.25" customHeight="1">
      <c r="B1541" s="115"/>
      <c r="C1541" s="22"/>
      <c r="D1541" s="22"/>
      <c r="E1541" s="22"/>
      <c r="F1541" s="22"/>
      <c r="G1541" s="22"/>
      <c r="H1541" s="22"/>
    </row>
    <row r="1542" spans="2:8" ht="18.75" customHeight="1">
      <c r="B1542" s="115"/>
      <c r="C1542" s="134"/>
      <c r="D1542" s="134"/>
      <c r="E1542" s="134"/>
      <c r="F1542" s="134"/>
      <c r="G1542" s="134"/>
      <c r="H1542" s="135"/>
    </row>
    <row r="1543" spans="2:8">
      <c r="C1543" s="70"/>
      <c r="D1543" s="70"/>
      <c r="E1543" s="70"/>
      <c r="F1543" s="70"/>
      <c r="G1543" s="70"/>
      <c r="H1543" s="41"/>
    </row>
    <row r="1544" spans="2:8">
      <c r="C1544" s="66"/>
      <c r="D1544" s="66"/>
      <c r="E1544" s="66"/>
      <c r="F1544" s="66"/>
      <c r="G1544" s="66"/>
      <c r="H1544" s="37"/>
    </row>
    <row r="1545" spans="2:8">
      <c r="C1545" s="66"/>
      <c r="D1545" s="66"/>
      <c r="E1545" s="66"/>
      <c r="F1545" s="66"/>
      <c r="G1545" s="66"/>
      <c r="H1545" s="37"/>
    </row>
    <row r="1546" spans="2:8" ht="18.75" customHeight="1" thickBot="1">
      <c r="C1546" s="137"/>
      <c r="D1546" s="137"/>
      <c r="E1546" s="137"/>
      <c r="F1546" s="137"/>
      <c r="G1546" s="137"/>
      <c r="H1546" s="138"/>
    </row>
    <row r="1547" spans="2:8" ht="15.75" customHeight="1" thickTop="1">
      <c r="B1547" s="46"/>
      <c r="C1547" s="46"/>
      <c r="D1547" s="46"/>
      <c r="E1547" s="46"/>
      <c r="F1547" s="46"/>
      <c r="G1547" s="46"/>
      <c r="H1547" s="46"/>
    </row>
    <row r="1548" spans="2:8" ht="15.75" customHeight="1">
      <c r="B1548" s="46"/>
      <c r="C1548" s="46"/>
      <c r="D1548" s="46"/>
      <c r="E1548" s="46"/>
      <c r="F1548" s="46"/>
      <c r="G1548" s="46"/>
      <c r="H1548" s="46"/>
    </row>
    <row r="1549" spans="2:8" ht="32.25" customHeight="1">
      <c r="B1549" s="115"/>
    </row>
    <row r="1550" spans="2:8" ht="14.25">
      <c r="B1550" s="978"/>
      <c r="C1550" s="978"/>
      <c r="D1550" s="978"/>
      <c r="E1550" s="978"/>
      <c r="F1550" s="978"/>
      <c r="G1550" s="978"/>
      <c r="H1550" s="978"/>
    </row>
    <row r="1551" spans="2:8" ht="14.25">
      <c r="B1551" s="978"/>
      <c r="C1551" s="978"/>
      <c r="D1551" s="978"/>
      <c r="E1551" s="978"/>
      <c r="F1551" s="978"/>
      <c r="G1551" s="978"/>
      <c r="H1551" s="978"/>
    </row>
    <row r="1552" spans="2:8" ht="27.75" customHeight="1">
      <c r="B1552" s="978"/>
      <c r="C1552" s="978"/>
      <c r="D1552" s="978"/>
      <c r="E1552" s="978"/>
      <c r="F1552" s="978"/>
      <c r="G1552" s="978"/>
      <c r="H1552" s="978"/>
    </row>
    <row r="1553" spans="2:8" ht="15.75" customHeight="1">
      <c r="B1553" s="978"/>
      <c r="C1553" s="978"/>
      <c r="D1553" s="978"/>
      <c r="E1553" s="978"/>
      <c r="F1553" s="978"/>
      <c r="G1553" s="978"/>
      <c r="H1553" s="978"/>
    </row>
    <row r="1554" spans="2:8" ht="15.75" customHeight="1">
      <c r="B1554" s="46"/>
      <c r="C1554" s="46"/>
      <c r="D1554" s="46"/>
      <c r="E1554" s="46"/>
      <c r="F1554" s="46"/>
      <c r="G1554" s="46"/>
      <c r="H1554" s="46"/>
    </row>
    <row r="1555" spans="2:8" ht="33" customHeight="1">
      <c r="B1555" s="130"/>
    </row>
    <row r="1556" spans="2:8">
      <c r="C1556" s="134"/>
      <c r="D1556" s="134"/>
      <c r="E1556" s="134"/>
      <c r="F1556" s="134"/>
      <c r="G1556" s="134"/>
      <c r="H1556" s="135"/>
    </row>
    <row r="1557" spans="2:8">
      <c r="C1557" s="70"/>
      <c r="D1557" s="70"/>
      <c r="E1557" s="70"/>
      <c r="F1557" s="70"/>
      <c r="G1557" s="70"/>
      <c r="H1557" s="41"/>
    </row>
    <row r="1558" spans="2:8">
      <c r="B1558" s="111"/>
    </row>
    <row r="1559" spans="2:8">
      <c r="C1559" s="80"/>
      <c r="D1559" s="80"/>
      <c r="E1559" s="80"/>
      <c r="F1559" s="80"/>
      <c r="G1559" s="80"/>
      <c r="H1559" s="82"/>
    </row>
    <row r="1560" spans="2:8">
      <c r="B1560" s="34"/>
      <c r="C1560" s="80"/>
      <c r="D1560" s="80"/>
      <c r="E1560" s="80"/>
      <c r="F1560" s="80"/>
      <c r="G1560" s="80"/>
      <c r="H1560" s="82"/>
    </row>
    <row r="1561" spans="2:8">
      <c r="B1561" s="34"/>
      <c r="C1561" s="80"/>
      <c r="D1561" s="80"/>
      <c r="E1561" s="80"/>
      <c r="F1561" s="80"/>
      <c r="G1561" s="80"/>
      <c r="H1561" s="82"/>
    </row>
    <row r="1562" spans="2:8" ht="18" customHeight="1" thickBot="1">
      <c r="C1562" s="137"/>
      <c r="D1562" s="137"/>
      <c r="E1562" s="137"/>
      <c r="F1562" s="137"/>
      <c r="G1562" s="137"/>
      <c r="H1562" s="138"/>
    </row>
    <row r="1563" spans="2:8" ht="15.75" customHeight="1" thickTop="1">
      <c r="C1563" s="66"/>
      <c r="D1563" s="66"/>
      <c r="E1563" s="66"/>
      <c r="F1563" s="66"/>
      <c r="G1563" s="66"/>
      <c r="H1563" s="37"/>
    </row>
    <row r="1564" spans="2:8" ht="15.75" customHeight="1">
      <c r="B1564" s="46"/>
      <c r="C1564" s="46"/>
      <c r="D1564" s="46"/>
      <c r="E1564" s="46"/>
      <c r="F1564" s="46"/>
      <c r="G1564" s="46"/>
      <c r="H1564" s="46"/>
    </row>
    <row r="1565" spans="2:8" ht="32.25" customHeight="1">
      <c r="B1565" s="150"/>
    </row>
    <row r="1566" spans="2:8" ht="18.75" customHeight="1">
      <c r="B1566" s="981"/>
      <c r="C1566" s="981"/>
      <c r="D1566" s="981"/>
      <c r="E1566" s="981"/>
      <c r="F1566" s="981"/>
      <c r="G1566" s="981"/>
      <c r="H1566" s="981"/>
    </row>
    <row r="1567" spans="2:8" ht="18.75" customHeight="1">
      <c r="B1567" s="981"/>
      <c r="C1567" s="981"/>
      <c r="D1567" s="981"/>
      <c r="E1567" s="981"/>
      <c r="F1567" s="981"/>
      <c r="G1567" s="981"/>
      <c r="H1567" s="981"/>
    </row>
    <row r="1568" spans="2:8" ht="18.75" customHeight="1">
      <c r="B1568" s="981"/>
      <c r="C1568" s="981"/>
      <c r="D1568" s="981"/>
      <c r="E1568" s="981"/>
      <c r="F1568" s="981"/>
      <c r="G1568" s="981"/>
      <c r="H1568" s="981"/>
    </row>
    <row r="1569" spans="2:8" ht="14.25">
      <c r="C1569" s="22"/>
      <c r="D1569" s="22"/>
      <c r="E1569" s="22"/>
      <c r="F1569" s="22"/>
      <c r="G1569" s="22"/>
      <c r="H1569" s="22"/>
    </row>
    <row r="1570" spans="2:8" ht="15.75" customHeight="1">
      <c r="C1570" s="22"/>
      <c r="D1570" s="22"/>
      <c r="E1570" s="22"/>
      <c r="F1570" s="22"/>
      <c r="G1570" s="22"/>
      <c r="H1570" s="22"/>
    </row>
    <row r="1572" spans="2:8" ht="16.899999999999999" customHeight="1">
      <c r="C1572" s="36"/>
      <c r="D1572" s="36"/>
      <c r="E1572" s="36"/>
      <c r="F1572" s="36"/>
      <c r="G1572" s="36"/>
      <c r="H1572" s="36"/>
    </row>
    <row r="1573" spans="2:8" ht="21" customHeight="1" thickBot="1">
      <c r="B1573" s="100"/>
      <c r="C1573" s="101"/>
      <c r="D1573" s="101"/>
      <c r="E1573" s="101"/>
      <c r="F1573" s="101"/>
      <c r="G1573" s="101"/>
      <c r="H1573" s="101"/>
    </row>
    <row r="1574" spans="2:8">
      <c r="B1574" s="35"/>
      <c r="C1574" s="36"/>
      <c r="D1574" s="36"/>
      <c r="E1574" s="36"/>
      <c r="F1574" s="36"/>
      <c r="G1574" s="36"/>
      <c r="H1574" s="36"/>
    </row>
    <row r="1575" spans="2:8" ht="42" customHeight="1">
      <c r="B1575" s="148"/>
      <c r="C1575" s="39"/>
      <c r="D1575" s="39"/>
      <c r="E1575" s="39"/>
      <c r="F1575" s="39"/>
      <c r="G1575" s="39"/>
    </row>
    <row r="1576" spans="2:8" ht="15.75" customHeight="1">
      <c r="B1576" s="978"/>
      <c r="C1576" s="978"/>
      <c r="D1576" s="978"/>
      <c r="E1576" s="978"/>
      <c r="F1576" s="978"/>
      <c r="G1576" s="978"/>
      <c r="H1576" s="978"/>
    </row>
    <row r="1577" spans="2:8" ht="15.75" customHeight="1">
      <c r="B1577" s="978"/>
      <c r="C1577" s="978"/>
      <c r="D1577" s="978"/>
      <c r="E1577" s="978"/>
      <c r="F1577" s="978"/>
      <c r="G1577" s="978"/>
      <c r="H1577" s="978"/>
    </row>
    <row r="1578" spans="2:8" ht="15.75" customHeight="1">
      <c r="B1578" s="978"/>
      <c r="C1578" s="978"/>
      <c r="D1578" s="978"/>
      <c r="E1578" s="978"/>
      <c r="F1578" s="978"/>
      <c r="G1578" s="978"/>
      <c r="H1578" s="978"/>
    </row>
    <row r="1579" spans="2:8" ht="15.75" customHeight="1">
      <c r="B1579" s="148"/>
      <c r="C1579" s="39"/>
      <c r="D1579" s="39"/>
      <c r="E1579" s="39"/>
      <c r="F1579" s="39"/>
      <c r="G1579" s="39"/>
    </row>
    <row r="1580" spans="2:8" ht="15.75" customHeight="1">
      <c r="B1580" s="978"/>
      <c r="C1580" s="978"/>
      <c r="D1580" s="978"/>
      <c r="E1580" s="978"/>
      <c r="F1580" s="978"/>
      <c r="G1580" s="978"/>
      <c r="H1580" s="978"/>
    </row>
    <row r="1581" spans="2:8" ht="15.75" customHeight="1">
      <c r="B1581" s="978"/>
      <c r="C1581" s="978"/>
      <c r="D1581" s="978"/>
      <c r="E1581" s="978"/>
      <c r="F1581" s="978"/>
      <c r="G1581" s="978"/>
      <c r="H1581" s="978"/>
    </row>
    <row r="1582" spans="2:8" ht="15.75" customHeight="1">
      <c r="B1582" s="978"/>
      <c r="C1582" s="978"/>
      <c r="D1582" s="978"/>
      <c r="E1582" s="978"/>
      <c r="F1582" s="978"/>
      <c r="G1582" s="978"/>
      <c r="H1582" s="978"/>
    </row>
    <row r="1583" spans="2:8" ht="15.75" customHeight="1">
      <c r="B1583" s="978"/>
      <c r="C1583" s="978"/>
      <c r="D1583" s="978"/>
      <c r="E1583" s="978"/>
      <c r="F1583" s="978"/>
      <c r="G1583" s="978"/>
      <c r="H1583" s="978"/>
    </row>
    <row r="1584" spans="2:8" ht="15.75" customHeight="1">
      <c r="B1584" s="978"/>
      <c r="C1584" s="978"/>
      <c r="D1584" s="978"/>
      <c r="E1584" s="978"/>
      <c r="F1584" s="978"/>
      <c r="G1584" s="978"/>
      <c r="H1584" s="978"/>
    </row>
    <row r="1585" spans="2:13" ht="15.75" customHeight="1">
      <c r="B1585" s="978"/>
      <c r="C1585" s="978"/>
      <c r="D1585" s="978"/>
      <c r="E1585" s="978"/>
      <c r="F1585" s="978"/>
      <c r="G1585" s="978"/>
      <c r="H1585" s="978"/>
    </row>
    <row r="1586" spans="2:13" ht="15.75" customHeight="1">
      <c r="B1586" s="148"/>
      <c r="C1586" s="39"/>
      <c r="D1586" s="39"/>
      <c r="E1586" s="39"/>
      <c r="F1586" s="39"/>
      <c r="G1586" s="39"/>
    </row>
    <row r="1587" spans="2:13" s="37" customFormat="1">
      <c r="B1587" s="22"/>
      <c r="C1587" s="38"/>
      <c r="D1587" s="38"/>
      <c r="E1587" s="38"/>
      <c r="F1587" s="38"/>
      <c r="G1587" s="38"/>
      <c r="H1587" s="39"/>
      <c r="I1587" s="22"/>
      <c r="J1587" s="22"/>
      <c r="K1587" s="22"/>
      <c r="L1587" s="22"/>
      <c r="M1587" s="22"/>
    </row>
    <row r="1588" spans="2:13" s="37" customFormat="1" ht="15.75" customHeight="1">
      <c r="B1588" s="978"/>
      <c r="C1588" s="978"/>
      <c r="D1588" s="978"/>
      <c r="E1588" s="978"/>
      <c r="F1588" s="978"/>
      <c r="G1588" s="978"/>
      <c r="H1588" s="978"/>
      <c r="I1588" s="22"/>
      <c r="J1588" s="22"/>
      <c r="K1588" s="22"/>
      <c r="L1588" s="22"/>
      <c r="M1588" s="22"/>
    </row>
    <row r="1589" spans="2:13" s="37" customFormat="1" ht="15.75" customHeight="1">
      <c r="B1589" s="978"/>
      <c r="C1589" s="978"/>
      <c r="D1589" s="978"/>
      <c r="E1589" s="978"/>
      <c r="F1589" s="978"/>
      <c r="G1589" s="978"/>
      <c r="H1589" s="978"/>
      <c r="I1589" s="22"/>
      <c r="J1589" s="22"/>
      <c r="K1589" s="22"/>
      <c r="L1589" s="22"/>
      <c r="M1589" s="22"/>
    </row>
    <row r="1590" spans="2:13" s="37" customFormat="1" ht="15.75" customHeight="1">
      <c r="B1590" s="978"/>
      <c r="C1590" s="978"/>
      <c r="D1590" s="978"/>
      <c r="E1590" s="978"/>
      <c r="F1590" s="978"/>
      <c r="G1590" s="978"/>
      <c r="H1590" s="978"/>
      <c r="I1590" s="22"/>
      <c r="J1590" s="22"/>
      <c r="K1590" s="22"/>
      <c r="L1590" s="22"/>
      <c r="M1590" s="22"/>
    </row>
    <row r="1591" spans="2:13" s="37" customFormat="1" ht="15.75" customHeight="1">
      <c r="B1591" s="978"/>
      <c r="C1591" s="978"/>
      <c r="D1591" s="978"/>
      <c r="E1591" s="978"/>
      <c r="F1591" s="978"/>
      <c r="G1591" s="978"/>
      <c r="H1591" s="978"/>
      <c r="I1591" s="22"/>
      <c r="J1591" s="22"/>
      <c r="K1591" s="22"/>
      <c r="L1591" s="22"/>
      <c r="M1591" s="22"/>
    </row>
    <row r="1592" spans="2:13" s="37" customFormat="1" ht="15.75" customHeight="1">
      <c r="B1592" s="978"/>
      <c r="C1592" s="978"/>
      <c r="D1592" s="978"/>
      <c r="E1592" s="978"/>
      <c r="F1592" s="978"/>
      <c r="G1592" s="978"/>
      <c r="H1592" s="978"/>
      <c r="I1592" s="22"/>
      <c r="J1592" s="22"/>
      <c r="K1592" s="22"/>
      <c r="L1592" s="22"/>
      <c r="M1592" s="22"/>
    </row>
    <row r="1593" spans="2:13" s="37" customFormat="1" ht="15.75" customHeight="1">
      <c r="B1593" s="978"/>
      <c r="C1593" s="978"/>
      <c r="D1593" s="978"/>
      <c r="E1593" s="978"/>
      <c r="F1593" s="978"/>
      <c r="G1593" s="978"/>
      <c r="H1593" s="978"/>
      <c r="I1593" s="22"/>
      <c r="J1593" s="22"/>
      <c r="K1593" s="22"/>
      <c r="L1593" s="22"/>
      <c r="M1593" s="22"/>
    </row>
    <row r="1594" spans="2:13" s="37" customFormat="1" ht="15.75" customHeight="1">
      <c r="B1594" s="978"/>
      <c r="C1594" s="978"/>
      <c r="D1594" s="978"/>
      <c r="E1594" s="978"/>
      <c r="F1594" s="978"/>
      <c r="G1594" s="978"/>
      <c r="H1594" s="978"/>
      <c r="I1594" s="22"/>
      <c r="J1594" s="22"/>
      <c r="K1594" s="22"/>
      <c r="L1594" s="22"/>
      <c r="M1594" s="22"/>
    </row>
    <row r="1595" spans="2:13" s="37" customFormat="1" ht="15.75" customHeight="1">
      <c r="B1595" s="978"/>
      <c r="C1595" s="978"/>
      <c r="D1595" s="978"/>
      <c r="E1595" s="978"/>
      <c r="F1595" s="978"/>
      <c r="G1595" s="978"/>
      <c r="H1595" s="978"/>
      <c r="I1595" s="22"/>
      <c r="J1595" s="22"/>
      <c r="K1595" s="22"/>
      <c r="L1595" s="22"/>
      <c r="M1595" s="22"/>
    </row>
    <row r="1596" spans="2:13" s="37" customFormat="1" ht="15.75" customHeight="1">
      <c r="B1596" s="45"/>
      <c r="C1596" s="45"/>
      <c r="D1596" s="45"/>
      <c r="E1596" s="45"/>
      <c r="F1596" s="45"/>
      <c r="G1596" s="45"/>
      <c r="H1596" s="45"/>
      <c r="I1596" s="22"/>
      <c r="J1596" s="22"/>
      <c r="K1596" s="22"/>
      <c r="L1596" s="22"/>
      <c r="M1596" s="22"/>
    </row>
    <row r="1597" spans="2:13" s="37" customFormat="1" ht="15.75" customHeight="1">
      <c r="B1597" s="978"/>
      <c r="C1597" s="978"/>
      <c r="D1597" s="978"/>
      <c r="E1597" s="978"/>
      <c r="F1597" s="978"/>
      <c r="G1597" s="978"/>
      <c r="H1597" s="978"/>
      <c r="I1597" s="22"/>
      <c r="J1597" s="22"/>
      <c r="K1597" s="22"/>
      <c r="L1597" s="22"/>
      <c r="M1597" s="22"/>
    </row>
    <row r="1598" spans="2:13" s="37" customFormat="1" ht="15.75" customHeight="1">
      <c r="B1598" s="978"/>
      <c r="C1598" s="978"/>
      <c r="D1598" s="978"/>
      <c r="E1598" s="978"/>
      <c r="F1598" s="978"/>
      <c r="G1598" s="978"/>
      <c r="H1598" s="978"/>
      <c r="I1598" s="22"/>
      <c r="J1598" s="22"/>
      <c r="K1598" s="22"/>
      <c r="L1598" s="22"/>
      <c r="M1598" s="22"/>
    </row>
    <row r="1599" spans="2:13" s="37" customFormat="1" ht="15.75" customHeight="1">
      <c r="B1599" s="978"/>
      <c r="C1599" s="978"/>
      <c r="D1599" s="978"/>
      <c r="E1599" s="978"/>
      <c r="F1599" s="978"/>
      <c r="G1599" s="978"/>
      <c r="H1599" s="978"/>
      <c r="I1599" s="22"/>
      <c r="J1599" s="22"/>
      <c r="K1599" s="22"/>
      <c r="L1599" s="22"/>
      <c r="M1599" s="22"/>
    </row>
    <row r="1600" spans="2:13" s="37" customFormat="1" ht="15.75" customHeight="1">
      <c r="B1600" s="45"/>
      <c r="C1600" s="45"/>
      <c r="D1600" s="45"/>
      <c r="E1600" s="45"/>
      <c r="F1600" s="45"/>
      <c r="G1600" s="45"/>
      <c r="H1600" s="45"/>
      <c r="I1600" s="22"/>
      <c r="J1600" s="22"/>
      <c r="K1600" s="22"/>
      <c r="L1600" s="22"/>
      <c r="M1600" s="22"/>
    </row>
    <row r="1601" spans="2:13" s="37" customFormat="1" ht="15.75" customHeight="1">
      <c r="B1601" s="132"/>
      <c r="C1601" s="132"/>
      <c r="D1601" s="132"/>
      <c r="E1601" s="132"/>
      <c r="F1601" s="132"/>
      <c r="G1601" s="132"/>
      <c r="H1601" s="132"/>
      <c r="I1601" s="22"/>
      <c r="J1601" s="22"/>
      <c r="K1601" s="22"/>
      <c r="L1601" s="22"/>
      <c r="M1601" s="22"/>
    </row>
    <row r="1602" spans="2:13" s="37" customFormat="1" ht="32.25" customHeight="1">
      <c r="B1602" s="115"/>
      <c r="C1602" s="132"/>
      <c r="D1602" s="132"/>
      <c r="E1602" s="132"/>
      <c r="F1602" s="132"/>
      <c r="G1602" s="132"/>
      <c r="H1602" s="132"/>
      <c r="I1602" s="22"/>
      <c r="J1602" s="22"/>
      <c r="K1602" s="22"/>
      <c r="L1602" s="22"/>
      <c r="M1602" s="22"/>
    </row>
    <row r="1603" spans="2:13" ht="15.75" customHeight="1">
      <c r="B1603" s="132"/>
      <c r="C1603" s="132"/>
      <c r="D1603" s="132"/>
      <c r="E1603" s="132"/>
      <c r="F1603" s="132"/>
      <c r="G1603" s="132"/>
      <c r="H1603" s="132"/>
    </row>
    <row r="1604" spans="2:13" ht="15.75" customHeight="1">
      <c r="B1604" s="978"/>
      <c r="C1604" s="978"/>
      <c r="D1604" s="978"/>
      <c r="E1604" s="978"/>
      <c r="F1604" s="978"/>
      <c r="G1604" s="978"/>
      <c r="H1604" s="978"/>
    </row>
    <row r="1605" spans="2:13" ht="15.75" customHeight="1">
      <c r="B1605" s="978"/>
      <c r="C1605" s="978"/>
      <c r="D1605" s="978"/>
      <c r="E1605" s="978"/>
      <c r="F1605" s="978"/>
      <c r="G1605" s="978"/>
      <c r="H1605" s="978"/>
    </row>
    <row r="1606" spans="2:13" ht="15.75" customHeight="1">
      <c r="B1606" s="978"/>
      <c r="C1606" s="978"/>
      <c r="D1606" s="978"/>
      <c r="E1606" s="978"/>
      <c r="F1606" s="978"/>
      <c r="G1606" s="978"/>
      <c r="H1606" s="978"/>
    </row>
    <row r="1607" spans="2:13" ht="15.75" customHeight="1">
      <c r="B1607" s="978"/>
      <c r="C1607" s="978"/>
      <c r="D1607" s="978"/>
      <c r="E1607" s="978"/>
      <c r="F1607" s="978"/>
      <c r="G1607" s="978"/>
      <c r="H1607" s="978"/>
    </row>
    <row r="1608" spans="2:13" ht="15.75" customHeight="1">
      <c r="B1608" s="978"/>
      <c r="C1608" s="978"/>
      <c r="D1608" s="978"/>
      <c r="E1608" s="978"/>
      <c r="F1608" s="978"/>
      <c r="G1608" s="978"/>
      <c r="H1608" s="978"/>
    </row>
    <row r="1609" spans="2:13" ht="16.899999999999999" customHeight="1">
      <c r="B1609" s="978"/>
      <c r="C1609" s="978"/>
      <c r="D1609" s="978"/>
      <c r="E1609" s="978"/>
      <c r="F1609" s="978"/>
      <c r="G1609" s="978"/>
      <c r="H1609" s="978"/>
    </row>
    <row r="1610" spans="2:13" ht="15.75" customHeight="1">
      <c r="B1610" s="978"/>
      <c r="C1610" s="978"/>
      <c r="D1610" s="978"/>
      <c r="E1610" s="978"/>
      <c r="F1610" s="978"/>
      <c r="G1610" s="978"/>
      <c r="H1610" s="978"/>
    </row>
    <row r="1611" spans="2:13" ht="24" customHeight="1">
      <c r="B1611" s="978"/>
      <c r="C1611" s="978"/>
      <c r="D1611" s="978"/>
      <c r="E1611" s="978"/>
      <c r="F1611" s="978"/>
      <c r="G1611" s="978"/>
      <c r="H1611" s="978"/>
    </row>
    <row r="1612" spans="2:13" ht="15.75" customHeight="1">
      <c r="B1612" s="978"/>
      <c r="C1612" s="978"/>
      <c r="D1612" s="978"/>
      <c r="E1612" s="978"/>
      <c r="F1612" s="978"/>
      <c r="G1612" s="978"/>
      <c r="H1612" s="978"/>
    </row>
    <row r="1613" spans="2:13" ht="15.75" customHeight="1">
      <c r="B1613" s="978"/>
      <c r="C1613" s="978"/>
      <c r="D1613" s="978"/>
      <c r="E1613" s="978"/>
      <c r="F1613" s="978"/>
      <c r="G1613" s="978"/>
      <c r="H1613" s="978"/>
    </row>
    <row r="1614" spans="2:13" ht="15.75" customHeight="1">
      <c r="B1614" s="978"/>
      <c r="C1614" s="978"/>
      <c r="D1614" s="978"/>
      <c r="E1614" s="978"/>
      <c r="F1614" s="978"/>
      <c r="G1614" s="978"/>
      <c r="H1614" s="978"/>
    </row>
    <row r="1615" spans="2:13" ht="15.75" customHeight="1">
      <c r="B1615" s="978"/>
      <c r="C1615" s="978"/>
      <c r="D1615" s="978"/>
      <c r="E1615" s="978"/>
      <c r="F1615" s="978"/>
      <c r="G1615" s="978"/>
      <c r="H1615" s="978"/>
    </row>
    <row r="1616" spans="2:13" ht="15.75" customHeight="1">
      <c r="B1616" s="978"/>
      <c r="C1616" s="978"/>
      <c r="D1616" s="978"/>
      <c r="E1616" s="978"/>
      <c r="F1616" s="978"/>
      <c r="G1616" s="978"/>
      <c r="H1616" s="978"/>
    </row>
    <row r="1617" spans="2:8" ht="15.75" customHeight="1"/>
    <row r="1618" spans="2:8" ht="37.5" customHeight="1">
      <c r="B1618" s="115"/>
    </row>
    <row r="1619" spans="2:8" ht="16.5" customHeight="1"/>
    <row r="1620" spans="2:8" ht="16.5" customHeight="1"/>
    <row r="1621" spans="2:8" ht="16.5" customHeight="1">
      <c r="B1621" s="40"/>
    </row>
    <row r="1622" spans="2:8" ht="16.5" customHeight="1">
      <c r="C1622" s="84"/>
      <c r="D1622" s="84"/>
      <c r="E1622" s="84"/>
      <c r="F1622" s="84"/>
      <c r="G1622" s="84"/>
      <c r="H1622" s="135"/>
    </row>
    <row r="1623" spans="2:8" ht="16.5" customHeight="1">
      <c r="C1623" s="70"/>
      <c r="D1623" s="70"/>
      <c r="E1623" s="70"/>
      <c r="F1623" s="70"/>
      <c r="G1623" s="70"/>
      <c r="H1623" s="41"/>
    </row>
    <row r="1627" spans="2:8" ht="15.75" thickBot="1">
      <c r="C1627" s="137"/>
      <c r="D1627" s="137"/>
      <c r="E1627" s="137"/>
      <c r="F1627" s="137"/>
      <c r="G1627" s="137"/>
      <c r="H1627" s="138"/>
    </row>
    <row r="1628" spans="2:8" thickTop="1">
      <c r="C1628" s="39"/>
      <c r="D1628" s="39"/>
      <c r="E1628" s="39"/>
      <c r="F1628" s="39"/>
      <c r="G1628" s="39"/>
      <c r="H1628" s="22"/>
    </row>
    <row r="1629" spans="2:8" ht="15.75" customHeight="1">
      <c r="B1629" s="981"/>
      <c r="C1629" s="981"/>
      <c r="D1629" s="981"/>
      <c r="E1629" s="981"/>
      <c r="F1629" s="981"/>
      <c r="G1629" s="981"/>
      <c r="H1629" s="981"/>
    </row>
    <row r="1630" spans="2:8" ht="15.75" customHeight="1">
      <c r="B1630" s="981"/>
      <c r="C1630" s="981"/>
      <c r="D1630" s="981"/>
      <c r="E1630" s="981"/>
      <c r="F1630" s="981"/>
      <c r="G1630" s="981"/>
      <c r="H1630" s="981"/>
    </row>
    <row r="1631" spans="2:8" ht="15.75" customHeight="1">
      <c r="B1631" s="981"/>
      <c r="C1631" s="981"/>
      <c r="D1631" s="981"/>
      <c r="E1631" s="981"/>
      <c r="F1631" s="981"/>
      <c r="G1631" s="981"/>
      <c r="H1631" s="981"/>
    </row>
    <row r="1632" spans="2:8" ht="15.6" customHeight="1">
      <c r="B1632" s="981"/>
      <c r="C1632" s="981"/>
      <c r="D1632" s="981"/>
      <c r="E1632" s="981"/>
      <c r="F1632" s="981"/>
      <c r="G1632" s="981"/>
      <c r="H1632" s="981"/>
    </row>
    <row r="1633" spans="2:8" ht="18.75" customHeight="1">
      <c r="B1633" s="981"/>
      <c r="C1633" s="981"/>
      <c r="D1633" s="981"/>
      <c r="E1633" s="981"/>
      <c r="F1633" s="981"/>
      <c r="G1633" s="981"/>
      <c r="H1633" s="981"/>
    </row>
    <row r="1634" spans="2:8" ht="18.75" customHeight="1">
      <c r="B1634" s="981"/>
      <c r="C1634" s="981"/>
      <c r="D1634" s="981"/>
      <c r="E1634" s="981"/>
      <c r="F1634" s="981"/>
      <c r="G1634" s="981"/>
      <c r="H1634" s="981"/>
    </row>
    <row r="1635" spans="2:8" ht="18.75" customHeight="1">
      <c r="B1635" s="46"/>
      <c r="C1635" s="46"/>
      <c r="D1635" s="46"/>
      <c r="E1635" s="46"/>
      <c r="F1635" s="46"/>
      <c r="G1635" s="46"/>
      <c r="H1635" s="46"/>
    </row>
    <row r="1636" spans="2:8" ht="18.75" customHeight="1">
      <c r="B1636" s="46"/>
      <c r="C1636" s="46"/>
      <c r="D1636" s="46"/>
      <c r="E1636" s="46"/>
      <c r="F1636" s="46"/>
      <c r="G1636" s="46"/>
      <c r="H1636" s="46"/>
    </row>
    <row r="1637" spans="2:8" ht="18.75" customHeight="1">
      <c r="B1637" s="46"/>
      <c r="C1637" s="46"/>
      <c r="D1637" s="46"/>
      <c r="E1637" s="46"/>
      <c r="F1637" s="46"/>
      <c r="G1637" s="46"/>
      <c r="H1637" s="46"/>
    </row>
    <row r="1638" spans="2:8" ht="18.75" customHeight="1">
      <c r="B1638" s="46"/>
      <c r="C1638" s="46"/>
      <c r="D1638" s="46"/>
      <c r="E1638" s="46"/>
      <c r="F1638" s="46"/>
      <c r="G1638" s="46"/>
      <c r="H1638" s="46"/>
    </row>
    <row r="1639" spans="2:8" ht="18.75" customHeight="1">
      <c r="B1639" s="46"/>
      <c r="C1639" s="46"/>
      <c r="D1639" s="46"/>
      <c r="E1639" s="46"/>
      <c r="F1639" s="46"/>
      <c r="G1639" s="46"/>
      <c r="H1639" s="46"/>
    </row>
    <row r="1640" spans="2:8" ht="15.75" customHeight="1"/>
    <row r="1643" spans="2:8">
      <c r="C1643" s="36"/>
      <c r="D1643" s="36"/>
      <c r="E1643" s="36"/>
      <c r="F1643" s="36"/>
      <c r="G1643" s="36"/>
      <c r="H1643" s="36"/>
    </row>
    <row r="1644" spans="2:8" ht="15.75" thickBot="1">
      <c r="B1644" s="100"/>
      <c r="C1644" s="101"/>
      <c r="D1644" s="101"/>
      <c r="E1644" s="101"/>
      <c r="F1644" s="101"/>
      <c r="G1644" s="101"/>
      <c r="H1644" s="101"/>
    </row>
    <row r="1646" spans="2:8" ht="28.5" customHeight="1">
      <c r="B1646" s="115"/>
    </row>
    <row r="1648" spans="2:8" ht="18.75" customHeight="1">
      <c r="B1648" s="982"/>
      <c r="C1648" s="982"/>
      <c r="D1648" s="982"/>
      <c r="E1648" s="982"/>
      <c r="F1648" s="982"/>
      <c r="G1648" s="982"/>
      <c r="H1648" s="982"/>
    </row>
    <row r="1650" spans="2:13" ht="18.75" customHeight="1">
      <c r="B1650" s="981"/>
      <c r="C1650" s="981"/>
      <c r="D1650" s="981"/>
      <c r="E1650" s="981"/>
      <c r="F1650" s="981"/>
      <c r="G1650" s="981"/>
      <c r="H1650" s="981"/>
    </row>
    <row r="1651" spans="2:13" s="37" customFormat="1" ht="15.75" customHeight="1">
      <c r="B1651" s="981"/>
      <c r="C1651" s="981"/>
      <c r="D1651" s="981"/>
      <c r="E1651" s="981"/>
      <c r="F1651" s="981"/>
      <c r="G1651" s="981"/>
      <c r="H1651" s="981"/>
      <c r="I1651" s="22"/>
      <c r="J1651" s="22"/>
      <c r="K1651" s="22"/>
      <c r="L1651" s="22"/>
      <c r="M1651" s="22"/>
    </row>
    <row r="1652" spans="2:13" s="37" customFormat="1" ht="15.75" customHeight="1">
      <c r="B1652" s="981"/>
      <c r="C1652" s="981"/>
      <c r="D1652" s="981"/>
      <c r="E1652" s="981"/>
      <c r="F1652" s="981"/>
      <c r="G1652" s="981"/>
      <c r="H1652" s="981"/>
      <c r="I1652" s="22"/>
      <c r="J1652" s="22"/>
      <c r="K1652" s="22"/>
      <c r="L1652" s="22"/>
      <c r="M1652" s="22"/>
    </row>
    <row r="1653" spans="2:13" s="37" customFormat="1" ht="15.75" customHeight="1">
      <c r="B1653" s="981"/>
      <c r="C1653" s="981"/>
      <c r="D1653" s="981"/>
      <c r="E1653" s="981"/>
      <c r="F1653" s="981"/>
      <c r="G1653" s="981"/>
      <c r="H1653" s="981"/>
      <c r="I1653" s="22"/>
      <c r="J1653" s="22"/>
      <c r="K1653" s="22"/>
      <c r="L1653" s="22"/>
      <c r="M1653" s="22"/>
    </row>
    <row r="1654" spans="2:13" s="37" customFormat="1" ht="15.75" customHeight="1">
      <c r="B1654" s="981"/>
      <c r="C1654" s="981"/>
      <c r="D1654" s="981"/>
      <c r="E1654" s="981"/>
      <c r="F1654" s="981"/>
      <c r="G1654" s="981"/>
      <c r="H1654" s="981"/>
      <c r="I1654" s="22"/>
      <c r="J1654" s="22"/>
      <c r="K1654" s="22"/>
      <c r="L1654" s="22"/>
      <c r="M1654" s="22"/>
    </row>
    <row r="1655" spans="2:13" s="37" customFormat="1" ht="15.75" customHeight="1">
      <c r="B1655" s="981"/>
      <c r="C1655" s="981"/>
      <c r="D1655" s="981"/>
      <c r="E1655" s="981"/>
      <c r="F1655" s="981"/>
      <c r="G1655" s="981"/>
      <c r="H1655" s="981"/>
      <c r="I1655" s="22"/>
      <c r="J1655" s="22"/>
      <c r="K1655" s="22"/>
      <c r="L1655" s="22"/>
      <c r="M1655" s="22"/>
    </row>
    <row r="1656" spans="2:13" s="37" customFormat="1" ht="15.75" customHeight="1">
      <c r="B1656" s="981"/>
      <c r="C1656" s="981"/>
      <c r="D1656" s="981"/>
      <c r="E1656" s="981"/>
      <c r="F1656" s="981"/>
      <c r="G1656" s="981"/>
      <c r="H1656" s="981"/>
      <c r="I1656" s="22"/>
      <c r="J1656" s="22"/>
      <c r="K1656" s="22"/>
      <c r="L1656" s="22"/>
      <c r="M1656" s="22"/>
    </row>
    <row r="1657" spans="2:13" s="37" customFormat="1" ht="14.25">
      <c r="B1657" s="981"/>
      <c r="C1657" s="981"/>
      <c r="D1657" s="981"/>
      <c r="E1657" s="981"/>
      <c r="F1657" s="981"/>
      <c r="G1657" s="981"/>
      <c r="H1657" s="981"/>
      <c r="I1657" s="22"/>
      <c r="J1657" s="22"/>
      <c r="K1657" s="22"/>
      <c r="L1657" s="22"/>
      <c r="M1657" s="22"/>
    </row>
    <row r="1658" spans="2:13" s="37" customFormat="1" ht="14.25">
      <c r="B1658" s="46"/>
      <c r="C1658" s="46"/>
      <c r="D1658" s="46"/>
      <c r="E1658" s="46"/>
      <c r="F1658" s="46"/>
      <c r="G1658" s="46"/>
      <c r="H1658" s="46"/>
      <c r="I1658" s="22"/>
      <c r="J1658" s="22"/>
      <c r="K1658" s="22"/>
      <c r="L1658" s="22"/>
      <c r="M1658" s="22"/>
    </row>
    <row r="1659" spans="2:13" s="37" customFormat="1">
      <c r="B1659" s="22"/>
      <c r="C1659" s="38"/>
      <c r="D1659" s="38"/>
      <c r="E1659" s="38"/>
      <c r="F1659" s="38"/>
      <c r="G1659" s="38"/>
      <c r="H1659" s="39"/>
      <c r="I1659" s="22"/>
      <c r="J1659" s="22"/>
      <c r="K1659" s="22"/>
      <c r="L1659" s="22"/>
      <c r="M1659" s="22"/>
    </row>
    <row r="1660" spans="2:13" s="37" customFormat="1" ht="30.75" customHeight="1">
      <c r="B1660" s="115"/>
      <c r="C1660" s="22"/>
      <c r="D1660" s="22"/>
      <c r="E1660" s="22"/>
      <c r="F1660" s="22"/>
      <c r="G1660" s="22"/>
      <c r="H1660" s="22"/>
      <c r="I1660" s="22"/>
      <c r="J1660" s="22"/>
      <c r="K1660" s="22"/>
      <c r="L1660" s="22"/>
      <c r="M1660" s="22"/>
    </row>
    <row r="1661" spans="2:13" s="37" customFormat="1">
      <c r="B1661" s="22"/>
      <c r="C1661" s="38"/>
      <c r="D1661" s="38"/>
      <c r="E1661" s="38"/>
      <c r="F1661" s="38"/>
      <c r="G1661" s="38"/>
      <c r="H1661" s="39"/>
      <c r="I1661" s="22"/>
      <c r="J1661" s="22"/>
      <c r="K1661" s="22"/>
      <c r="L1661" s="22"/>
      <c r="M1661" s="22"/>
    </row>
    <row r="1662" spans="2:13" s="37" customFormat="1">
      <c r="B1662" s="40"/>
      <c r="C1662" s="38"/>
      <c r="D1662" s="38"/>
      <c r="E1662" s="38"/>
      <c r="F1662" s="38"/>
      <c r="G1662" s="38"/>
      <c r="H1662" s="39"/>
      <c r="I1662" s="22"/>
      <c r="J1662" s="22"/>
      <c r="K1662" s="22"/>
      <c r="L1662" s="22"/>
      <c r="M1662" s="22"/>
    </row>
    <row r="1663" spans="2:13" s="37" customFormat="1">
      <c r="B1663" s="22"/>
      <c r="C1663" s="38"/>
      <c r="D1663" s="38"/>
      <c r="E1663" s="38"/>
      <c r="F1663" s="38"/>
      <c r="G1663" s="38"/>
      <c r="H1663" s="39"/>
      <c r="I1663" s="22"/>
      <c r="J1663" s="22"/>
      <c r="K1663" s="22"/>
      <c r="L1663" s="22"/>
      <c r="M1663" s="22"/>
    </row>
    <row r="1664" spans="2:13" s="37" customFormat="1" ht="14.25">
      <c r="B1664" s="978"/>
      <c r="C1664" s="978"/>
      <c r="D1664" s="978"/>
      <c r="E1664" s="978"/>
      <c r="F1664" s="978"/>
      <c r="G1664" s="978"/>
      <c r="H1664" s="978"/>
      <c r="I1664" s="22"/>
      <c r="J1664" s="22"/>
      <c r="K1664" s="22"/>
      <c r="L1664" s="22"/>
      <c r="M1664" s="22"/>
    </row>
    <row r="1665" spans="2:13" s="37" customFormat="1" ht="14.25">
      <c r="B1665" s="978"/>
      <c r="C1665" s="978"/>
      <c r="D1665" s="978"/>
      <c r="E1665" s="978"/>
      <c r="F1665" s="978"/>
      <c r="G1665" s="978"/>
      <c r="H1665" s="978"/>
      <c r="I1665" s="22"/>
      <c r="J1665" s="22"/>
      <c r="K1665" s="22"/>
      <c r="L1665" s="22"/>
      <c r="M1665" s="22"/>
    </row>
    <row r="1666" spans="2:13" s="37" customFormat="1" ht="14.25">
      <c r="B1666" s="978"/>
      <c r="C1666" s="978"/>
      <c r="D1666" s="978"/>
      <c r="E1666" s="978"/>
      <c r="F1666" s="978"/>
      <c r="G1666" s="978"/>
      <c r="H1666" s="978"/>
      <c r="I1666" s="22"/>
      <c r="J1666" s="22"/>
      <c r="K1666" s="22"/>
      <c r="L1666" s="22"/>
      <c r="M1666" s="22"/>
    </row>
    <row r="1667" spans="2:13" s="37" customFormat="1" ht="14.25">
      <c r="B1667" s="978"/>
      <c r="C1667" s="978"/>
      <c r="D1667" s="978"/>
      <c r="E1667" s="978"/>
      <c r="F1667" s="978"/>
      <c r="G1667" s="978"/>
      <c r="H1667" s="978"/>
      <c r="I1667" s="22"/>
      <c r="J1667" s="22"/>
      <c r="K1667" s="22"/>
      <c r="L1667" s="22"/>
      <c r="M1667" s="22"/>
    </row>
    <row r="1668" spans="2:13" s="37" customFormat="1" ht="14.25">
      <c r="B1668" s="978"/>
      <c r="C1668" s="978"/>
      <c r="D1668" s="978"/>
      <c r="E1668" s="978"/>
      <c r="F1668" s="978"/>
      <c r="G1668" s="978"/>
      <c r="H1668" s="978"/>
      <c r="I1668" s="22"/>
      <c r="J1668" s="22"/>
      <c r="K1668" s="22"/>
      <c r="L1668" s="22"/>
      <c r="M1668" s="22"/>
    </row>
    <row r="1669" spans="2:13" s="37" customFormat="1" ht="15.75" customHeight="1">
      <c r="B1669" s="978"/>
      <c r="C1669" s="978"/>
      <c r="D1669" s="978"/>
      <c r="E1669" s="978"/>
      <c r="F1669" s="978"/>
      <c r="G1669" s="978"/>
      <c r="H1669" s="978"/>
      <c r="I1669" s="22"/>
      <c r="J1669" s="22"/>
      <c r="K1669" s="22"/>
      <c r="L1669" s="22"/>
      <c r="M1669" s="22"/>
    </row>
    <row r="1670" spans="2:13" s="37" customFormat="1" ht="15.75" customHeight="1">
      <c r="B1670" s="978"/>
      <c r="C1670" s="978"/>
      <c r="D1670" s="978"/>
      <c r="E1670" s="978"/>
      <c r="F1670" s="978"/>
      <c r="G1670" s="978"/>
      <c r="H1670" s="978"/>
      <c r="I1670" s="22"/>
      <c r="J1670" s="22"/>
      <c r="K1670" s="22"/>
      <c r="L1670" s="22"/>
      <c r="M1670" s="22"/>
    </row>
    <row r="1671" spans="2:13" s="37" customFormat="1" ht="15.75" customHeight="1">
      <c r="B1671" s="978"/>
      <c r="C1671" s="978"/>
      <c r="D1671" s="978"/>
      <c r="E1671" s="978"/>
      <c r="F1671" s="978"/>
      <c r="G1671" s="978"/>
      <c r="H1671" s="978"/>
      <c r="I1671" s="22"/>
      <c r="J1671" s="22"/>
      <c r="K1671" s="22"/>
      <c r="L1671" s="22"/>
      <c r="M1671" s="22"/>
    </row>
    <row r="1672" spans="2:13" s="37" customFormat="1" ht="15.75" customHeight="1">
      <c r="B1672" s="978"/>
      <c r="C1672" s="978"/>
      <c r="D1672" s="978"/>
      <c r="E1672" s="978"/>
      <c r="F1672" s="978"/>
      <c r="G1672" s="978"/>
      <c r="H1672" s="978"/>
      <c r="I1672" s="22"/>
      <c r="J1672" s="22"/>
      <c r="K1672" s="22"/>
      <c r="L1672" s="22"/>
      <c r="M1672" s="22"/>
    </row>
    <row r="1673" spans="2:13" s="37" customFormat="1" ht="15.75" customHeight="1">
      <c r="B1673" s="45"/>
      <c r="C1673" s="45"/>
      <c r="D1673" s="45"/>
      <c r="E1673" s="45"/>
      <c r="F1673" s="45"/>
      <c r="G1673" s="45"/>
      <c r="H1673" s="45"/>
      <c r="I1673" s="22"/>
      <c r="J1673" s="22"/>
      <c r="K1673" s="22"/>
      <c r="L1673" s="22"/>
      <c r="M1673" s="22"/>
    </row>
    <row r="1674" spans="2:13" s="37" customFormat="1" ht="15.75" customHeight="1">
      <c r="B1674" s="978"/>
      <c r="C1674" s="978"/>
      <c r="D1674" s="978"/>
      <c r="E1674" s="978"/>
      <c r="F1674" s="978"/>
      <c r="G1674" s="978"/>
      <c r="H1674" s="978"/>
      <c r="I1674" s="22"/>
      <c r="J1674" s="22"/>
      <c r="K1674" s="22"/>
      <c r="L1674" s="22"/>
      <c r="M1674" s="22"/>
    </row>
    <row r="1675" spans="2:13" s="37" customFormat="1" ht="14.25">
      <c r="B1675" s="978"/>
      <c r="C1675" s="978"/>
      <c r="D1675" s="978"/>
      <c r="E1675" s="978"/>
      <c r="F1675" s="978"/>
      <c r="G1675" s="978"/>
      <c r="H1675" s="978"/>
      <c r="I1675" s="22"/>
      <c r="J1675" s="22"/>
      <c r="K1675" s="22"/>
      <c r="L1675" s="22"/>
      <c r="M1675" s="22"/>
    </row>
    <row r="1676" spans="2:13" s="37" customFormat="1" ht="14.25">
      <c r="B1676" s="978"/>
      <c r="C1676" s="978"/>
      <c r="D1676" s="978"/>
      <c r="E1676" s="978"/>
      <c r="F1676" s="978"/>
      <c r="G1676" s="978"/>
      <c r="H1676" s="978"/>
      <c r="I1676" s="22"/>
      <c r="J1676" s="22"/>
      <c r="K1676" s="22"/>
      <c r="L1676" s="22"/>
      <c r="M1676" s="22"/>
    </row>
    <row r="1677" spans="2:13" s="37" customFormat="1" ht="14.25">
      <c r="B1677" s="978"/>
      <c r="C1677" s="978"/>
      <c r="D1677" s="978"/>
      <c r="E1677" s="978"/>
      <c r="F1677" s="978"/>
      <c r="G1677" s="978"/>
      <c r="H1677" s="978"/>
      <c r="I1677" s="22"/>
      <c r="J1677" s="22"/>
      <c r="K1677" s="22"/>
      <c r="L1677" s="22"/>
      <c r="M1677" s="22"/>
    </row>
    <row r="1678" spans="2:13" s="37" customFormat="1" ht="14.25">
      <c r="B1678" s="978"/>
      <c r="C1678" s="978"/>
      <c r="D1678" s="978"/>
      <c r="E1678" s="978"/>
      <c r="F1678" s="978"/>
      <c r="G1678" s="978"/>
      <c r="H1678" s="978"/>
      <c r="I1678" s="22"/>
      <c r="J1678" s="22"/>
      <c r="K1678" s="22"/>
      <c r="L1678" s="22"/>
      <c r="M1678" s="22"/>
    </row>
    <row r="1679" spans="2:13" s="37" customFormat="1" ht="14.25">
      <c r="B1679" s="978"/>
      <c r="C1679" s="978"/>
      <c r="D1679" s="978"/>
      <c r="E1679" s="978"/>
      <c r="F1679" s="978"/>
      <c r="G1679" s="978"/>
      <c r="H1679" s="978"/>
      <c r="I1679" s="22"/>
      <c r="J1679" s="22"/>
      <c r="K1679" s="22"/>
      <c r="L1679" s="22"/>
      <c r="M1679" s="22"/>
    </row>
    <row r="1680" spans="2:13" s="37" customFormat="1" ht="14.25">
      <c r="B1680" s="45"/>
      <c r="C1680" s="45"/>
      <c r="D1680" s="45"/>
      <c r="E1680" s="45"/>
      <c r="F1680" s="45"/>
      <c r="G1680" s="45"/>
      <c r="H1680" s="45"/>
      <c r="I1680" s="22"/>
      <c r="J1680" s="22"/>
      <c r="K1680" s="22"/>
      <c r="L1680" s="22"/>
      <c r="M1680" s="22"/>
    </row>
    <row r="1681" spans="2:13" s="37" customFormat="1" ht="15.75" customHeight="1">
      <c r="B1681" s="978"/>
      <c r="C1681" s="978"/>
      <c r="D1681" s="978"/>
      <c r="E1681" s="978"/>
      <c r="F1681" s="978"/>
      <c r="G1681" s="978"/>
      <c r="H1681" s="978"/>
      <c r="I1681" s="22"/>
      <c r="J1681" s="22"/>
      <c r="K1681" s="22"/>
      <c r="L1681" s="22"/>
      <c r="M1681" s="22"/>
    </row>
    <row r="1682" spans="2:13" s="37" customFormat="1" ht="15.75" customHeight="1">
      <c r="B1682" s="978"/>
      <c r="C1682" s="978"/>
      <c r="D1682" s="978"/>
      <c r="E1682" s="978"/>
      <c r="F1682" s="978"/>
      <c r="G1682" s="978"/>
      <c r="H1682" s="978"/>
      <c r="I1682" s="22"/>
      <c r="J1682" s="22"/>
      <c r="K1682" s="22"/>
      <c r="L1682" s="22"/>
      <c r="M1682" s="22"/>
    </row>
    <row r="1683" spans="2:13" s="37" customFormat="1" ht="15.75" customHeight="1">
      <c r="B1683" s="978"/>
      <c r="C1683" s="978"/>
      <c r="D1683" s="978"/>
      <c r="E1683" s="978"/>
      <c r="F1683" s="978"/>
      <c r="G1683" s="978"/>
      <c r="H1683" s="978"/>
      <c r="I1683" s="22"/>
      <c r="J1683" s="22"/>
      <c r="K1683" s="22"/>
      <c r="L1683" s="22"/>
      <c r="M1683" s="22"/>
    </row>
    <row r="1684" spans="2:13" s="37" customFormat="1" ht="15.75" customHeight="1">
      <c r="B1684" s="978"/>
      <c r="C1684" s="978"/>
      <c r="D1684" s="978"/>
      <c r="E1684" s="978"/>
      <c r="F1684" s="978"/>
      <c r="G1684" s="978"/>
      <c r="H1684" s="978"/>
      <c r="I1684" s="22"/>
      <c r="J1684" s="22"/>
      <c r="K1684" s="22"/>
      <c r="L1684" s="22"/>
      <c r="M1684" s="22"/>
    </row>
    <row r="1685" spans="2:13" s="37" customFormat="1" ht="15.75" customHeight="1">
      <c r="B1685" s="978"/>
      <c r="C1685" s="978"/>
      <c r="D1685" s="978"/>
      <c r="E1685" s="978"/>
      <c r="F1685" s="978"/>
      <c r="G1685" s="978"/>
      <c r="H1685" s="978"/>
      <c r="I1685" s="22"/>
      <c r="J1685" s="22"/>
      <c r="K1685" s="22"/>
      <c r="L1685" s="22"/>
      <c r="M1685" s="22"/>
    </row>
    <row r="1686" spans="2:13" s="37" customFormat="1" ht="18.75" customHeight="1">
      <c r="B1686" s="978"/>
      <c r="C1686" s="978"/>
      <c r="D1686" s="978"/>
      <c r="E1686" s="978"/>
      <c r="F1686" s="978"/>
      <c r="G1686" s="978"/>
      <c r="H1686" s="978"/>
      <c r="I1686" s="22"/>
      <c r="J1686" s="22"/>
      <c r="K1686" s="22"/>
      <c r="L1686" s="22"/>
      <c r="M1686" s="22"/>
    </row>
    <row r="1687" spans="2:13" s="37" customFormat="1">
      <c r="B1687" s="22"/>
      <c r="C1687" s="38"/>
      <c r="D1687" s="38"/>
      <c r="E1687" s="38"/>
      <c r="F1687" s="38"/>
      <c r="G1687" s="38"/>
      <c r="H1687" s="39"/>
      <c r="I1687" s="22"/>
      <c r="J1687" s="22"/>
      <c r="K1687" s="22"/>
      <c r="L1687" s="22"/>
      <c r="M1687" s="22"/>
    </row>
    <row r="1688" spans="2:13" s="37" customFormat="1" ht="15.75" customHeight="1">
      <c r="B1688" s="67"/>
      <c r="C1688" s="67"/>
      <c r="D1688" s="67"/>
      <c r="E1688" s="67"/>
      <c r="F1688" s="67"/>
      <c r="G1688" s="67"/>
      <c r="H1688" s="67"/>
      <c r="I1688" s="22"/>
      <c r="J1688" s="22"/>
      <c r="K1688" s="22"/>
      <c r="L1688" s="22"/>
      <c r="M1688" s="22"/>
    </row>
    <row r="1689" spans="2:13" s="37" customFormat="1" ht="27" customHeight="1">
      <c r="B1689" s="115"/>
      <c r="C1689" s="67"/>
      <c r="D1689" s="67"/>
      <c r="E1689" s="67"/>
      <c r="F1689" s="67"/>
      <c r="G1689" s="67"/>
      <c r="H1689" s="67"/>
      <c r="I1689" s="22"/>
      <c r="J1689" s="22"/>
      <c r="K1689" s="22"/>
      <c r="L1689" s="22"/>
      <c r="M1689" s="22"/>
    </row>
    <row r="1690" spans="2:13" s="37" customFormat="1" ht="15.75" customHeight="1">
      <c r="B1690" s="67"/>
      <c r="C1690" s="67"/>
      <c r="D1690" s="67"/>
      <c r="E1690" s="67"/>
      <c r="F1690" s="67"/>
      <c r="G1690" s="67"/>
      <c r="H1690" s="67"/>
      <c r="I1690" s="22"/>
      <c r="J1690" s="22"/>
      <c r="K1690" s="22"/>
      <c r="L1690" s="22"/>
      <c r="M1690" s="22"/>
    </row>
    <row r="1691" spans="2:13" s="37" customFormat="1" ht="14.25">
      <c r="B1691" s="980"/>
      <c r="C1691" s="980"/>
      <c r="D1691" s="980"/>
      <c r="E1691" s="980"/>
      <c r="F1691" s="980"/>
      <c r="G1691" s="980"/>
      <c r="H1691" s="980"/>
      <c r="I1691" s="22"/>
      <c r="J1691" s="22"/>
      <c r="K1691" s="22"/>
      <c r="L1691" s="22"/>
      <c r="M1691" s="22"/>
    </row>
    <row r="1692" spans="2:13" s="37" customFormat="1" ht="14.25">
      <c r="B1692" s="45"/>
      <c r="C1692" s="45"/>
      <c r="D1692" s="45"/>
      <c r="E1692" s="45"/>
      <c r="F1692" s="45"/>
      <c r="G1692" s="45"/>
      <c r="H1692" s="45"/>
      <c r="I1692" s="22"/>
      <c r="J1692" s="22"/>
      <c r="K1692" s="22"/>
      <c r="L1692" s="22"/>
      <c r="M1692" s="22"/>
    </row>
    <row r="1693" spans="2:13" s="37" customFormat="1" ht="18.75" customHeight="1">
      <c r="B1693" s="977"/>
      <c r="C1693" s="977"/>
      <c r="D1693" s="977"/>
      <c r="E1693" s="977"/>
      <c r="F1693" s="977"/>
      <c r="G1693" s="977"/>
      <c r="H1693" s="977"/>
      <c r="I1693" s="22"/>
      <c r="J1693" s="22"/>
      <c r="K1693" s="22"/>
      <c r="L1693" s="22"/>
      <c r="M1693" s="22"/>
    </row>
    <row r="1694" spans="2:13" s="37" customFormat="1" ht="18.75" customHeight="1">
      <c r="B1694" s="977"/>
      <c r="C1694" s="977"/>
      <c r="D1694" s="977"/>
      <c r="E1694" s="977"/>
      <c r="F1694" s="977"/>
      <c r="G1694" s="977"/>
      <c r="H1694" s="977"/>
      <c r="I1694" s="22"/>
      <c r="J1694" s="22"/>
      <c r="K1694" s="22"/>
      <c r="L1694" s="22"/>
      <c r="M1694" s="22"/>
    </row>
    <row r="1695" spans="2:13" s="37" customFormat="1" ht="18.75" customHeight="1">
      <c r="B1695" s="977"/>
      <c r="C1695" s="977"/>
      <c r="D1695" s="977"/>
      <c r="E1695" s="977"/>
      <c r="F1695" s="977"/>
      <c r="G1695" s="977"/>
      <c r="H1695" s="977"/>
      <c r="I1695" s="22"/>
      <c r="J1695" s="22"/>
      <c r="K1695" s="22"/>
      <c r="L1695" s="22"/>
      <c r="M1695" s="22"/>
    </row>
    <row r="1696" spans="2:13" s="37" customFormat="1" ht="18.75" customHeight="1">
      <c r="B1696" s="977"/>
      <c r="C1696" s="977"/>
      <c r="D1696" s="977"/>
      <c r="E1696" s="977"/>
      <c r="F1696" s="977"/>
      <c r="G1696" s="977"/>
      <c r="H1696" s="977"/>
      <c r="I1696" s="22"/>
      <c r="J1696" s="22"/>
      <c r="K1696" s="22"/>
      <c r="L1696" s="22"/>
      <c r="M1696" s="22"/>
    </row>
    <row r="1697" spans="2:13" s="37" customFormat="1" ht="14.25">
      <c r="B1697" s="45"/>
      <c r="C1697" s="45"/>
      <c r="D1697" s="45"/>
      <c r="E1697" s="45"/>
      <c r="F1697" s="45"/>
      <c r="G1697" s="45"/>
      <c r="H1697" s="45"/>
      <c r="I1697" s="22"/>
      <c r="J1697" s="22"/>
      <c r="K1697" s="22"/>
      <c r="L1697" s="22"/>
      <c r="M1697" s="22"/>
    </row>
    <row r="1698" spans="2:13" s="37" customFormat="1" ht="18.75" customHeight="1">
      <c r="B1698" s="978"/>
      <c r="C1698" s="978"/>
      <c r="D1698" s="978"/>
      <c r="E1698" s="978"/>
      <c r="F1698" s="978"/>
      <c r="G1698" s="978"/>
      <c r="H1698" s="978"/>
      <c r="I1698" s="22"/>
      <c r="J1698" s="22"/>
      <c r="K1698" s="22"/>
      <c r="L1698" s="22"/>
      <c r="M1698" s="22"/>
    </row>
    <row r="1699" spans="2:13" ht="18.75" customHeight="1">
      <c r="B1699" s="978"/>
      <c r="C1699" s="978"/>
      <c r="D1699" s="978"/>
      <c r="E1699" s="978"/>
      <c r="F1699" s="978"/>
      <c r="G1699" s="978"/>
      <c r="H1699" s="978"/>
    </row>
    <row r="1700" spans="2:13" ht="14.25">
      <c r="B1700" s="978"/>
      <c r="C1700" s="978"/>
      <c r="D1700" s="978"/>
      <c r="E1700" s="978"/>
      <c r="F1700" s="978"/>
      <c r="G1700" s="978"/>
      <c r="H1700" s="978"/>
    </row>
    <row r="1701" spans="2:13" ht="14.25">
      <c r="B1701" s="978"/>
      <c r="C1701" s="978"/>
      <c r="D1701" s="978"/>
      <c r="E1701" s="978"/>
      <c r="F1701" s="978"/>
      <c r="G1701" s="978"/>
      <c r="H1701" s="978"/>
    </row>
    <row r="1702" spans="2:13" ht="14.25">
      <c r="B1702" s="978"/>
      <c r="C1702" s="978"/>
      <c r="D1702" s="978"/>
      <c r="E1702" s="978"/>
      <c r="F1702" s="978"/>
      <c r="G1702" s="978"/>
      <c r="H1702" s="978"/>
    </row>
    <row r="1703" spans="2:13" ht="18.75" customHeight="1"/>
    <row r="1704" spans="2:13" ht="14.25">
      <c r="B1704" s="977"/>
      <c r="C1704" s="977"/>
      <c r="D1704" s="977"/>
      <c r="E1704" s="977"/>
      <c r="F1704" s="977"/>
      <c r="G1704" s="977"/>
      <c r="H1704" s="977"/>
    </row>
    <row r="1705" spans="2:13" ht="14.25">
      <c r="B1705" s="977"/>
      <c r="C1705" s="977"/>
      <c r="D1705" s="977"/>
      <c r="E1705" s="977"/>
      <c r="F1705" s="977"/>
      <c r="G1705" s="977"/>
      <c r="H1705" s="977"/>
    </row>
    <row r="1706" spans="2:13" ht="14.25">
      <c r="B1706" s="977"/>
      <c r="C1706" s="977"/>
      <c r="D1706" s="977"/>
      <c r="E1706" s="977"/>
      <c r="F1706" s="977"/>
      <c r="G1706" s="977"/>
      <c r="H1706" s="977"/>
    </row>
    <row r="1707" spans="2:13" ht="14.25">
      <c r="B1707" s="977"/>
      <c r="C1707" s="977"/>
      <c r="D1707" s="977"/>
      <c r="E1707" s="977"/>
      <c r="F1707" s="977"/>
      <c r="G1707" s="977"/>
      <c r="H1707" s="977"/>
    </row>
    <row r="1708" spans="2:13" ht="14.25">
      <c r="C1708" s="39"/>
      <c r="D1708" s="39"/>
      <c r="E1708" s="39"/>
      <c r="F1708" s="39"/>
      <c r="G1708" s="39"/>
    </row>
    <row r="1709" spans="2:13" ht="14.25">
      <c r="B1709" s="978"/>
      <c r="C1709" s="978"/>
      <c r="D1709" s="978"/>
      <c r="E1709" s="978"/>
      <c r="F1709" s="978"/>
      <c r="G1709" s="978"/>
      <c r="H1709" s="978"/>
    </row>
    <row r="1710" spans="2:13" ht="14.25">
      <c r="B1710" s="978"/>
      <c r="C1710" s="978"/>
      <c r="D1710" s="978"/>
      <c r="E1710" s="978"/>
      <c r="F1710" s="978"/>
      <c r="G1710" s="978"/>
      <c r="H1710" s="978"/>
    </row>
    <row r="1711" spans="2:13" ht="14.25">
      <c r="B1711" s="978"/>
      <c r="C1711" s="978"/>
      <c r="D1711" s="978"/>
      <c r="E1711" s="978"/>
      <c r="F1711" s="978"/>
      <c r="G1711" s="978"/>
      <c r="H1711" s="978"/>
    </row>
    <row r="1712" spans="2:13" ht="14.25">
      <c r="B1712" s="978"/>
      <c r="C1712" s="978"/>
      <c r="D1712" s="978"/>
      <c r="E1712" s="978"/>
      <c r="F1712" s="978"/>
      <c r="G1712" s="978"/>
      <c r="H1712" s="978"/>
    </row>
    <row r="1713" spans="2:13" ht="14.25">
      <c r="B1713" s="978"/>
      <c r="C1713" s="978"/>
      <c r="D1713" s="978"/>
      <c r="E1713" s="978"/>
      <c r="F1713" s="978"/>
      <c r="G1713" s="978"/>
      <c r="H1713" s="978"/>
    </row>
    <row r="1714" spans="2:13" ht="14.25">
      <c r="C1714" s="39"/>
      <c r="D1714" s="39"/>
      <c r="E1714" s="39"/>
      <c r="F1714" s="39"/>
      <c r="G1714" s="39"/>
    </row>
    <row r="1715" spans="2:13" s="37" customFormat="1" ht="14.25">
      <c r="B1715" s="22"/>
      <c r="C1715" s="39"/>
      <c r="D1715" s="39"/>
      <c r="E1715" s="39"/>
      <c r="F1715" s="39"/>
      <c r="G1715" s="39"/>
      <c r="H1715" s="39"/>
      <c r="I1715" s="22"/>
      <c r="J1715" s="22"/>
      <c r="K1715" s="22"/>
      <c r="L1715" s="22"/>
      <c r="M1715" s="22"/>
    </row>
    <row r="1716" spans="2:13" s="37" customFormat="1" ht="15.75" thickBot="1">
      <c r="B1716" s="100"/>
      <c r="C1716" s="101"/>
      <c r="D1716" s="101"/>
      <c r="E1716" s="101"/>
      <c r="F1716" s="101"/>
      <c r="G1716" s="101"/>
      <c r="H1716" s="101"/>
      <c r="I1716" s="22"/>
      <c r="J1716" s="22"/>
      <c r="K1716" s="22"/>
      <c r="L1716" s="22"/>
      <c r="M1716" s="22"/>
    </row>
    <row r="1717" spans="2:13" s="37" customFormat="1" ht="14.25">
      <c r="B1717" s="22"/>
      <c r="C1717" s="39"/>
      <c r="D1717" s="39"/>
      <c r="E1717" s="39"/>
      <c r="F1717" s="39"/>
      <c r="G1717" s="39"/>
      <c r="H1717" s="39"/>
      <c r="I1717" s="22"/>
      <c r="J1717" s="22"/>
      <c r="K1717" s="22"/>
      <c r="L1717" s="22"/>
      <c r="M1717" s="22"/>
    </row>
    <row r="1718" spans="2:13" s="37" customFormat="1">
      <c r="B1718" s="115"/>
      <c r="C1718" s="39"/>
      <c r="D1718" s="39"/>
      <c r="E1718" s="39"/>
      <c r="F1718" s="39"/>
      <c r="G1718" s="39"/>
      <c r="H1718" s="39"/>
      <c r="I1718" s="22"/>
      <c r="J1718" s="22"/>
      <c r="K1718" s="22"/>
      <c r="L1718" s="22"/>
      <c r="M1718" s="22"/>
    </row>
    <row r="1719" spans="2:13" s="37" customFormat="1" ht="14.25">
      <c r="B1719" s="978"/>
      <c r="C1719" s="978"/>
      <c r="D1719" s="978"/>
      <c r="E1719" s="978"/>
      <c r="F1719" s="978"/>
      <c r="G1719" s="978"/>
      <c r="H1719" s="978"/>
      <c r="I1719" s="22"/>
      <c r="J1719" s="22"/>
      <c r="K1719" s="22"/>
      <c r="L1719" s="22"/>
      <c r="M1719" s="22"/>
    </row>
    <row r="1720" spans="2:13" s="37" customFormat="1" ht="22.5" customHeight="1">
      <c r="B1720" s="978"/>
      <c r="C1720" s="978"/>
      <c r="D1720" s="978"/>
      <c r="E1720" s="978"/>
      <c r="F1720" s="978"/>
      <c r="G1720" s="978"/>
      <c r="H1720" s="978"/>
      <c r="I1720" s="22"/>
      <c r="J1720" s="22"/>
      <c r="K1720" s="22"/>
      <c r="L1720" s="22"/>
      <c r="M1720" s="22"/>
    </row>
    <row r="1721" spans="2:13" s="37" customFormat="1" ht="15.75" customHeight="1">
      <c r="B1721" s="22"/>
      <c r="C1721" s="38"/>
      <c r="D1721" s="38"/>
      <c r="E1721" s="38"/>
      <c r="F1721" s="38"/>
      <c r="G1721" s="38"/>
      <c r="H1721" s="39"/>
      <c r="I1721" s="22"/>
      <c r="J1721" s="22"/>
      <c r="K1721" s="22"/>
      <c r="L1721" s="22"/>
      <c r="M1721" s="22"/>
    </row>
    <row r="1722" spans="2:13" s="37" customFormat="1">
      <c r="B1722" s="22"/>
      <c r="C1722" s="84"/>
      <c r="D1722" s="84"/>
      <c r="E1722" s="84"/>
      <c r="F1722" s="84"/>
      <c r="G1722" s="84"/>
      <c r="H1722" s="85"/>
      <c r="I1722" s="22"/>
      <c r="J1722" s="22"/>
      <c r="K1722" s="22"/>
      <c r="L1722" s="22"/>
      <c r="M1722" s="22"/>
    </row>
    <row r="1723" spans="2:13" s="37" customFormat="1" ht="15.75" customHeight="1">
      <c r="B1723" s="22"/>
      <c r="C1723" s="70"/>
      <c r="D1723" s="70"/>
      <c r="E1723" s="70"/>
      <c r="F1723" s="70"/>
      <c r="G1723" s="70"/>
      <c r="H1723" s="41"/>
      <c r="I1723" s="22"/>
      <c r="J1723" s="22"/>
      <c r="K1723" s="22"/>
      <c r="L1723" s="22"/>
      <c r="M1723" s="22"/>
    </row>
    <row r="1724" spans="2:13" s="37" customFormat="1">
      <c r="B1724" s="22"/>
      <c r="C1724" s="38"/>
      <c r="D1724" s="38"/>
      <c r="E1724" s="38"/>
      <c r="F1724" s="38"/>
      <c r="G1724" s="38"/>
      <c r="H1724" s="39"/>
      <c r="I1724" s="22"/>
      <c r="J1724" s="22"/>
      <c r="K1724" s="22"/>
      <c r="L1724" s="22"/>
      <c r="M1724" s="22"/>
    </row>
    <row r="1725" spans="2:13" s="37" customFormat="1">
      <c r="B1725" s="22"/>
      <c r="C1725" s="38"/>
      <c r="D1725" s="38"/>
      <c r="E1725" s="38"/>
      <c r="F1725" s="38"/>
      <c r="G1725" s="38"/>
      <c r="H1725" s="39"/>
      <c r="I1725" s="22"/>
      <c r="J1725" s="22"/>
      <c r="K1725" s="22"/>
      <c r="L1725" s="22"/>
      <c r="M1725" s="22"/>
    </row>
    <row r="1726" spans="2:13" s="37" customFormat="1">
      <c r="B1726" s="34"/>
      <c r="C1726" s="38"/>
      <c r="D1726" s="38"/>
      <c r="E1726" s="38"/>
      <c r="F1726" s="38"/>
      <c r="G1726" s="38"/>
      <c r="H1726" s="39"/>
      <c r="I1726" s="22"/>
      <c r="J1726" s="22"/>
      <c r="K1726" s="22"/>
      <c r="L1726" s="22"/>
      <c r="M1726" s="22"/>
    </row>
    <row r="1727" spans="2:13" s="37" customFormat="1" ht="15.75" thickBot="1">
      <c r="B1727" s="22"/>
      <c r="C1727" s="137"/>
      <c r="D1727" s="137"/>
      <c r="E1727" s="137"/>
      <c r="F1727" s="137"/>
      <c r="G1727" s="137"/>
      <c r="H1727" s="138"/>
      <c r="I1727" s="22"/>
      <c r="J1727" s="22"/>
      <c r="K1727" s="22"/>
      <c r="L1727" s="22"/>
      <c r="M1727" s="22"/>
    </row>
    <row r="1728" spans="2:13" s="37" customFormat="1" ht="18.75" customHeight="1" thickTop="1">
      <c r="B1728" s="22"/>
      <c r="C1728" s="39"/>
      <c r="D1728" s="39"/>
      <c r="E1728" s="39"/>
      <c r="F1728" s="39"/>
      <c r="G1728" s="39"/>
      <c r="H1728" s="39"/>
      <c r="I1728" s="22"/>
      <c r="J1728" s="22"/>
      <c r="K1728" s="22"/>
      <c r="L1728" s="22"/>
      <c r="M1728" s="22"/>
    </row>
    <row r="1729" spans="2:13" s="37" customFormat="1" ht="18.75" customHeight="1">
      <c r="B1729" s="979"/>
      <c r="C1729" s="979"/>
      <c r="D1729" s="979"/>
      <c r="E1729" s="979"/>
      <c r="F1729" s="979"/>
      <c r="G1729" s="979"/>
      <c r="H1729" s="979"/>
      <c r="I1729" s="22"/>
      <c r="J1729" s="22"/>
      <c r="K1729" s="22"/>
      <c r="L1729" s="22"/>
      <c r="M1729" s="22"/>
    </row>
    <row r="1730" spans="2:13" s="37" customFormat="1">
      <c r="B1730" s="22"/>
      <c r="C1730" s="38"/>
      <c r="D1730" s="38"/>
      <c r="E1730" s="38"/>
      <c r="F1730" s="38"/>
      <c r="G1730" s="38"/>
      <c r="H1730" s="39"/>
      <c r="I1730" s="22"/>
      <c r="J1730" s="22"/>
      <c r="K1730" s="22"/>
      <c r="L1730" s="22"/>
      <c r="M1730" s="22"/>
    </row>
    <row r="1731" spans="2:13" s="37" customFormat="1" ht="24" customHeight="1">
      <c r="B1731" s="977"/>
      <c r="C1731" s="977"/>
      <c r="D1731" s="977"/>
      <c r="E1731" s="977"/>
      <c r="F1731" s="977"/>
      <c r="G1731" s="977"/>
      <c r="H1731" s="977"/>
      <c r="I1731" s="22"/>
      <c r="J1731" s="22"/>
      <c r="K1731" s="22"/>
      <c r="L1731" s="22"/>
      <c r="M1731" s="22"/>
    </row>
    <row r="1732" spans="2:13" s="37" customFormat="1" ht="15.75" customHeight="1">
      <c r="B1732" s="977"/>
      <c r="C1732" s="977"/>
      <c r="D1732" s="977"/>
      <c r="E1732" s="977"/>
      <c r="F1732" s="977"/>
      <c r="G1732" s="977"/>
      <c r="H1732" s="977"/>
      <c r="I1732" s="22"/>
      <c r="J1732" s="22"/>
      <c r="K1732" s="22"/>
      <c r="L1732" s="22"/>
      <c r="M1732" s="22"/>
    </row>
    <row r="1733" spans="2:13" s="37" customFormat="1" ht="18.75" customHeight="1">
      <c r="B1733" s="977"/>
      <c r="C1733" s="977"/>
      <c r="D1733" s="977"/>
      <c r="E1733" s="977"/>
      <c r="F1733" s="977"/>
      <c r="G1733" s="977"/>
      <c r="H1733" s="977"/>
      <c r="I1733" s="22"/>
      <c r="J1733" s="22"/>
      <c r="K1733" s="22"/>
      <c r="L1733" s="22"/>
      <c r="M1733" s="22"/>
    </row>
    <row r="1734" spans="2:13" s="37" customFormat="1" ht="18.75" customHeight="1">
      <c r="B1734" s="977"/>
      <c r="C1734" s="977"/>
      <c r="D1734" s="977"/>
      <c r="E1734" s="977"/>
      <c r="F1734" s="977"/>
      <c r="G1734" s="977"/>
      <c r="H1734" s="977"/>
      <c r="I1734" s="22"/>
      <c r="J1734" s="22"/>
      <c r="K1734" s="22"/>
      <c r="L1734" s="22"/>
      <c r="M1734" s="22"/>
    </row>
    <row r="1735" spans="2:13" s="37" customFormat="1" ht="15.75" customHeight="1">
      <c r="B1735" s="977"/>
      <c r="C1735" s="977"/>
      <c r="D1735" s="977"/>
      <c r="E1735" s="977"/>
      <c r="F1735" s="977"/>
      <c r="G1735" s="977"/>
      <c r="H1735" s="977"/>
      <c r="I1735" s="22"/>
      <c r="J1735" s="22"/>
      <c r="K1735" s="22"/>
      <c r="L1735" s="22"/>
      <c r="M1735" s="22"/>
    </row>
    <row r="1736" spans="2:13" s="37" customFormat="1" ht="18.75" customHeight="1">
      <c r="B1736" s="977"/>
      <c r="C1736" s="977"/>
      <c r="D1736" s="977"/>
      <c r="E1736" s="977"/>
      <c r="F1736" s="977"/>
      <c r="G1736" s="977"/>
      <c r="H1736" s="977"/>
      <c r="I1736" s="22"/>
      <c r="J1736" s="22"/>
      <c r="K1736" s="22"/>
      <c r="L1736" s="22"/>
      <c r="M1736" s="22"/>
    </row>
    <row r="1737" spans="2:13" s="37" customFormat="1" ht="18.75" customHeight="1">
      <c r="B1737" s="977"/>
      <c r="C1737" s="977"/>
      <c r="D1737" s="977"/>
      <c r="E1737" s="977"/>
      <c r="F1737" s="977"/>
      <c r="G1737" s="977"/>
      <c r="H1737" s="977"/>
      <c r="I1737" s="22"/>
      <c r="J1737" s="22"/>
      <c r="K1737" s="22"/>
      <c r="L1737" s="22"/>
      <c r="M1737" s="22"/>
    </row>
    <row r="1738" spans="2:13" s="37" customFormat="1" ht="18.75" customHeight="1">
      <c r="B1738" s="977"/>
      <c r="C1738" s="977"/>
      <c r="D1738" s="977"/>
      <c r="E1738" s="977"/>
      <c r="F1738" s="977"/>
      <c r="G1738" s="977"/>
      <c r="H1738" s="977"/>
      <c r="I1738" s="22"/>
      <c r="J1738" s="22"/>
      <c r="K1738" s="22"/>
      <c r="L1738" s="22"/>
      <c r="M1738" s="22"/>
    </row>
    <row r="1739" spans="2:13" s="37" customFormat="1" ht="18.75" customHeight="1">
      <c r="B1739" s="22"/>
      <c r="C1739" s="38"/>
      <c r="D1739" s="38"/>
      <c r="E1739" s="38"/>
      <c r="F1739" s="38"/>
      <c r="G1739" s="38"/>
      <c r="H1739" s="39"/>
      <c r="I1739" s="22"/>
      <c r="J1739" s="22"/>
      <c r="K1739" s="22"/>
      <c r="L1739" s="22"/>
      <c r="M1739" s="22"/>
    </row>
    <row r="1740" spans="2:13" s="37" customFormat="1" ht="18.75" customHeight="1">
      <c r="B1740" s="22"/>
      <c r="C1740" s="38"/>
      <c r="D1740" s="38"/>
      <c r="E1740" s="38"/>
      <c r="F1740" s="38"/>
      <c r="G1740" s="38"/>
      <c r="H1740" s="39"/>
      <c r="I1740" s="22"/>
      <c r="J1740" s="22"/>
      <c r="K1740" s="22"/>
      <c r="L1740" s="22"/>
      <c r="M1740" s="22"/>
    </row>
    <row r="1741" spans="2:13" s="37" customFormat="1" ht="14.25">
      <c r="B1741" s="22"/>
      <c r="C1741" s="45"/>
      <c r="D1741" s="45"/>
      <c r="E1741" s="45"/>
      <c r="F1741" s="45"/>
      <c r="G1741" s="45"/>
      <c r="H1741" s="45"/>
      <c r="I1741" s="22"/>
      <c r="J1741" s="22"/>
      <c r="K1741" s="22"/>
      <c r="L1741" s="22"/>
      <c r="M1741" s="22"/>
    </row>
    <row r="1742" spans="2:13" s="37" customFormat="1" ht="15.75" customHeight="1">
      <c r="B1742" s="22"/>
      <c r="C1742" s="38"/>
      <c r="D1742" s="38"/>
      <c r="E1742" s="38"/>
      <c r="F1742" s="38"/>
      <c r="G1742" s="38"/>
      <c r="H1742" s="39"/>
      <c r="I1742" s="22"/>
      <c r="J1742" s="22"/>
      <c r="K1742" s="22"/>
      <c r="L1742" s="22"/>
      <c r="M1742" s="22"/>
    </row>
    <row r="1743" spans="2:13" s="37" customFormat="1" ht="15.75" customHeight="1">
      <c r="B1743" s="22"/>
      <c r="C1743" s="38"/>
      <c r="D1743" s="38"/>
      <c r="E1743" s="38"/>
      <c r="F1743" s="38"/>
      <c r="G1743" s="38"/>
      <c r="H1743" s="39"/>
      <c r="I1743" s="22"/>
      <c r="J1743" s="22"/>
      <c r="K1743" s="22"/>
      <c r="L1743" s="22"/>
      <c r="M1743" s="22"/>
    </row>
    <row r="1744" spans="2:13" s="37" customFormat="1" ht="15.75" customHeight="1">
      <c r="B1744" s="22"/>
      <c r="C1744" s="38"/>
      <c r="D1744" s="38"/>
      <c r="E1744" s="38"/>
      <c r="F1744" s="38"/>
      <c r="G1744" s="38"/>
      <c r="H1744" s="39"/>
      <c r="I1744" s="22"/>
      <c r="J1744" s="22"/>
      <c r="K1744" s="22"/>
      <c r="L1744" s="22"/>
      <c r="M1744" s="22"/>
    </row>
    <row r="1745" spans="2:13" s="37" customFormat="1" ht="15.75" customHeight="1">
      <c r="B1745" s="22"/>
      <c r="C1745" s="38"/>
      <c r="D1745" s="38"/>
      <c r="E1745" s="38"/>
      <c r="F1745" s="38"/>
      <c r="G1745" s="38"/>
      <c r="H1745" s="39"/>
      <c r="I1745" s="22"/>
      <c r="J1745" s="22"/>
      <c r="K1745" s="22"/>
      <c r="L1745" s="22"/>
      <c r="M1745" s="22"/>
    </row>
    <row r="1746" spans="2:13" s="37" customFormat="1">
      <c r="B1746" s="22"/>
      <c r="C1746" s="38"/>
      <c r="D1746" s="38"/>
      <c r="E1746" s="38"/>
      <c r="F1746" s="38"/>
      <c r="G1746" s="38"/>
      <c r="H1746" s="39"/>
      <c r="I1746" s="22"/>
      <c r="J1746" s="22"/>
      <c r="K1746" s="22"/>
      <c r="L1746" s="22"/>
      <c r="M1746" s="22"/>
    </row>
    <row r="1747" spans="2:13" s="38" customFormat="1">
      <c r="B1747" s="22"/>
      <c r="H1747" s="39"/>
      <c r="I1747" s="22"/>
      <c r="J1747" s="22"/>
      <c r="K1747" s="22"/>
      <c r="L1747" s="22"/>
      <c r="M1747" s="22"/>
    </row>
    <row r="1748" spans="2:13" s="38" customFormat="1">
      <c r="B1748" s="22"/>
      <c r="H1748" s="39"/>
      <c r="I1748" s="22"/>
      <c r="J1748" s="22"/>
      <c r="K1748" s="22"/>
      <c r="L1748" s="22"/>
      <c r="M1748" s="22"/>
    </row>
    <row r="1749" spans="2:13" s="38" customFormat="1">
      <c r="B1749" s="22"/>
      <c r="H1749" s="39"/>
      <c r="I1749" s="22"/>
      <c r="J1749" s="22"/>
      <c r="K1749" s="22"/>
      <c r="L1749" s="22"/>
      <c r="M1749" s="22"/>
    </row>
    <row r="1750" spans="2:13" s="38" customFormat="1">
      <c r="B1750" s="22"/>
      <c r="H1750" s="39"/>
      <c r="I1750" s="22"/>
      <c r="J1750" s="22"/>
      <c r="K1750" s="22"/>
      <c r="L1750" s="22"/>
      <c r="M1750" s="22"/>
    </row>
    <row r="1751" spans="2:13" s="38" customFormat="1">
      <c r="B1751" s="22"/>
      <c r="H1751" s="39"/>
      <c r="I1751" s="22"/>
      <c r="J1751" s="22"/>
      <c r="K1751" s="22"/>
      <c r="L1751" s="22"/>
      <c r="M1751" s="22"/>
    </row>
    <row r="1752" spans="2:13" s="38" customFormat="1">
      <c r="B1752" s="22"/>
      <c r="H1752" s="39"/>
      <c r="I1752" s="22"/>
      <c r="J1752" s="22"/>
      <c r="K1752" s="22"/>
      <c r="L1752" s="22"/>
      <c r="M1752" s="22"/>
    </row>
    <row r="1753" spans="2:13" s="38" customFormat="1">
      <c r="B1753" s="22"/>
      <c r="H1753" s="39"/>
      <c r="I1753" s="22"/>
      <c r="J1753" s="22"/>
      <c r="K1753" s="22"/>
      <c r="L1753" s="22"/>
      <c r="M1753" s="22"/>
    </row>
    <row r="1754" spans="2:13" s="38" customFormat="1">
      <c r="B1754" s="22"/>
      <c r="H1754" s="39"/>
      <c r="I1754" s="22"/>
      <c r="J1754" s="22"/>
      <c r="K1754" s="22"/>
      <c r="L1754" s="22"/>
      <c r="M1754" s="22"/>
    </row>
    <row r="1755" spans="2:13" s="38" customFormat="1">
      <c r="B1755" s="22"/>
      <c r="H1755" s="39"/>
      <c r="I1755" s="22"/>
      <c r="J1755" s="22"/>
      <c r="K1755" s="22"/>
      <c r="L1755" s="22"/>
      <c r="M1755" s="22"/>
    </row>
    <row r="1756" spans="2:13" s="38" customFormat="1">
      <c r="B1756" s="22"/>
      <c r="H1756" s="39"/>
      <c r="I1756" s="22"/>
      <c r="J1756" s="22"/>
      <c r="K1756" s="22"/>
      <c r="L1756" s="22"/>
      <c r="M1756" s="22"/>
    </row>
    <row r="1757" spans="2:13" s="38" customFormat="1">
      <c r="B1757" s="22"/>
      <c r="H1757" s="39"/>
      <c r="I1757" s="22"/>
      <c r="J1757" s="22"/>
      <c r="K1757" s="22"/>
      <c r="L1757" s="22"/>
      <c r="M1757" s="22"/>
    </row>
    <row r="1758" spans="2:13" s="38" customFormat="1">
      <c r="B1758" s="22"/>
      <c r="H1758" s="39"/>
      <c r="I1758" s="22"/>
      <c r="J1758" s="22"/>
      <c r="K1758" s="22"/>
      <c r="L1758" s="22"/>
      <c r="M1758" s="22"/>
    </row>
    <row r="1759" spans="2:13" s="38" customFormat="1">
      <c r="B1759" s="22"/>
      <c r="H1759" s="39"/>
      <c r="I1759" s="22"/>
      <c r="J1759" s="22"/>
      <c r="K1759" s="22"/>
      <c r="L1759" s="22"/>
      <c r="M1759" s="22"/>
    </row>
    <row r="1760" spans="2:13" s="38" customFormat="1">
      <c r="B1760" s="22"/>
      <c r="H1760" s="39"/>
      <c r="I1760" s="22"/>
      <c r="J1760" s="22"/>
      <c r="K1760" s="22"/>
      <c r="L1760" s="22"/>
      <c r="M1760" s="22"/>
    </row>
    <row r="1761" spans="2:13" s="38" customFormat="1">
      <c r="B1761" s="22"/>
      <c r="H1761" s="39"/>
      <c r="I1761" s="22"/>
      <c r="J1761" s="22"/>
      <c r="K1761" s="22"/>
      <c r="L1761" s="22"/>
      <c r="M1761" s="22"/>
    </row>
    <row r="1762" spans="2:13" s="38" customFormat="1">
      <c r="B1762" s="22"/>
      <c r="H1762" s="39"/>
      <c r="I1762" s="22"/>
      <c r="J1762" s="22"/>
      <c r="K1762" s="22"/>
      <c r="L1762" s="22"/>
      <c r="M1762" s="22"/>
    </row>
    <row r="1763" spans="2:13" s="38" customFormat="1">
      <c r="B1763" s="22"/>
      <c r="H1763" s="39"/>
      <c r="I1763" s="22"/>
      <c r="J1763" s="22"/>
      <c r="K1763" s="22"/>
      <c r="L1763" s="22"/>
      <c r="M1763" s="22"/>
    </row>
    <row r="1764" spans="2:13" s="38" customFormat="1">
      <c r="B1764" s="22"/>
      <c r="H1764" s="39"/>
      <c r="I1764" s="22"/>
      <c r="J1764" s="22"/>
      <c r="K1764" s="22"/>
      <c r="L1764" s="22"/>
      <c r="M1764" s="22"/>
    </row>
    <row r="1765" spans="2:13" s="38" customFormat="1">
      <c r="B1765" s="22"/>
      <c r="H1765" s="39"/>
      <c r="I1765" s="22"/>
      <c r="J1765" s="22"/>
      <c r="K1765" s="22"/>
      <c r="L1765" s="22"/>
      <c r="M1765" s="22"/>
    </row>
    <row r="1766" spans="2:13" s="38" customFormat="1">
      <c r="B1766" s="22"/>
      <c r="H1766" s="39"/>
      <c r="I1766" s="22"/>
      <c r="J1766" s="22"/>
      <c r="K1766" s="22"/>
      <c r="L1766" s="22"/>
      <c r="M1766" s="22"/>
    </row>
    <row r="1767" spans="2:13" s="38" customFormat="1">
      <c r="B1767" s="22"/>
      <c r="H1767" s="39"/>
      <c r="I1767" s="22"/>
      <c r="J1767" s="22"/>
      <c r="K1767" s="22"/>
      <c r="L1767" s="22"/>
      <c r="M1767" s="22"/>
    </row>
    <row r="1768" spans="2:13" s="38" customFormat="1">
      <c r="B1768" s="22"/>
      <c r="H1768" s="39"/>
      <c r="I1768" s="22"/>
      <c r="J1768" s="22"/>
      <c r="K1768" s="22"/>
      <c r="L1768" s="22"/>
      <c r="M1768" s="22"/>
    </row>
    <row r="1769" spans="2:13" s="38" customFormat="1">
      <c r="B1769" s="22"/>
      <c r="H1769" s="39"/>
      <c r="I1769" s="22"/>
      <c r="J1769" s="22"/>
      <c r="K1769" s="22"/>
      <c r="L1769" s="22"/>
      <c r="M1769" s="22"/>
    </row>
    <row r="1770" spans="2:13" s="38" customFormat="1">
      <c r="B1770" s="22"/>
      <c r="H1770" s="39"/>
      <c r="I1770" s="22"/>
      <c r="J1770" s="22"/>
      <c r="K1770" s="22"/>
      <c r="L1770" s="22"/>
      <c r="M1770" s="22"/>
    </row>
    <row r="1771" spans="2:13" s="38" customFormat="1">
      <c r="B1771" s="22"/>
      <c r="H1771" s="39"/>
      <c r="I1771" s="22"/>
      <c r="J1771" s="22"/>
      <c r="K1771" s="22"/>
      <c r="L1771" s="22"/>
      <c r="M1771" s="22"/>
    </row>
    <row r="1772" spans="2:13" s="38" customFormat="1">
      <c r="B1772" s="22"/>
      <c r="H1772" s="39"/>
      <c r="I1772" s="22"/>
      <c r="J1772" s="22"/>
      <c r="K1772" s="22"/>
      <c r="L1772" s="22"/>
      <c r="M1772" s="22"/>
    </row>
    <row r="1773" spans="2:13" s="38" customFormat="1">
      <c r="B1773" s="22"/>
      <c r="H1773" s="39"/>
      <c r="I1773" s="22"/>
      <c r="J1773" s="22"/>
      <c r="K1773" s="22"/>
      <c r="L1773" s="22"/>
      <c r="M1773" s="22"/>
    </row>
    <row r="1774" spans="2:13" s="38" customFormat="1">
      <c r="B1774" s="22"/>
      <c r="H1774" s="39"/>
      <c r="I1774" s="22"/>
      <c r="J1774" s="22"/>
      <c r="K1774" s="22"/>
      <c r="L1774" s="22"/>
      <c r="M1774" s="22"/>
    </row>
    <row r="1775" spans="2:13" s="38" customFormat="1">
      <c r="B1775" s="22"/>
      <c r="H1775" s="39"/>
      <c r="I1775" s="22"/>
      <c r="J1775" s="22"/>
      <c r="K1775" s="22"/>
      <c r="L1775" s="22"/>
      <c r="M1775" s="22"/>
    </row>
    <row r="1776" spans="2:13" s="38" customFormat="1">
      <c r="B1776" s="22"/>
      <c r="H1776" s="39"/>
      <c r="I1776" s="22"/>
      <c r="J1776" s="22"/>
      <c r="K1776" s="22"/>
      <c r="L1776" s="22"/>
      <c r="M1776" s="22"/>
    </row>
    <row r="1777" spans="2:13" s="38" customFormat="1">
      <c r="B1777" s="22"/>
      <c r="H1777" s="39"/>
      <c r="I1777" s="22"/>
      <c r="J1777" s="22"/>
      <c r="K1777" s="22"/>
      <c r="L1777" s="22"/>
      <c r="M1777" s="22"/>
    </row>
    <row r="1778" spans="2:13" s="38" customFormat="1">
      <c r="B1778" s="22"/>
      <c r="H1778" s="39"/>
      <c r="I1778" s="22"/>
      <c r="J1778" s="22"/>
      <c r="K1778" s="22"/>
      <c r="L1778" s="22"/>
      <c r="M1778" s="22"/>
    </row>
    <row r="1779" spans="2:13" s="38" customFormat="1">
      <c r="B1779" s="22"/>
      <c r="H1779" s="39"/>
      <c r="I1779" s="22"/>
      <c r="J1779" s="22"/>
      <c r="K1779" s="22"/>
      <c r="L1779" s="22"/>
      <c r="M1779" s="22"/>
    </row>
    <row r="1780" spans="2:13" s="38" customFormat="1">
      <c r="B1780" s="22"/>
      <c r="H1780" s="39"/>
      <c r="I1780" s="22"/>
      <c r="J1780" s="22"/>
      <c r="K1780" s="22"/>
      <c r="L1780" s="22"/>
      <c r="M1780" s="22"/>
    </row>
    <row r="1781" spans="2:13" s="38" customFormat="1">
      <c r="B1781" s="22"/>
      <c r="H1781" s="39"/>
      <c r="I1781" s="22"/>
      <c r="J1781" s="22"/>
      <c r="K1781" s="22"/>
      <c r="L1781" s="22"/>
      <c r="M1781" s="22"/>
    </row>
    <row r="1782" spans="2:13" s="38" customFormat="1">
      <c r="B1782" s="22"/>
      <c r="H1782" s="39"/>
      <c r="I1782" s="22"/>
      <c r="J1782" s="22"/>
      <c r="K1782" s="22"/>
      <c r="L1782" s="22"/>
      <c r="M1782" s="22"/>
    </row>
    <row r="1783" spans="2:13" s="38" customFormat="1">
      <c r="B1783" s="22"/>
      <c r="H1783" s="39"/>
      <c r="I1783" s="22"/>
      <c r="J1783" s="22"/>
      <c r="K1783" s="22"/>
      <c r="L1783" s="22"/>
      <c r="M1783" s="22"/>
    </row>
    <row r="1784" spans="2:13" s="38" customFormat="1">
      <c r="B1784" s="22"/>
      <c r="H1784" s="39"/>
      <c r="I1784" s="22"/>
      <c r="J1784" s="22"/>
      <c r="K1784" s="22"/>
      <c r="L1784" s="22"/>
      <c r="M1784" s="22"/>
    </row>
    <row r="1785" spans="2:13" s="38" customFormat="1">
      <c r="B1785" s="22"/>
      <c r="H1785" s="39"/>
      <c r="I1785" s="22"/>
      <c r="J1785" s="22"/>
      <c r="K1785" s="22"/>
      <c r="L1785" s="22"/>
      <c r="M1785" s="22"/>
    </row>
    <row r="1786" spans="2:13" s="38" customFormat="1">
      <c r="B1786" s="22"/>
      <c r="H1786" s="39"/>
      <c r="I1786" s="22"/>
      <c r="J1786" s="22"/>
      <c r="K1786" s="22"/>
      <c r="L1786" s="22"/>
      <c r="M1786" s="22"/>
    </row>
    <row r="1787" spans="2:13" s="38" customFormat="1">
      <c r="B1787" s="22"/>
      <c r="H1787" s="39"/>
      <c r="I1787" s="22"/>
      <c r="J1787" s="22"/>
      <c r="K1787" s="22"/>
      <c r="L1787" s="22"/>
      <c r="M1787" s="22"/>
    </row>
    <row r="1788" spans="2:13" s="38" customFormat="1">
      <c r="B1788" s="22"/>
      <c r="H1788" s="39"/>
      <c r="I1788" s="22"/>
      <c r="J1788" s="22"/>
      <c r="K1788" s="22"/>
      <c r="L1788" s="22"/>
      <c r="M1788" s="22"/>
    </row>
  </sheetData>
  <mergeCells count="203">
    <mergeCell ref="B1648:H1648"/>
    <mergeCell ref="B1650:H1657"/>
    <mergeCell ref="B1494:H1505"/>
    <mergeCell ref="B1519:H1521"/>
    <mergeCell ref="B1550:H1553"/>
    <mergeCell ref="B1566:H1568"/>
    <mergeCell ref="B1576:H1578"/>
    <mergeCell ref="B1580:H1585"/>
    <mergeCell ref="B1475:B1476"/>
    <mergeCell ref="B1478:B1479"/>
    <mergeCell ref="C1478:C1479"/>
    <mergeCell ref="D1478:D1479"/>
    <mergeCell ref="H1478:H1479"/>
    <mergeCell ref="B1481:B1482"/>
    <mergeCell ref="C1481:C1482"/>
    <mergeCell ref="D1481:D1482"/>
    <mergeCell ref="H1481:H1482"/>
    <mergeCell ref="B1588:H1595"/>
    <mergeCell ref="B1597:H1599"/>
    <mergeCell ref="B1604:H1616"/>
    <mergeCell ref="B1629:H1634"/>
    <mergeCell ref="B1709:H1713"/>
    <mergeCell ref="B1719:H1720"/>
    <mergeCell ref="B1729:H1729"/>
    <mergeCell ref="B1731:H1738"/>
    <mergeCell ref="B1664:H1672"/>
    <mergeCell ref="B1674:H1679"/>
    <mergeCell ref="B1681:H1686"/>
    <mergeCell ref="B1691:H1691"/>
    <mergeCell ref="B1693:H1696"/>
    <mergeCell ref="B1698:H1702"/>
    <mergeCell ref="B1704:H1707"/>
    <mergeCell ref="B1468:B1469"/>
    <mergeCell ref="C1468:C1469"/>
    <mergeCell ref="D1468:D1469"/>
    <mergeCell ref="H1468:H1469"/>
    <mergeCell ref="B1471:B1472"/>
    <mergeCell ref="C1471:C1472"/>
    <mergeCell ref="D1471:D1472"/>
    <mergeCell ref="H1471:H1472"/>
    <mergeCell ref="B1456:B1457"/>
    <mergeCell ref="B1459:B1460"/>
    <mergeCell ref="C1459:C1460"/>
    <mergeCell ref="D1459:D1460"/>
    <mergeCell ref="H1459:H1460"/>
    <mergeCell ref="B1462:B1463"/>
    <mergeCell ref="C1462:C1463"/>
    <mergeCell ref="D1462:D1463"/>
    <mergeCell ref="H1462:H1463"/>
    <mergeCell ref="B1320:C1321"/>
    <mergeCell ref="B1363:H1365"/>
    <mergeCell ref="B1368:H1376"/>
    <mergeCell ref="B1436:C1436"/>
    <mergeCell ref="B1439:H1442"/>
    <mergeCell ref="C1452:C1454"/>
    <mergeCell ref="D1452:D1454"/>
    <mergeCell ref="H1452:H1454"/>
    <mergeCell ref="B1270:H1273"/>
    <mergeCell ref="B1275:H1278"/>
    <mergeCell ref="C1280:D1280"/>
    <mergeCell ref="B1282:H1291"/>
    <mergeCell ref="C1293:D1293"/>
    <mergeCell ref="B1295:H1308"/>
    <mergeCell ref="B1225:H1228"/>
    <mergeCell ref="C1240:H1240"/>
    <mergeCell ref="B1244:H1248"/>
    <mergeCell ref="B1250:H1251"/>
    <mergeCell ref="B1256:C1256"/>
    <mergeCell ref="B1258:H1268"/>
    <mergeCell ref="B1184:H1188"/>
    <mergeCell ref="B1193:H1198"/>
    <mergeCell ref="B1200:C1200"/>
    <mergeCell ref="C1202:H1213"/>
    <mergeCell ref="C1215:H1215"/>
    <mergeCell ref="B1217:H1223"/>
    <mergeCell ref="B1159:H1161"/>
    <mergeCell ref="C1169:H1169"/>
    <mergeCell ref="B1172:C1172"/>
    <mergeCell ref="B1173:C1173"/>
    <mergeCell ref="B1175:C1175"/>
    <mergeCell ref="B1176:C1177"/>
    <mergeCell ref="B1112:H1113"/>
    <mergeCell ref="B1122:H1127"/>
    <mergeCell ref="B1129:H1133"/>
    <mergeCell ref="B1143:H1144"/>
    <mergeCell ref="B1147:H1149"/>
    <mergeCell ref="B1152:H1157"/>
    <mergeCell ref="B1080:H1080"/>
    <mergeCell ref="B1082:H1083"/>
    <mergeCell ref="B1085:H1090"/>
    <mergeCell ref="C1099:H1099"/>
    <mergeCell ref="B1102:H1108"/>
    <mergeCell ref="B1109:H1111"/>
    <mergeCell ref="C1070:H1070"/>
    <mergeCell ref="B1072:H1074"/>
    <mergeCell ref="B1076:H1076"/>
    <mergeCell ref="B1077:H1077"/>
    <mergeCell ref="B1078:H1078"/>
    <mergeCell ref="B1079:H1079"/>
    <mergeCell ref="B1014:H1018"/>
    <mergeCell ref="B1031:H1039"/>
    <mergeCell ref="B1043:H1047"/>
    <mergeCell ref="B1051:H1055"/>
    <mergeCell ref="B1059:H1061"/>
    <mergeCell ref="B1065:H1068"/>
    <mergeCell ref="B977:H983"/>
    <mergeCell ref="B986:H988"/>
    <mergeCell ref="B991:H994"/>
    <mergeCell ref="B999:C999"/>
    <mergeCell ref="B1001:H1009"/>
    <mergeCell ref="B1012:H1012"/>
    <mergeCell ref="I922:M925"/>
    <mergeCell ref="B927:H930"/>
    <mergeCell ref="B934:H936"/>
    <mergeCell ref="B938:H947"/>
    <mergeCell ref="B957:H967"/>
    <mergeCell ref="B971:H974"/>
    <mergeCell ref="B880:H887"/>
    <mergeCell ref="B889:H895"/>
    <mergeCell ref="B897:H898"/>
    <mergeCell ref="B900:H908"/>
    <mergeCell ref="B910:H921"/>
    <mergeCell ref="B922:H925"/>
    <mergeCell ref="B834:H838"/>
    <mergeCell ref="B842:H846"/>
    <mergeCell ref="B850:H852"/>
    <mergeCell ref="B854:H857"/>
    <mergeCell ref="B866:H868"/>
    <mergeCell ref="B870:H872"/>
    <mergeCell ref="B793:H794"/>
    <mergeCell ref="B798:H799"/>
    <mergeCell ref="B809:H810"/>
    <mergeCell ref="B814:H814"/>
    <mergeCell ref="B818:H825"/>
    <mergeCell ref="B829:H830"/>
    <mergeCell ref="B759:H762"/>
    <mergeCell ref="B764:H764"/>
    <mergeCell ref="B769:H772"/>
    <mergeCell ref="B774:H779"/>
    <mergeCell ref="B783:H788"/>
    <mergeCell ref="B791:H791"/>
    <mergeCell ref="B734:H734"/>
    <mergeCell ref="B742:H744"/>
    <mergeCell ref="B745:H745"/>
    <mergeCell ref="B747:H747"/>
    <mergeCell ref="B749:H750"/>
    <mergeCell ref="B753:H756"/>
    <mergeCell ref="B665:H665"/>
    <mergeCell ref="B666:H666"/>
    <mergeCell ref="B670:H671"/>
    <mergeCell ref="B707:C707"/>
    <mergeCell ref="B710:C710"/>
    <mergeCell ref="B733:H733"/>
    <mergeCell ref="C578:D578"/>
    <mergeCell ref="C580:D580"/>
    <mergeCell ref="C581:D581"/>
    <mergeCell ref="B588:H588"/>
    <mergeCell ref="B597:H598"/>
    <mergeCell ref="B619:H622"/>
    <mergeCell ref="B185:H185"/>
    <mergeCell ref="B189:H189"/>
    <mergeCell ref="B193:H195"/>
    <mergeCell ref="B526:H526"/>
    <mergeCell ref="B530:H531"/>
    <mergeCell ref="B570:H571"/>
    <mergeCell ref="B173:H173"/>
    <mergeCell ref="B175:H175"/>
    <mergeCell ref="B176:H176"/>
    <mergeCell ref="B178:H178"/>
    <mergeCell ref="B180:H181"/>
    <mergeCell ref="B183:H183"/>
    <mergeCell ref="B162:H165"/>
    <mergeCell ref="B167:H167"/>
    <mergeCell ref="B168:H168"/>
    <mergeCell ref="B169:H169"/>
    <mergeCell ref="B170:H170"/>
    <mergeCell ref="B171:H171"/>
    <mergeCell ref="B138:H139"/>
    <mergeCell ref="B141:H143"/>
    <mergeCell ref="B145:H147"/>
    <mergeCell ref="B149:H151"/>
    <mergeCell ref="B152:H152"/>
    <mergeCell ref="B159:H161"/>
    <mergeCell ref="B118:H120"/>
    <mergeCell ref="B122:H124"/>
    <mergeCell ref="B125:H126"/>
    <mergeCell ref="B129:H131"/>
    <mergeCell ref="B133:H136"/>
    <mergeCell ref="B80:H82"/>
    <mergeCell ref="B85:H87"/>
    <mergeCell ref="B90:H94"/>
    <mergeCell ref="B96:H98"/>
    <mergeCell ref="B100:H105"/>
    <mergeCell ref="B108:H110"/>
    <mergeCell ref="C48:H48"/>
    <mergeCell ref="C55:H55"/>
    <mergeCell ref="C56:H56"/>
    <mergeCell ref="C57:H57"/>
    <mergeCell ref="B1:H2"/>
    <mergeCell ref="C3:C4"/>
    <mergeCell ref="D3:D4"/>
    <mergeCell ref="H3:H4"/>
    <mergeCell ref="B112:H115"/>
  </mergeCells>
  <printOptions horizontalCentered="1"/>
  <pageMargins left="0" right="0" top="0.70866141732283472" bottom="0.15748031496062992" header="0.51181102362204722" footer="0.39370078740157483"/>
  <pageSetup paperSize="9" scale="94" firstPageNumber="18" fitToHeight="4" orientation="landscape" useFirstPageNumber="1" r:id="rId1"/>
  <headerFooter>
    <oddHeader>&amp;C&amp;P</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Z1903"/>
  <sheetViews>
    <sheetView zoomScale="90" zoomScaleNormal="90" workbookViewId="0">
      <selection activeCell="Q11" sqref="Q11"/>
    </sheetView>
  </sheetViews>
  <sheetFormatPr defaultColWidth="9.140625" defaultRowHeight="15"/>
  <cols>
    <col min="1" max="1" width="4.42578125" style="22" customWidth="1"/>
    <col min="2" max="2" width="48.5703125" style="22" customWidth="1"/>
    <col min="3" max="3" width="18" style="38" customWidth="1"/>
    <col min="4" max="4" width="21.28515625" style="38" customWidth="1"/>
    <col min="5" max="8" width="14.28515625" style="38" hidden="1" customWidth="1"/>
    <col min="9" max="10" width="11.5703125" style="38" hidden="1" customWidth="1"/>
    <col min="11" max="12" width="10.5703125" style="38" hidden="1" customWidth="1"/>
    <col min="13" max="16" width="12.28515625" style="38" hidden="1" customWidth="1"/>
    <col min="17" max="17" width="21.28515625" style="39" customWidth="1"/>
    <col min="18" max="18" width="1.85546875" style="37" customWidth="1"/>
    <col min="19" max="19" width="20.85546875" style="22" bestFit="1" customWidth="1"/>
    <col min="20" max="20" width="12.7109375" style="22" bestFit="1" customWidth="1"/>
    <col min="21" max="21" width="13.140625" style="22" customWidth="1"/>
    <col min="22" max="16384" width="9.140625" style="22"/>
  </cols>
  <sheetData>
    <row r="2" spans="1:26" ht="18.75" customHeight="1" thickBot="1"/>
    <row r="3" spans="1:26" ht="14.25">
      <c r="B3" s="1046" t="s">
        <v>388</v>
      </c>
      <c r="C3" s="1047"/>
      <c r="D3" s="1047"/>
      <c r="E3" s="1047"/>
      <c r="F3" s="1047"/>
      <c r="G3" s="1047"/>
      <c r="H3" s="1047"/>
      <c r="I3" s="1047"/>
      <c r="J3" s="1047"/>
      <c r="K3" s="1047"/>
      <c r="L3" s="1047"/>
      <c r="M3" s="1047"/>
      <c r="N3" s="1047"/>
      <c r="O3" s="1047"/>
      <c r="P3" s="1047"/>
      <c r="Q3" s="1048"/>
    </row>
    <row r="4" spans="1:26" thickBot="1">
      <c r="B4" s="1049"/>
      <c r="C4" s="1050"/>
      <c r="D4" s="1050"/>
      <c r="E4" s="1050"/>
      <c r="F4" s="1050"/>
      <c r="G4" s="1050"/>
      <c r="H4" s="1050"/>
      <c r="I4" s="1050"/>
      <c r="J4" s="1050"/>
      <c r="K4" s="1050"/>
      <c r="L4" s="1050"/>
      <c r="M4" s="1050"/>
      <c r="N4" s="1050"/>
      <c r="O4" s="1050"/>
      <c r="P4" s="1050"/>
      <c r="Q4" s="1051"/>
    </row>
    <row r="5" spans="1:26">
      <c r="B5" s="2"/>
      <c r="C5" s="1052" t="s">
        <v>503</v>
      </c>
      <c r="D5" s="1052" t="s">
        <v>504</v>
      </c>
      <c r="E5" s="234"/>
      <c r="F5" s="234"/>
      <c r="G5" s="234"/>
      <c r="H5" s="234"/>
      <c r="I5" s="234"/>
      <c r="J5" s="234"/>
      <c r="K5" s="234"/>
      <c r="L5" s="234"/>
      <c r="M5" s="234"/>
      <c r="N5" s="234"/>
      <c r="O5" s="234"/>
      <c r="P5" s="234"/>
      <c r="Q5" s="1052" t="s">
        <v>556</v>
      </c>
    </row>
    <row r="6" spans="1:26" ht="37.5" customHeight="1" thickBot="1">
      <c r="B6" s="3"/>
      <c r="C6" s="1053"/>
      <c r="D6" s="1053" t="s">
        <v>103</v>
      </c>
      <c r="E6" s="235"/>
      <c r="F6" s="235"/>
      <c r="G6" s="235"/>
      <c r="H6" s="235"/>
      <c r="I6" s="235"/>
      <c r="J6" s="235"/>
      <c r="K6" s="235"/>
      <c r="L6" s="235"/>
      <c r="M6" s="235"/>
      <c r="N6" s="235"/>
      <c r="O6" s="235"/>
      <c r="P6" s="235"/>
      <c r="Q6" s="1053" t="s">
        <v>103</v>
      </c>
    </row>
    <row r="7" spans="1:26" ht="17.25" customHeight="1" thickBot="1">
      <c r="B7" s="4"/>
      <c r="C7" s="21" t="s">
        <v>103</v>
      </c>
      <c r="D7" s="21" t="s">
        <v>103</v>
      </c>
      <c r="E7" s="21"/>
      <c r="F7" s="21"/>
      <c r="G7" s="21"/>
      <c r="H7" s="21"/>
      <c r="I7" s="21"/>
      <c r="J7" s="21"/>
      <c r="K7" s="21"/>
      <c r="L7" s="21"/>
      <c r="M7" s="21"/>
      <c r="N7" s="21"/>
      <c r="O7" s="21"/>
      <c r="P7" s="21"/>
      <c r="Q7" s="21" t="s">
        <v>103</v>
      </c>
    </row>
    <row r="8" spans="1:26">
      <c r="B8" s="5"/>
      <c r="C8" s="6"/>
      <c r="D8" s="6"/>
      <c r="E8" s="7"/>
      <c r="F8" s="7"/>
      <c r="G8" s="7"/>
      <c r="H8" s="7"/>
      <c r="I8" s="7"/>
      <c r="J8" s="7"/>
      <c r="K8" s="7"/>
      <c r="L8" s="7"/>
      <c r="M8" s="7"/>
      <c r="N8" s="7"/>
      <c r="O8" s="7"/>
      <c r="P8" s="22"/>
      <c r="Q8" s="6"/>
    </row>
    <row r="9" spans="1:26" ht="14.25">
      <c r="B9" s="4" t="s">
        <v>241</v>
      </c>
      <c r="C9" s="11">
        <f>'ΙΣΟΛΟΓΙΣΜΟΣ (10)'!C18</f>
        <v>301330400</v>
      </c>
      <c r="D9" s="11">
        <f>+'ΙΣΟΛΟΓΙΣΜΟΣ (10)'!D18</f>
        <v>225288772</v>
      </c>
      <c r="E9" s="13"/>
      <c r="F9" s="13" t="e">
        <f>#REF!*1000+#REF!*1000</f>
        <v>#REF!</v>
      </c>
      <c r="G9" s="13"/>
      <c r="H9" s="13"/>
      <c r="I9" s="13"/>
      <c r="J9" s="13"/>
      <c r="K9" s="13"/>
      <c r="L9" s="13"/>
      <c r="M9" s="13"/>
      <c r="N9" s="13"/>
      <c r="O9" s="13"/>
      <c r="P9" s="239"/>
      <c r="Q9" s="11">
        <f>'ΙΣΟΛΟΓΙΣΜΟΣ (10)'!U18</f>
        <v>244288772</v>
      </c>
    </row>
    <row r="10" spans="1:26" ht="14.25">
      <c r="B10" s="4"/>
      <c r="C10" s="11"/>
      <c r="D10" s="12"/>
      <c r="E10" s="13"/>
      <c r="F10" s="13"/>
      <c r="G10" s="13"/>
      <c r="H10" s="13"/>
      <c r="I10" s="13"/>
      <c r="J10" s="13"/>
      <c r="K10" s="13"/>
      <c r="L10" s="13"/>
      <c r="M10" s="13"/>
      <c r="N10" s="13"/>
      <c r="O10" s="13"/>
      <c r="P10" s="239"/>
      <c r="Q10" s="242"/>
    </row>
    <row r="11" spans="1:26" ht="14.25">
      <c r="B11" s="4" t="s">
        <v>141</v>
      </c>
      <c r="C11" s="11">
        <f>'ΙΣΟΛΟΓΙΣΜΟΣ (10)'!C36</f>
        <v>280712005</v>
      </c>
      <c r="D11" s="11">
        <f>+'ΙΣΟΛΟΓΙΣΜΟΣ (10)'!D36</f>
        <v>187490643.60999998</v>
      </c>
      <c r="E11" s="239"/>
      <c r="F11" s="239"/>
      <c r="G11" s="239" t="e">
        <f>#REF!*1000+500000</f>
        <v>#REF!</v>
      </c>
      <c r="H11" s="239"/>
      <c r="I11" s="239"/>
      <c r="J11" s="239"/>
      <c r="K11" s="239"/>
      <c r="L11" s="239"/>
      <c r="M11" s="239"/>
      <c r="N11" s="239"/>
      <c r="O11" s="239"/>
      <c r="P11" s="239"/>
      <c r="Q11" s="242">
        <f>'ΙΣΟΛΟΓΙΣΜΟΣ (10)'!U36</f>
        <v>203702643</v>
      </c>
    </row>
    <row r="12" spans="1:26" s="37" customFormat="1" ht="15.75" thickBot="1">
      <c r="A12" s="22"/>
      <c r="B12" s="8"/>
      <c r="C12" s="238"/>
      <c r="D12" s="238"/>
      <c r="E12" s="240"/>
      <c r="F12" s="238"/>
      <c r="G12" s="238"/>
      <c r="H12" s="238"/>
      <c r="I12" s="238"/>
      <c r="J12" s="238"/>
      <c r="K12" s="238"/>
      <c r="L12" s="238"/>
      <c r="M12" s="238"/>
      <c r="N12" s="238"/>
      <c r="O12" s="238"/>
      <c r="P12" s="241"/>
      <c r="Q12" s="238"/>
      <c r="S12" s="22"/>
      <c r="T12" s="22"/>
      <c r="U12" s="22"/>
      <c r="V12" s="22"/>
      <c r="W12" s="22"/>
      <c r="X12" s="22"/>
      <c r="Y12" s="22"/>
      <c r="Z12" s="22"/>
    </row>
    <row r="13" spans="1:26" s="37" customFormat="1">
      <c r="A13" s="22"/>
      <c r="B13" s="22"/>
      <c r="C13" s="38"/>
      <c r="D13" s="38"/>
      <c r="E13" s="38"/>
      <c r="F13" s="38"/>
      <c r="G13" s="38"/>
      <c r="H13" s="38"/>
      <c r="I13" s="38"/>
      <c r="J13" s="38"/>
      <c r="K13" s="38"/>
      <c r="L13" s="38"/>
      <c r="M13" s="38"/>
      <c r="N13" s="38"/>
      <c r="O13" s="38"/>
      <c r="P13" s="38"/>
      <c r="Q13" s="38"/>
      <c r="S13" s="22"/>
      <c r="T13" s="22"/>
      <c r="U13" s="22"/>
      <c r="V13" s="22"/>
      <c r="W13" s="22"/>
      <c r="X13" s="22"/>
      <c r="Y13" s="22"/>
      <c r="Z13" s="22"/>
    </row>
    <row r="14" spans="1:26" s="37" customFormat="1">
      <c r="A14" s="22"/>
      <c r="B14" s="22"/>
      <c r="C14" s="38"/>
      <c r="D14" s="38"/>
      <c r="E14" s="38"/>
      <c r="F14" s="38"/>
      <c r="G14" s="38"/>
      <c r="H14" s="38"/>
      <c r="I14" s="38"/>
      <c r="J14" s="38"/>
      <c r="K14" s="38"/>
      <c r="L14" s="38"/>
      <c r="M14" s="38"/>
      <c r="N14" s="38"/>
      <c r="O14" s="38"/>
      <c r="P14" s="38"/>
      <c r="Q14" s="39"/>
      <c r="S14" s="22"/>
      <c r="T14" s="22"/>
      <c r="U14" s="22"/>
      <c r="V14" s="22"/>
      <c r="W14" s="22"/>
      <c r="X14" s="22"/>
      <c r="Y14" s="22"/>
      <c r="Z14" s="22"/>
    </row>
    <row r="15" spans="1:26" s="37" customFormat="1">
      <c r="A15" s="22"/>
      <c r="B15" s="22"/>
      <c r="C15" s="38"/>
      <c r="D15" s="38"/>
      <c r="E15" s="38"/>
      <c r="F15" s="38"/>
      <c r="G15" s="38"/>
      <c r="H15" s="38"/>
      <c r="I15" s="38"/>
      <c r="J15" s="38"/>
      <c r="K15" s="38"/>
      <c r="L15" s="38"/>
      <c r="M15" s="38"/>
      <c r="N15" s="38"/>
      <c r="O15" s="38"/>
      <c r="P15" s="38"/>
      <c r="Q15" s="39"/>
      <c r="S15" s="22"/>
      <c r="T15" s="22"/>
      <c r="U15" s="22"/>
      <c r="V15" s="22"/>
      <c r="W15" s="22"/>
      <c r="X15" s="22"/>
      <c r="Y15" s="22"/>
      <c r="Z15" s="22"/>
    </row>
    <row r="16" spans="1:26" s="37" customFormat="1">
      <c r="A16" s="22"/>
      <c r="B16" s="34"/>
      <c r="C16" s="38"/>
      <c r="D16" s="38"/>
      <c r="E16" s="38"/>
      <c r="F16" s="38"/>
      <c r="G16" s="38"/>
      <c r="H16" s="38"/>
      <c r="I16" s="38"/>
      <c r="J16" s="38"/>
      <c r="K16" s="38"/>
      <c r="L16" s="38"/>
      <c r="M16" s="38"/>
      <c r="N16" s="38"/>
      <c r="O16" s="38"/>
      <c r="P16" s="38"/>
      <c r="Q16" s="39"/>
      <c r="S16" s="22"/>
      <c r="T16" s="22"/>
      <c r="U16" s="22"/>
      <c r="V16" s="22"/>
      <c r="W16" s="22"/>
      <c r="X16" s="22"/>
      <c r="Y16" s="22"/>
      <c r="Z16" s="22"/>
    </row>
    <row r="17" spans="1:26" s="37" customFormat="1">
      <c r="A17" s="22"/>
      <c r="B17" s="22"/>
      <c r="C17" s="38"/>
      <c r="D17" s="38"/>
      <c r="E17" s="38"/>
      <c r="F17" s="38"/>
      <c r="G17" s="38"/>
      <c r="H17" s="38"/>
      <c r="I17" s="38"/>
      <c r="J17" s="38"/>
      <c r="K17" s="38"/>
      <c r="L17" s="38"/>
      <c r="M17" s="38"/>
      <c r="N17" s="38"/>
      <c r="O17" s="38"/>
      <c r="P17" s="38"/>
      <c r="Q17" s="39"/>
      <c r="S17" s="22"/>
      <c r="T17" s="22"/>
      <c r="U17" s="22"/>
      <c r="V17" s="22"/>
      <c r="W17" s="22"/>
      <c r="X17" s="22"/>
      <c r="Y17" s="22"/>
      <c r="Z17" s="22"/>
    </row>
    <row r="18" spans="1:26" s="37" customFormat="1">
      <c r="A18" s="22"/>
      <c r="B18" s="22"/>
      <c r="C18" s="38"/>
      <c r="D18" s="38"/>
      <c r="E18" s="38"/>
      <c r="F18" s="38"/>
      <c r="G18" s="38"/>
      <c r="H18" s="38"/>
      <c r="I18" s="38"/>
      <c r="J18" s="38"/>
      <c r="K18" s="38"/>
      <c r="L18" s="38"/>
      <c r="M18" s="38"/>
      <c r="N18" s="38"/>
      <c r="O18" s="38"/>
      <c r="P18" s="38"/>
      <c r="Q18" s="39"/>
      <c r="S18" s="22"/>
      <c r="T18" s="22"/>
      <c r="U18" s="22"/>
      <c r="V18" s="22"/>
      <c r="W18" s="22"/>
      <c r="X18" s="22"/>
      <c r="Y18" s="22"/>
      <c r="Z18" s="22"/>
    </row>
    <row r="19" spans="1:26" s="37" customFormat="1">
      <c r="A19" s="22"/>
      <c r="B19" s="22"/>
      <c r="C19" s="38"/>
      <c r="D19" s="38"/>
      <c r="E19" s="38"/>
      <c r="F19" s="38"/>
      <c r="G19" s="38"/>
      <c r="H19" s="38"/>
      <c r="I19" s="38"/>
      <c r="J19" s="38"/>
      <c r="K19" s="38"/>
      <c r="L19" s="38"/>
      <c r="M19" s="38"/>
      <c r="N19" s="38"/>
      <c r="O19" s="38"/>
      <c r="P19" s="38"/>
      <c r="Q19" s="39"/>
      <c r="S19" s="22"/>
      <c r="T19" s="22"/>
      <c r="U19" s="22"/>
      <c r="V19" s="22"/>
      <c r="W19" s="22"/>
      <c r="X19" s="22"/>
      <c r="Y19" s="22"/>
      <c r="Z19" s="22"/>
    </row>
    <row r="20" spans="1:26" s="37" customFormat="1">
      <c r="A20" s="22"/>
      <c r="B20" s="22"/>
      <c r="C20" s="38"/>
      <c r="D20" s="38"/>
      <c r="E20" s="38"/>
      <c r="F20" s="38"/>
      <c r="G20" s="38"/>
      <c r="H20" s="38"/>
      <c r="I20" s="38"/>
      <c r="J20" s="38"/>
      <c r="K20" s="38"/>
      <c r="L20" s="38"/>
      <c r="M20" s="38"/>
      <c r="N20" s="38"/>
      <c r="O20" s="38"/>
      <c r="P20" s="38"/>
      <c r="Q20" s="39"/>
      <c r="S20" s="22"/>
      <c r="T20" s="22"/>
      <c r="U20" s="22"/>
      <c r="V20" s="22"/>
      <c r="W20" s="22"/>
      <c r="X20" s="22"/>
      <c r="Y20" s="22"/>
      <c r="Z20" s="22"/>
    </row>
    <row r="21" spans="1:26" s="37" customFormat="1">
      <c r="A21" s="22"/>
      <c r="B21" s="22"/>
      <c r="C21" s="38"/>
      <c r="D21" s="38"/>
      <c r="E21" s="38"/>
      <c r="F21" s="38"/>
      <c r="G21" s="38"/>
      <c r="H21" s="38"/>
      <c r="I21" s="38"/>
      <c r="J21" s="38"/>
      <c r="K21" s="38"/>
      <c r="L21" s="38"/>
      <c r="M21" s="38"/>
      <c r="N21" s="38"/>
      <c r="O21" s="38"/>
      <c r="P21" s="38"/>
      <c r="Q21" s="39"/>
      <c r="S21" s="22"/>
      <c r="T21" s="22"/>
      <c r="U21" s="22"/>
      <c r="V21" s="22"/>
      <c r="W21" s="22"/>
      <c r="X21" s="22"/>
      <c r="Y21" s="22"/>
      <c r="Z21" s="22"/>
    </row>
    <row r="22" spans="1:26" s="37" customFormat="1">
      <c r="A22" s="22"/>
      <c r="B22" s="22"/>
      <c r="C22" s="38"/>
      <c r="D22" s="38"/>
      <c r="E22" s="38"/>
      <c r="F22" s="38"/>
      <c r="G22" s="38"/>
      <c r="H22" s="38"/>
      <c r="I22" s="38"/>
      <c r="J22" s="38"/>
      <c r="K22" s="38"/>
      <c r="L22" s="38"/>
      <c r="M22" s="38"/>
      <c r="N22" s="38"/>
      <c r="O22" s="38"/>
      <c r="P22" s="38"/>
      <c r="Q22" s="39"/>
      <c r="S22" s="22"/>
      <c r="T22" s="22"/>
      <c r="U22" s="22"/>
      <c r="V22" s="22"/>
      <c r="W22" s="22"/>
      <c r="X22" s="22"/>
      <c r="Y22" s="22"/>
      <c r="Z22" s="22"/>
    </row>
    <row r="23" spans="1:26" s="37" customFormat="1">
      <c r="A23" s="22"/>
      <c r="B23" s="22"/>
      <c r="C23" s="38"/>
      <c r="D23" s="38"/>
      <c r="E23" s="38"/>
      <c r="F23" s="38"/>
      <c r="G23" s="38"/>
      <c r="H23" s="38"/>
      <c r="I23" s="38"/>
      <c r="J23" s="38"/>
      <c r="K23" s="38"/>
      <c r="L23" s="38"/>
      <c r="M23" s="38"/>
      <c r="N23" s="38"/>
      <c r="O23" s="38"/>
      <c r="P23" s="38"/>
      <c r="Q23" s="39"/>
      <c r="S23" s="22"/>
      <c r="T23" s="22"/>
      <c r="U23" s="22"/>
      <c r="V23" s="22"/>
      <c r="W23" s="22"/>
      <c r="X23" s="22"/>
      <c r="Y23" s="22"/>
      <c r="Z23" s="22"/>
    </row>
    <row r="24" spans="1:26" s="37" customFormat="1">
      <c r="A24" s="22"/>
      <c r="B24" s="22"/>
      <c r="C24" s="38"/>
      <c r="D24" s="38"/>
      <c r="E24" s="38"/>
      <c r="F24" s="38"/>
      <c r="G24" s="38"/>
      <c r="H24" s="38"/>
      <c r="I24" s="38"/>
      <c r="J24" s="38"/>
      <c r="K24" s="38"/>
      <c r="L24" s="38"/>
      <c r="M24" s="38"/>
      <c r="N24" s="38"/>
      <c r="O24" s="38"/>
      <c r="P24" s="38"/>
      <c r="Q24" s="39"/>
      <c r="S24" s="22"/>
      <c r="T24" s="22"/>
      <c r="U24" s="22"/>
      <c r="V24" s="22"/>
      <c r="W24" s="22"/>
      <c r="X24" s="22"/>
      <c r="Y24" s="22"/>
      <c r="Z24" s="22"/>
    </row>
    <row r="25" spans="1:26" s="37" customFormat="1">
      <c r="A25" s="22"/>
      <c r="B25" s="22"/>
      <c r="C25" s="38"/>
      <c r="D25" s="38"/>
      <c r="E25" s="38"/>
      <c r="F25" s="38"/>
      <c r="G25" s="38"/>
      <c r="H25" s="38"/>
      <c r="I25" s="38"/>
      <c r="J25" s="38"/>
      <c r="K25" s="38"/>
      <c r="L25" s="38"/>
      <c r="M25" s="38"/>
      <c r="N25" s="38"/>
      <c r="O25" s="38"/>
      <c r="P25" s="38"/>
      <c r="Q25" s="39"/>
      <c r="S25" s="22"/>
      <c r="T25" s="22"/>
      <c r="U25" s="22"/>
      <c r="V25" s="22"/>
      <c r="W25" s="22"/>
      <c r="X25" s="22"/>
      <c r="Y25" s="22"/>
      <c r="Z25" s="22"/>
    </row>
    <row r="26" spans="1:26" s="37" customFormat="1">
      <c r="A26" s="22"/>
      <c r="B26" s="22"/>
      <c r="C26" s="38"/>
      <c r="D26" s="38"/>
      <c r="E26" s="38"/>
      <c r="F26" s="38"/>
      <c r="G26" s="38"/>
      <c r="H26" s="38"/>
      <c r="I26" s="38"/>
      <c r="J26" s="38"/>
      <c r="K26" s="38"/>
      <c r="L26" s="38"/>
      <c r="M26" s="38"/>
      <c r="N26" s="38"/>
      <c r="O26" s="38"/>
      <c r="P26" s="38"/>
      <c r="Q26" s="39"/>
      <c r="S26" s="22"/>
      <c r="T26" s="22"/>
      <c r="U26" s="22"/>
      <c r="V26" s="22"/>
      <c r="W26" s="22"/>
      <c r="X26" s="22"/>
      <c r="Y26" s="22"/>
      <c r="Z26" s="22"/>
    </row>
    <row r="27" spans="1:26" s="37" customFormat="1">
      <c r="A27" s="22"/>
      <c r="B27" s="22"/>
      <c r="C27" s="38"/>
      <c r="D27" s="38"/>
      <c r="E27" s="38"/>
      <c r="F27" s="38"/>
      <c r="G27" s="38"/>
      <c r="H27" s="38"/>
      <c r="I27" s="38"/>
      <c r="J27" s="38"/>
      <c r="K27" s="38"/>
      <c r="L27" s="38"/>
      <c r="M27" s="38"/>
      <c r="N27" s="38"/>
      <c r="O27" s="38"/>
      <c r="P27" s="38"/>
      <c r="Q27" s="39"/>
      <c r="S27" s="22"/>
      <c r="T27" s="22"/>
      <c r="U27" s="22"/>
      <c r="V27" s="22"/>
      <c r="W27" s="22"/>
      <c r="X27" s="22"/>
      <c r="Y27" s="22"/>
      <c r="Z27" s="22"/>
    </row>
    <row r="28" spans="1:26" s="37" customFormat="1">
      <c r="A28" s="22"/>
      <c r="B28" s="22"/>
      <c r="C28" s="38"/>
      <c r="D28" s="38"/>
      <c r="E28" s="38"/>
      <c r="F28" s="38"/>
      <c r="G28" s="38"/>
      <c r="H28" s="38"/>
      <c r="I28" s="38"/>
      <c r="J28" s="38"/>
      <c r="K28" s="38"/>
      <c r="L28" s="38"/>
      <c r="M28" s="38"/>
      <c r="N28" s="38"/>
      <c r="O28" s="38"/>
      <c r="P28" s="38"/>
      <c r="Q28" s="39"/>
      <c r="S28" s="22"/>
      <c r="T28" s="22"/>
      <c r="U28" s="22"/>
      <c r="V28" s="22"/>
      <c r="W28" s="22"/>
      <c r="X28" s="22"/>
      <c r="Y28" s="22"/>
      <c r="Z28" s="22"/>
    </row>
    <row r="29" spans="1:26" s="37" customFormat="1">
      <c r="A29" s="22"/>
      <c r="B29" s="22"/>
      <c r="C29" s="38"/>
      <c r="D29" s="38"/>
      <c r="E29" s="38"/>
      <c r="F29" s="38"/>
      <c r="G29" s="38"/>
      <c r="H29" s="38"/>
      <c r="I29" s="38"/>
      <c r="J29" s="38"/>
      <c r="K29" s="38"/>
      <c r="L29" s="38"/>
      <c r="M29" s="38"/>
      <c r="N29" s="38"/>
      <c r="O29" s="38"/>
      <c r="P29" s="38"/>
      <c r="Q29" s="39"/>
      <c r="S29" s="22"/>
      <c r="T29" s="22"/>
      <c r="U29" s="22"/>
      <c r="V29" s="22"/>
      <c r="W29" s="22"/>
      <c r="X29" s="22"/>
      <c r="Y29" s="22"/>
      <c r="Z29" s="22"/>
    </row>
    <row r="30" spans="1:26" s="37" customFormat="1">
      <c r="A30" s="22"/>
      <c r="B30" s="22"/>
      <c r="C30" s="38"/>
      <c r="D30" s="38"/>
      <c r="E30" s="38"/>
      <c r="F30" s="38"/>
      <c r="G30" s="38"/>
      <c r="H30" s="38"/>
      <c r="I30" s="38"/>
      <c r="J30" s="38"/>
      <c r="K30" s="38"/>
      <c r="L30" s="38"/>
      <c r="M30" s="38"/>
      <c r="N30" s="38"/>
      <c r="O30" s="38"/>
      <c r="P30" s="38"/>
      <c r="Q30" s="39"/>
      <c r="S30" s="22"/>
      <c r="T30" s="22"/>
      <c r="U30" s="22"/>
      <c r="V30" s="22"/>
      <c r="W30" s="22"/>
      <c r="X30" s="22"/>
      <c r="Y30" s="22"/>
      <c r="Z30" s="22"/>
    </row>
    <row r="31" spans="1:26" s="37" customFormat="1">
      <c r="A31" s="22"/>
      <c r="B31" s="22"/>
      <c r="C31" s="38"/>
      <c r="D31" s="38"/>
      <c r="E31" s="38"/>
      <c r="F31" s="38"/>
      <c r="G31" s="38"/>
      <c r="H31" s="38"/>
      <c r="I31" s="38"/>
      <c r="J31" s="38"/>
      <c r="K31" s="38"/>
      <c r="L31" s="38"/>
      <c r="M31" s="38"/>
      <c r="N31" s="38"/>
      <c r="O31" s="38"/>
      <c r="P31" s="38"/>
      <c r="Q31" s="39"/>
      <c r="S31" s="22"/>
      <c r="T31" s="22"/>
      <c r="U31" s="22"/>
      <c r="V31" s="22"/>
      <c r="W31" s="22"/>
      <c r="X31" s="22"/>
      <c r="Y31" s="22"/>
      <c r="Z31" s="22"/>
    </row>
    <row r="32" spans="1:26" s="37" customFormat="1">
      <c r="A32" s="22"/>
      <c r="B32" s="22"/>
      <c r="C32" s="38"/>
      <c r="D32" s="38"/>
      <c r="E32" s="38"/>
      <c r="F32" s="38"/>
      <c r="G32" s="38"/>
      <c r="H32" s="38"/>
      <c r="I32" s="38"/>
      <c r="J32" s="38"/>
      <c r="K32" s="38"/>
      <c r="L32" s="38"/>
      <c r="M32" s="38"/>
      <c r="N32" s="38"/>
      <c r="O32" s="38"/>
      <c r="P32" s="38"/>
      <c r="Q32" s="39"/>
      <c r="S32" s="22"/>
      <c r="T32" s="22"/>
      <c r="U32" s="22"/>
      <c r="V32" s="22"/>
      <c r="W32" s="22"/>
      <c r="X32" s="22"/>
      <c r="Y32" s="22"/>
      <c r="Z32" s="22"/>
    </row>
    <row r="33" spans="1:26" s="37" customFormat="1">
      <c r="A33" s="22"/>
      <c r="B33" s="22"/>
      <c r="C33" s="38"/>
      <c r="D33" s="38"/>
      <c r="E33" s="38"/>
      <c r="F33" s="38"/>
      <c r="G33" s="38"/>
      <c r="H33" s="38"/>
      <c r="I33" s="38"/>
      <c r="J33" s="38"/>
      <c r="K33" s="38"/>
      <c r="L33" s="38"/>
      <c r="M33" s="38"/>
      <c r="N33" s="38"/>
      <c r="O33" s="38"/>
      <c r="P33" s="38"/>
      <c r="Q33" s="39"/>
      <c r="S33" s="22"/>
      <c r="T33" s="22"/>
      <c r="U33" s="22"/>
      <c r="V33" s="22"/>
      <c r="W33" s="22"/>
      <c r="X33" s="22"/>
      <c r="Y33" s="22"/>
      <c r="Z33" s="22"/>
    </row>
    <row r="34" spans="1:26" s="37" customFormat="1">
      <c r="A34" s="22"/>
      <c r="B34" s="22"/>
      <c r="C34" s="38"/>
      <c r="D34" s="38"/>
      <c r="E34" s="38"/>
      <c r="F34" s="38"/>
      <c r="G34" s="38"/>
      <c r="H34" s="38"/>
      <c r="I34" s="38"/>
      <c r="J34" s="38"/>
      <c r="K34" s="38"/>
      <c r="L34" s="38"/>
      <c r="M34" s="38"/>
      <c r="N34" s="38"/>
      <c r="O34" s="38"/>
      <c r="P34" s="38"/>
      <c r="Q34" s="39"/>
      <c r="S34" s="22"/>
      <c r="T34" s="22"/>
      <c r="U34" s="22"/>
      <c r="V34" s="22"/>
      <c r="W34" s="22"/>
      <c r="X34" s="22"/>
      <c r="Y34" s="22"/>
      <c r="Z34" s="22"/>
    </row>
    <row r="35" spans="1:26" s="37" customFormat="1">
      <c r="A35" s="22"/>
      <c r="B35" s="22"/>
      <c r="C35" s="38"/>
      <c r="D35" s="38"/>
      <c r="E35" s="38"/>
      <c r="F35" s="38"/>
      <c r="G35" s="38"/>
      <c r="H35" s="38"/>
      <c r="I35" s="38"/>
      <c r="J35" s="38"/>
      <c r="K35" s="38"/>
      <c r="L35" s="38"/>
      <c r="M35" s="38"/>
      <c r="N35" s="38"/>
      <c r="O35" s="38"/>
      <c r="P35" s="38"/>
      <c r="Q35" s="39"/>
      <c r="S35" s="22"/>
      <c r="T35" s="22"/>
      <c r="U35" s="22"/>
      <c r="V35" s="22"/>
      <c r="W35" s="22"/>
      <c r="X35" s="22"/>
      <c r="Y35" s="22"/>
      <c r="Z35" s="22"/>
    </row>
    <row r="36" spans="1:26" s="37" customFormat="1">
      <c r="A36" s="22"/>
      <c r="B36" s="22"/>
      <c r="C36" s="38"/>
      <c r="D36" s="38"/>
      <c r="E36" s="38"/>
      <c r="F36" s="38"/>
      <c r="G36" s="38"/>
      <c r="H36" s="38"/>
      <c r="I36" s="38"/>
      <c r="J36" s="38"/>
      <c r="K36" s="38"/>
      <c r="L36" s="38"/>
      <c r="M36" s="38"/>
      <c r="N36" s="38"/>
      <c r="O36" s="38"/>
      <c r="P36" s="38"/>
      <c r="Q36" s="39"/>
      <c r="S36" s="22"/>
      <c r="T36" s="22"/>
      <c r="U36" s="22"/>
      <c r="V36" s="22"/>
      <c r="W36" s="22"/>
      <c r="X36" s="22"/>
      <c r="Y36" s="22"/>
      <c r="Z36" s="22"/>
    </row>
    <row r="37" spans="1:26" s="37" customFormat="1">
      <c r="A37" s="22"/>
      <c r="B37" s="22"/>
      <c r="C37" s="38"/>
      <c r="D37" s="38"/>
      <c r="E37" s="38"/>
      <c r="F37" s="38"/>
      <c r="G37" s="38"/>
      <c r="H37" s="38"/>
      <c r="I37" s="38"/>
      <c r="J37" s="38"/>
      <c r="K37" s="38"/>
      <c r="L37" s="38"/>
      <c r="M37" s="38"/>
      <c r="N37" s="38"/>
      <c r="O37" s="38"/>
      <c r="P37" s="38"/>
      <c r="Q37" s="39"/>
      <c r="S37" s="22"/>
      <c r="T37" s="22"/>
      <c r="U37" s="22"/>
      <c r="V37" s="22"/>
      <c r="W37" s="22"/>
      <c r="X37" s="22"/>
      <c r="Y37" s="22"/>
      <c r="Z37" s="22"/>
    </row>
    <row r="53" spans="2:17">
      <c r="B53" s="40"/>
    </row>
    <row r="55" spans="2:17">
      <c r="Q55" s="41"/>
    </row>
    <row r="59" spans="2:17">
      <c r="Q59" s="42"/>
    </row>
    <row r="61" spans="2:17">
      <c r="Q61" s="42"/>
    </row>
    <row r="70" spans="1:26" s="37" customFormat="1">
      <c r="A70" s="22"/>
      <c r="B70" s="22"/>
      <c r="C70" s="38"/>
      <c r="D70" s="38"/>
      <c r="E70" s="38"/>
      <c r="F70" s="38"/>
      <c r="G70" s="38"/>
      <c r="H70" s="38"/>
      <c r="I70" s="38"/>
      <c r="J70" s="38"/>
      <c r="K70" s="38"/>
      <c r="L70" s="38"/>
      <c r="M70" s="38"/>
      <c r="N70" s="38"/>
      <c r="O70" s="38"/>
      <c r="P70" s="38"/>
      <c r="Q70" s="39"/>
      <c r="S70" s="22"/>
      <c r="T70" s="22"/>
      <c r="U70" s="22"/>
      <c r="V70" s="22"/>
      <c r="W70" s="22"/>
      <c r="X70" s="22"/>
      <c r="Y70" s="22"/>
      <c r="Z70" s="22"/>
    </row>
    <row r="71" spans="1:26" s="37" customFormat="1">
      <c r="A71" s="22"/>
      <c r="B71" s="22"/>
      <c r="C71" s="38"/>
      <c r="D71" s="38"/>
      <c r="E71" s="38"/>
      <c r="F71" s="38"/>
      <c r="G71" s="38"/>
      <c r="H71" s="38"/>
      <c r="I71" s="38"/>
      <c r="J71" s="38"/>
      <c r="K71" s="38"/>
      <c r="L71" s="38"/>
      <c r="M71" s="38"/>
      <c r="N71" s="38"/>
      <c r="O71" s="38"/>
      <c r="P71" s="38"/>
      <c r="Q71" s="43"/>
      <c r="S71" s="22"/>
      <c r="T71" s="22"/>
      <c r="U71" s="22"/>
      <c r="V71" s="22"/>
      <c r="W71" s="22"/>
      <c r="X71" s="22"/>
      <c r="Y71" s="22"/>
      <c r="Z71" s="22"/>
    </row>
    <row r="128" spans="2:2">
      <c r="B128" s="40"/>
    </row>
    <row r="131" spans="2:25">
      <c r="B131" s="40"/>
    </row>
    <row r="133" spans="2:25">
      <c r="B133" s="40"/>
    </row>
    <row r="134" spans="2:25">
      <c r="B134" s="40"/>
    </row>
    <row r="135" spans="2:25">
      <c r="B135" s="40"/>
    </row>
    <row r="138" spans="2:25">
      <c r="B138" s="40"/>
    </row>
    <row r="139" spans="2:25" ht="18.75" customHeight="1">
      <c r="B139" s="44"/>
      <c r="C139" s="978"/>
      <c r="D139" s="978"/>
      <c r="E139" s="978"/>
      <c r="F139" s="978"/>
      <c r="G139" s="978"/>
      <c r="H139" s="978"/>
      <c r="I139" s="978"/>
      <c r="J139" s="978"/>
      <c r="K139" s="978"/>
      <c r="L139" s="978"/>
      <c r="M139" s="978"/>
      <c r="N139" s="978"/>
      <c r="O139" s="978"/>
      <c r="P139" s="978"/>
      <c r="Q139" s="978"/>
    </row>
    <row r="140" spans="2:25" ht="14.25">
      <c r="B140" s="45"/>
      <c r="C140" s="33"/>
      <c r="D140" s="33"/>
      <c r="E140" s="33"/>
      <c r="F140" s="33"/>
      <c r="G140" s="33"/>
      <c r="H140" s="33"/>
      <c r="I140" s="33"/>
      <c r="J140" s="33"/>
      <c r="K140" s="33"/>
      <c r="L140" s="33"/>
      <c r="M140" s="33"/>
      <c r="N140" s="33"/>
      <c r="O140" s="33"/>
      <c r="P140" s="33"/>
      <c r="Q140" s="33"/>
    </row>
    <row r="141" spans="2:25">
      <c r="B141" s="44"/>
      <c r="S141" s="45"/>
      <c r="T141" s="45"/>
      <c r="U141" s="45"/>
      <c r="W141" s="14"/>
      <c r="X141" s="14"/>
      <c r="Y141" s="38"/>
    </row>
    <row r="142" spans="2:25">
      <c r="B142" s="45"/>
      <c r="S142" s="45"/>
      <c r="T142" s="45"/>
      <c r="U142" s="45"/>
      <c r="W142" s="14"/>
      <c r="X142" s="14"/>
      <c r="Y142" s="38"/>
    </row>
    <row r="143" spans="2:25">
      <c r="Q143" s="22"/>
      <c r="R143" s="22"/>
      <c r="W143" s="14"/>
      <c r="X143" s="14"/>
      <c r="Y143" s="38"/>
    </row>
    <row r="144" spans="2:25" ht="18.75" customHeight="1">
      <c r="Q144" s="22"/>
      <c r="W144" s="14"/>
      <c r="X144" s="14"/>
      <c r="Y144" s="38"/>
    </row>
    <row r="145" spans="2:25">
      <c r="B145" s="46"/>
      <c r="R145" s="22"/>
      <c r="W145" s="14"/>
      <c r="X145" s="14"/>
      <c r="Y145" s="38"/>
    </row>
    <row r="146" spans="2:25">
      <c r="B146" s="46"/>
      <c r="Q146" s="22"/>
      <c r="R146" s="22"/>
      <c r="W146" s="14"/>
      <c r="X146" s="14"/>
      <c r="Y146" s="38"/>
    </row>
    <row r="147" spans="2:25">
      <c r="Q147" s="22"/>
      <c r="R147" s="22"/>
      <c r="W147" s="14"/>
      <c r="X147" s="14"/>
      <c r="Y147" s="38"/>
    </row>
    <row r="148" spans="2:25">
      <c r="C148" s="981"/>
      <c r="D148" s="981"/>
      <c r="E148" s="981"/>
      <c r="F148" s="981"/>
      <c r="G148" s="981"/>
      <c r="H148" s="981"/>
      <c r="I148" s="981"/>
      <c r="J148" s="981"/>
      <c r="K148" s="981"/>
      <c r="L148" s="981"/>
      <c r="M148" s="981"/>
      <c r="N148" s="981"/>
      <c r="O148" s="981"/>
      <c r="P148" s="981"/>
      <c r="Q148" s="981"/>
      <c r="R148" s="22"/>
      <c r="W148" s="14"/>
      <c r="X148" s="14"/>
      <c r="Y148" s="38"/>
    </row>
    <row r="149" spans="2:25">
      <c r="C149" s="981"/>
      <c r="D149" s="981"/>
      <c r="E149" s="981"/>
      <c r="F149" s="981"/>
      <c r="G149" s="981"/>
      <c r="H149" s="981"/>
      <c r="I149" s="981"/>
      <c r="J149" s="981"/>
      <c r="K149" s="981"/>
      <c r="L149" s="981"/>
      <c r="M149" s="981"/>
      <c r="N149" s="981"/>
      <c r="O149" s="981"/>
      <c r="P149" s="981"/>
      <c r="Q149" s="981"/>
      <c r="R149" s="22"/>
      <c r="W149" s="14"/>
      <c r="X149" s="14"/>
      <c r="Y149" s="38"/>
    </row>
    <row r="150" spans="2:25">
      <c r="C150" s="981"/>
      <c r="D150" s="981"/>
      <c r="E150" s="981"/>
      <c r="F150" s="981"/>
      <c r="G150" s="981"/>
      <c r="H150" s="981"/>
      <c r="I150" s="981"/>
      <c r="J150" s="981"/>
      <c r="K150" s="981"/>
      <c r="L150" s="981"/>
      <c r="M150" s="981"/>
      <c r="N150" s="981"/>
      <c r="O150" s="981"/>
      <c r="P150" s="981"/>
      <c r="Q150" s="981"/>
      <c r="W150" s="14"/>
      <c r="X150" s="14"/>
      <c r="Y150" s="38"/>
    </row>
    <row r="151" spans="2:25">
      <c r="W151" s="14"/>
      <c r="X151" s="14"/>
      <c r="Y151" s="38"/>
    </row>
    <row r="152" spans="2:25">
      <c r="R152" s="47"/>
      <c r="S152" s="34"/>
      <c r="T152" s="34"/>
      <c r="U152" s="34"/>
      <c r="V152" s="34"/>
      <c r="W152" s="48"/>
      <c r="X152" s="48"/>
      <c r="Y152" s="49"/>
    </row>
    <row r="153" spans="2:25">
      <c r="C153" s="49"/>
      <c r="D153" s="49"/>
      <c r="E153" s="49"/>
      <c r="F153" s="49"/>
      <c r="G153" s="49"/>
      <c r="H153" s="49"/>
      <c r="I153" s="49"/>
      <c r="J153" s="49"/>
      <c r="K153" s="49"/>
      <c r="L153" s="49"/>
      <c r="M153" s="49"/>
      <c r="N153" s="49"/>
      <c r="O153" s="49"/>
      <c r="P153" s="49"/>
      <c r="Q153" s="50"/>
      <c r="R153" s="47"/>
      <c r="S153" s="34"/>
      <c r="T153" s="34"/>
      <c r="U153" s="34"/>
      <c r="V153" s="34"/>
      <c r="W153" s="48"/>
      <c r="X153" s="48"/>
      <c r="Y153" s="49"/>
    </row>
    <row r="154" spans="2:25">
      <c r="B154" s="34"/>
      <c r="Q154" s="50"/>
      <c r="R154" s="47"/>
      <c r="S154" s="34"/>
      <c r="T154" s="34"/>
      <c r="U154" s="34"/>
      <c r="V154" s="34"/>
      <c r="W154" s="48"/>
      <c r="X154" s="48"/>
      <c r="Y154" s="49"/>
    </row>
    <row r="155" spans="2:25">
      <c r="Q155" s="50"/>
      <c r="R155" s="47"/>
      <c r="S155" s="34"/>
      <c r="T155" s="34"/>
      <c r="U155" s="34"/>
      <c r="V155" s="34"/>
      <c r="W155" s="48"/>
      <c r="X155" s="48"/>
      <c r="Y155" s="49"/>
    </row>
    <row r="157" spans="2:25">
      <c r="B157" s="40"/>
    </row>
    <row r="158" spans="2:25">
      <c r="B158" s="51"/>
      <c r="C158" s="52"/>
      <c r="D158" s="52"/>
      <c r="E158" s="52"/>
      <c r="F158" s="52"/>
      <c r="G158" s="52"/>
      <c r="H158" s="52"/>
      <c r="I158" s="52"/>
      <c r="J158" s="52"/>
      <c r="K158" s="52"/>
      <c r="L158" s="52"/>
      <c r="M158" s="52"/>
      <c r="N158" s="52"/>
      <c r="O158" s="52"/>
      <c r="P158" s="52"/>
      <c r="Q158" s="53"/>
    </row>
    <row r="159" spans="2:25">
      <c r="B159" s="51"/>
      <c r="C159" s="52"/>
      <c r="D159" s="52"/>
      <c r="E159" s="52"/>
      <c r="F159" s="52"/>
      <c r="G159" s="52"/>
      <c r="H159" s="52"/>
      <c r="I159" s="52"/>
      <c r="J159" s="52"/>
      <c r="K159" s="52"/>
      <c r="L159" s="52"/>
      <c r="M159" s="52"/>
      <c r="N159" s="52"/>
      <c r="O159" s="52"/>
      <c r="P159" s="52"/>
      <c r="Q159" s="53"/>
    </row>
    <row r="160" spans="2:25">
      <c r="B160" s="54"/>
      <c r="C160" s="52"/>
      <c r="D160" s="52"/>
      <c r="E160" s="52"/>
      <c r="F160" s="52"/>
      <c r="G160" s="52"/>
      <c r="H160" s="52"/>
      <c r="I160" s="52"/>
      <c r="J160" s="52"/>
      <c r="K160" s="52"/>
      <c r="L160" s="52"/>
      <c r="M160" s="52"/>
      <c r="N160" s="52"/>
      <c r="O160" s="52"/>
      <c r="P160" s="52"/>
      <c r="Q160" s="53"/>
    </row>
    <row r="161" spans="1:26">
      <c r="B161" s="54"/>
      <c r="C161" s="52"/>
      <c r="D161" s="52"/>
      <c r="E161" s="52"/>
      <c r="F161" s="52"/>
      <c r="G161" s="52"/>
      <c r="H161" s="52"/>
      <c r="I161" s="52"/>
      <c r="J161" s="52"/>
      <c r="K161" s="52"/>
      <c r="L161" s="52"/>
      <c r="M161" s="52"/>
      <c r="N161" s="52"/>
      <c r="O161" s="52"/>
      <c r="P161" s="52"/>
      <c r="Q161" s="53"/>
    </row>
    <row r="162" spans="1:26">
      <c r="B162" s="51"/>
      <c r="C162" s="52"/>
      <c r="D162" s="52"/>
      <c r="E162" s="52"/>
      <c r="F162" s="52"/>
      <c r="G162" s="52"/>
      <c r="H162" s="52"/>
      <c r="I162" s="52"/>
      <c r="J162" s="52"/>
      <c r="K162" s="52"/>
      <c r="L162" s="52"/>
      <c r="M162" s="52"/>
      <c r="N162" s="52"/>
      <c r="O162" s="52"/>
      <c r="P162" s="52"/>
      <c r="Q162" s="53"/>
    </row>
    <row r="163" spans="1:26" ht="18.75" customHeight="1">
      <c r="B163" s="55"/>
      <c r="C163" s="1015"/>
      <c r="D163" s="1015"/>
      <c r="E163" s="1015"/>
      <c r="F163" s="1015"/>
      <c r="G163" s="1015"/>
      <c r="H163" s="1015"/>
      <c r="I163" s="1015"/>
      <c r="J163" s="1015"/>
      <c r="K163" s="1015"/>
      <c r="L163" s="1015"/>
      <c r="M163" s="1015"/>
      <c r="N163" s="1015"/>
      <c r="O163" s="1015"/>
      <c r="P163" s="1015"/>
      <c r="Q163" s="1015"/>
    </row>
    <row r="164" spans="1:26" ht="14.25">
      <c r="B164" s="56"/>
      <c r="C164" s="57"/>
      <c r="D164" s="57"/>
      <c r="E164" s="57"/>
      <c r="F164" s="57"/>
      <c r="G164" s="57"/>
      <c r="H164" s="57"/>
      <c r="I164" s="57"/>
      <c r="J164" s="57"/>
      <c r="K164" s="57"/>
      <c r="L164" s="57"/>
      <c r="M164" s="57"/>
      <c r="N164" s="57"/>
      <c r="O164" s="57"/>
      <c r="P164" s="57"/>
      <c r="Q164" s="57"/>
    </row>
    <row r="165" spans="1:26" ht="18.75" customHeight="1">
      <c r="B165" s="55"/>
      <c r="C165" s="52"/>
      <c r="D165" s="52"/>
      <c r="E165" s="52"/>
      <c r="F165" s="52"/>
      <c r="G165" s="52"/>
      <c r="H165" s="52"/>
      <c r="I165" s="52"/>
      <c r="J165" s="52"/>
      <c r="K165" s="52"/>
      <c r="L165" s="52"/>
      <c r="M165" s="52"/>
      <c r="N165" s="52"/>
      <c r="O165" s="52"/>
      <c r="P165" s="52"/>
      <c r="Q165" s="53"/>
    </row>
    <row r="166" spans="1:26" s="37" customFormat="1">
      <c r="A166" s="22"/>
      <c r="B166" s="56"/>
      <c r="C166" s="52"/>
      <c r="D166" s="52"/>
      <c r="E166" s="52"/>
      <c r="F166" s="52"/>
      <c r="G166" s="52"/>
      <c r="H166" s="52"/>
      <c r="I166" s="52"/>
      <c r="J166" s="52"/>
      <c r="K166" s="52"/>
      <c r="L166" s="52"/>
      <c r="M166" s="52"/>
      <c r="N166" s="52"/>
      <c r="O166" s="52"/>
      <c r="P166" s="52"/>
      <c r="Q166" s="53"/>
      <c r="S166" s="22"/>
      <c r="T166" s="22"/>
      <c r="U166" s="22"/>
      <c r="V166" s="22"/>
      <c r="W166" s="22"/>
      <c r="X166" s="22"/>
      <c r="Y166" s="22"/>
      <c r="Z166" s="22"/>
    </row>
    <row r="167" spans="1:26" s="37" customFormat="1" ht="18.75" customHeight="1">
      <c r="A167" s="22"/>
      <c r="B167" s="58"/>
      <c r="C167" s="52"/>
      <c r="D167" s="52"/>
      <c r="E167" s="52"/>
      <c r="F167" s="52"/>
      <c r="G167" s="52"/>
      <c r="H167" s="52"/>
      <c r="I167" s="52"/>
      <c r="J167" s="52"/>
      <c r="K167" s="52"/>
      <c r="L167" s="52"/>
      <c r="M167" s="52"/>
      <c r="N167" s="52"/>
      <c r="O167" s="52"/>
      <c r="P167" s="52"/>
      <c r="Q167" s="53"/>
      <c r="S167" s="22"/>
      <c r="T167" s="22"/>
      <c r="U167" s="22"/>
      <c r="V167" s="22"/>
      <c r="W167" s="22"/>
      <c r="X167" s="22"/>
      <c r="Y167" s="22"/>
      <c r="Z167" s="22"/>
    </row>
    <row r="168" spans="1:26" s="37" customFormat="1">
      <c r="A168" s="22"/>
      <c r="B168" s="54"/>
      <c r="C168" s="52"/>
      <c r="D168" s="52"/>
      <c r="E168" s="52"/>
      <c r="F168" s="52"/>
      <c r="G168" s="52"/>
      <c r="H168" s="52"/>
      <c r="I168" s="52"/>
      <c r="J168" s="52"/>
      <c r="K168" s="52"/>
      <c r="L168" s="52"/>
      <c r="M168" s="52"/>
      <c r="N168" s="52"/>
      <c r="O168" s="52"/>
      <c r="P168" s="52"/>
      <c r="Q168" s="53"/>
      <c r="S168" s="22"/>
      <c r="T168" s="22"/>
      <c r="U168" s="22"/>
      <c r="V168" s="22"/>
      <c r="W168" s="22"/>
      <c r="X168" s="22"/>
      <c r="Y168" s="22"/>
      <c r="Z168" s="22"/>
    </row>
    <row r="169" spans="1:26" s="37" customFormat="1">
      <c r="A169" s="22"/>
      <c r="B169" s="58"/>
      <c r="C169" s="52"/>
      <c r="D169" s="52"/>
      <c r="E169" s="52"/>
      <c r="F169" s="52"/>
      <c r="G169" s="52"/>
      <c r="H169" s="52"/>
      <c r="I169" s="52"/>
      <c r="J169" s="52"/>
      <c r="K169" s="52"/>
      <c r="L169" s="52"/>
      <c r="M169" s="52"/>
      <c r="N169" s="52"/>
      <c r="O169" s="52"/>
      <c r="P169" s="52"/>
      <c r="Q169" s="53"/>
      <c r="S169" s="22"/>
      <c r="T169" s="22"/>
      <c r="U169" s="22"/>
      <c r="V169" s="22"/>
      <c r="W169" s="22"/>
      <c r="X169" s="22"/>
      <c r="Y169" s="22"/>
      <c r="Z169" s="22"/>
    </row>
    <row r="170" spans="1:26" s="37" customFormat="1" ht="14.25">
      <c r="A170" s="22"/>
      <c r="B170" s="54"/>
      <c r="C170" s="1016"/>
      <c r="D170" s="1016"/>
      <c r="E170" s="1016"/>
      <c r="F170" s="1016"/>
      <c r="G170" s="1016"/>
      <c r="H170" s="1016"/>
      <c r="I170" s="1016"/>
      <c r="J170" s="1016"/>
      <c r="K170" s="1016"/>
      <c r="L170" s="1016"/>
      <c r="M170" s="1016"/>
      <c r="N170" s="1016"/>
      <c r="O170" s="1016"/>
      <c r="P170" s="1016"/>
      <c r="Q170" s="1016"/>
      <c r="S170" s="22"/>
      <c r="T170" s="22"/>
      <c r="U170" s="22"/>
      <c r="V170" s="22"/>
      <c r="W170" s="22"/>
      <c r="X170" s="22"/>
      <c r="Y170" s="22"/>
      <c r="Z170" s="22"/>
    </row>
    <row r="171" spans="1:26" s="37" customFormat="1" ht="18.75" customHeight="1">
      <c r="A171" s="22"/>
      <c r="B171" s="54"/>
      <c r="C171" s="1016"/>
      <c r="D171" s="1016"/>
      <c r="E171" s="1016"/>
      <c r="F171" s="1016"/>
      <c r="G171" s="1016"/>
      <c r="H171" s="1016"/>
      <c r="I171" s="1016"/>
      <c r="J171" s="1016"/>
      <c r="K171" s="1016"/>
      <c r="L171" s="1016"/>
      <c r="M171" s="1016"/>
      <c r="N171" s="1016"/>
      <c r="O171" s="1016"/>
      <c r="P171" s="1016"/>
      <c r="Q171" s="1016"/>
      <c r="S171" s="22"/>
      <c r="T171" s="22"/>
      <c r="U171" s="22"/>
      <c r="V171" s="22"/>
      <c r="W171" s="22"/>
      <c r="X171" s="22"/>
      <c r="Y171" s="22"/>
      <c r="Z171" s="22"/>
    </row>
    <row r="172" spans="1:26" s="37" customFormat="1" ht="14.25">
      <c r="A172" s="22"/>
      <c r="B172" s="54"/>
      <c r="C172" s="1016"/>
      <c r="D172" s="1016"/>
      <c r="E172" s="1016"/>
      <c r="F172" s="1016"/>
      <c r="G172" s="1016"/>
      <c r="H172" s="1016"/>
      <c r="I172" s="1016"/>
      <c r="J172" s="1016"/>
      <c r="K172" s="1016"/>
      <c r="L172" s="1016"/>
      <c r="M172" s="1016"/>
      <c r="N172" s="1016"/>
      <c r="O172" s="1016"/>
      <c r="P172" s="1016"/>
      <c r="Q172" s="1016"/>
      <c r="S172" s="22"/>
      <c r="T172" s="22"/>
      <c r="U172" s="22"/>
      <c r="V172" s="22"/>
      <c r="W172" s="22"/>
      <c r="X172" s="22"/>
      <c r="Y172" s="22"/>
      <c r="Z172" s="22"/>
    </row>
    <row r="173" spans="1:26" s="37" customFormat="1">
      <c r="A173" s="22"/>
      <c r="B173" s="54"/>
      <c r="C173" s="52"/>
      <c r="D173" s="52"/>
      <c r="E173" s="52"/>
      <c r="F173" s="52"/>
      <c r="G173" s="52"/>
      <c r="H173" s="52"/>
      <c r="I173" s="52"/>
      <c r="J173" s="52"/>
      <c r="K173" s="52"/>
      <c r="L173" s="52"/>
      <c r="M173" s="52"/>
      <c r="N173" s="52"/>
      <c r="O173" s="52"/>
      <c r="P173" s="52"/>
      <c r="Q173" s="53"/>
      <c r="S173" s="22"/>
      <c r="T173" s="22"/>
      <c r="U173" s="22"/>
      <c r="V173" s="22"/>
      <c r="W173" s="22"/>
      <c r="X173" s="22"/>
      <c r="Y173" s="22"/>
      <c r="Z173" s="22"/>
    </row>
    <row r="174" spans="1:26" s="37" customFormat="1">
      <c r="A174" s="22"/>
      <c r="B174" s="54"/>
      <c r="C174" s="52"/>
      <c r="D174" s="52"/>
      <c r="E174" s="52"/>
      <c r="F174" s="52"/>
      <c r="G174" s="52"/>
      <c r="H174" s="52"/>
      <c r="I174" s="52"/>
      <c r="J174" s="52"/>
      <c r="K174" s="52"/>
      <c r="L174" s="52"/>
      <c r="M174" s="52"/>
      <c r="N174" s="52"/>
      <c r="O174" s="52"/>
      <c r="P174" s="52"/>
      <c r="Q174" s="53"/>
      <c r="S174" s="22"/>
      <c r="T174" s="22"/>
      <c r="U174" s="22"/>
      <c r="V174" s="22"/>
      <c r="W174" s="22"/>
      <c r="X174" s="22"/>
      <c r="Y174" s="22"/>
      <c r="Z174" s="22"/>
    </row>
    <row r="175" spans="1:26" s="37" customFormat="1">
      <c r="A175" s="22"/>
      <c r="B175" s="54"/>
      <c r="C175" s="52"/>
      <c r="D175" s="52"/>
      <c r="E175" s="52"/>
      <c r="F175" s="52"/>
      <c r="G175" s="52"/>
      <c r="H175" s="52"/>
      <c r="I175" s="52"/>
      <c r="J175" s="52"/>
      <c r="K175" s="52"/>
      <c r="L175" s="52"/>
      <c r="M175" s="52"/>
      <c r="N175" s="52"/>
      <c r="O175" s="52"/>
      <c r="P175" s="52"/>
      <c r="Q175" s="53"/>
      <c r="S175" s="22"/>
      <c r="T175" s="22"/>
      <c r="U175" s="22"/>
      <c r="V175" s="22"/>
      <c r="W175" s="22"/>
      <c r="X175" s="22"/>
      <c r="Y175" s="22"/>
      <c r="Z175" s="22"/>
    </row>
    <row r="176" spans="1:26" s="37" customFormat="1">
      <c r="A176" s="22"/>
      <c r="B176" s="54"/>
      <c r="C176" s="52"/>
      <c r="D176" s="52"/>
      <c r="E176" s="52"/>
      <c r="F176" s="52"/>
      <c r="G176" s="52"/>
      <c r="H176" s="52"/>
      <c r="I176" s="52"/>
      <c r="J176" s="52"/>
      <c r="K176" s="52"/>
      <c r="L176" s="52"/>
      <c r="M176" s="52"/>
      <c r="N176" s="52"/>
      <c r="O176" s="52"/>
      <c r="P176" s="52"/>
      <c r="Q176" s="53"/>
      <c r="S176" s="22"/>
      <c r="T176" s="22"/>
      <c r="U176" s="22"/>
      <c r="V176" s="22"/>
      <c r="W176" s="22"/>
      <c r="X176" s="22"/>
      <c r="Y176" s="22"/>
      <c r="Z176" s="22"/>
    </row>
    <row r="178" spans="1:26" s="37" customFormat="1">
      <c r="A178" s="22"/>
      <c r="B178" s="40"/>
      <c r="C178" s="38"/>
      <c r="D178" s="38"/>
      <c r="E178" s="38"/>
      <c r="F178" s="38"/>
      <c r="G178" s="38"/>
      <c r="H178" s="38"/>
      <c r="I178" s="38"/>
      <c r="J178" s="38"/>
      <c r="K178" s="38"/>
      <c r="L178" s="38"/>
      <c r="M178" s="38"/>
      <c r="N178" s="38"/>
      <c r="O178" s="38"/>
      <c r="P178" s="38"/>
      <c r="Q178" s="39"/>
      <c r="S178" s="22"/>
      <c r="T178" s="22"/>
      <c r="U178" s="22"/>
      <c r="V178" s="22"/>
      <c r="W178" s="22"/>
      <c r="X178" s="22"/>
      <c r="Y178" s="22"/>
      <c r="Z178" s="22"/>
    </row>
    <row r="179" spans="1:26" s="37" customFormat="1">
      <c r="A179" s="22"/>
      <c r="B179" s="22"/>
      <c r="C179" s="38"/>
      <c r="D179" s="38"/>
      <c r="E179" s="38"/>
      <c r="F179" s="38"/>
      <c r="G179" s="38"/>
      <c r="H179" s="38"/>
      <c r="I179" s="38"/>
      <c r="J179" s="38"/>
      <c r="K179" s="38"/>
      <c r="L179" s="38"/>
      <c r="M179" s="38"/>
      <c r="N179" s="38"/>
      <c r="O179" s="38"/>
      <c r="P179" s="38"/>
      <c r="Q179" s="39"/>
      <c r="S179" s="22"/>
      <c r="T179" s="22"/>
      <c r="U179" s="22"/>
      <c r="V179" s="22"/>
      <c r="W179" s="22"/>
      <c r="X179" s="22"/>
      <c r="Y179" s="22"/>
      <c r="Z179" s="22"/>
    </row>
    <row r="181" spans="1:26" s="37" customFormat="1">
      <c r="A181" s="22"/>
      <c r="B181" s="40"/>
      <c r="C181" s="38"/>
      <c r="D181" s="38"/>
      <c r="E181" s="38"/>
      <c r="F181" s="38"/>
      <c r="G181" s="38"/>
      <c r="H181" s="38"/>
      <c r="I181" s="38"/>
      <c r="J181" s="38"/>
      <c r="K181" s="38"/>
      <c r="L181" s="38"/>
      <c r="M181" s="38"/>
      <c r="N181" s="38"/>
      <c r="O181" s="38"/>
      <c r="P181" s="38"/>
      <c r="Q181" s="39"/>
      <c r="S181" s="22"/>
      <c r="T181" s="22"/>
      <c r="U181" s="22"/>
      <c r="V181" s="22"/>
      <c r="W181" s="22"/>
      <c r="X181" s="22"/>
      <c r="Y181" s="22"/>
      <c r="Z181" s="22"/>
    </row>
    <row r="185" spans="1:26">
      <c r="B185" s="40"/>
    </row>
    <row r="192" spans="1:26">
      <c r="B192" s="34"/>
      <c r="C192" s="14"/>
      <c r="D192" s="14"/>
      <c r="E192" s="14"/>
      <c r="F192" s="14"/>
      <c r="G192" s="14"/>
      <c r="H192" s="14"/>
      <c r="I192" s="14"/>
      <c r="J192" s="14"/>
      <c r="K192" s="14"/>
      <c r="L192" s="14"/>
      <c r="M192" s="14"/>
      <c r="N192" s="14"/>
      <c r="O192" s="14"/>
      <c r="P192" s="14"/>
      <c r="Q192" s="38"/>
      <c r="R192" s="39"/>
    </row>
    <row r="193" spans="1:26">
      <c r="B193" s="40"/>
      <c r="R193" s="22"/>
    </row>
    <row r="195" spans="1:26" ht="14.25">
      <c r="B195" s="981"/>
      <c r="C195" s="981"/>
      <c r="D195" s="981"/>
      <c r="E195" s="981"/>
      <c r="F195" s="981"/>
      <c r="G195" s="981"/>
      <c r="H195" s="981"/>
      <c r="I195" s="981"/>
      <c r="J195" s="981"/>
      <c r="K195" s="981"/>
      <c r="L195" s="981"/>
      <c r="M195" s="981"/>
      <c r="N195" s="981"/>
      <c r="O195" s="981"/>
      <c r="P195" s="981"/>
      <c r="Q195" s="981"/>
    </row>
    <row r="196" spans="1:26" ht="14.25">
      <c r="B196" s="981"/>
      <c r="C196" s="981"/>
      <c r="D196" s="981"/>
      <c r="E196" s="981"/>
      <c r="F196" s="981"/>
      <c r="G196" s="981"/>
      <c r="H196" s="981"/>
      <c r="I196" s="981"/>
      <c r="J196" s="981"/>
      <c r="K196" s="981"/>
      <c r="L196" s="981"/>
      <c r="M196" s="981"/>
      <c r="N196" s="981"/>
      <c r="O196" s="981"/>
      <c r="P196" s="981"/>
      <c r="Q196" s="981"/>
    </row>
    <row r="197" spans="1:26" ht="14.25">
      <c r="B197" s="981"/>
      <c r="C197" s="981"/>
      <c r="D197" s="981"/>
      <c r="E197" s="981"/>
      <c r="F197" s="981"/>
      <c r="G197" s="981"/>
      <c r="H197" s="981"/>
      <c r="I197" s="981"/>
      <c r="J197" s="981"/>
      <c r="K197" s="981"/>
      <c r="L197" s="981"/>
      <c r="M197" s="981"/>
      <c r="N197" s="981"/>
      <c r="O197" s="981"/>
      <c r="P197" s="981"/>
      <c r="Q197" s="981"/>
    </row>
    <row r="199" spans="1:26" s="37" customFormat="1">
      <c r="A199" s="22"/>
      <c r="B199" s="40"/>
      <c r="C199" s="38"/>
      <c r="D199" s="38"/>
      <c r="E199" s="38"/>
      <c r="F199" s="38"/>
      <c r="G199" s="38"/>
      <c r="H199" s="38"/>
      <c r="I199" s="38"/>
      <c r="J199" s="38"/>
      <c r="K199" s="38"/>
      <c r="L199" s="38"/>
      <c r="M199" s="38"/>
      <c r="N199" s="38"/>
      <c r="O199" s="38"/>
      <c r="P199" s="38"/>
      <c r="Q199" s="39"/>
      <c r="S199" s="22"/>
      <c r="T199" s="22"/>
      <c r="U199" s="22"/>
      <c r="V199" s="22"/>
      <c r="W199" s="22"/>
      <c r="X199" s="22"/>
      <c r="Y199" s="22"/>
      <c r="Z199" s="22"/>
    </row>
    <row r="200" spans="1:26" s="37" customFormat="1" ht="15.75" customHeight="1">
      <c r="A200" s="22"/>
      <c r="B200" s="981"/>
      <c r="C200" s="981"/>
      <c r="D200" s="981"/>
      <c r="E200" s="981"/>
      <c r="F200" s="981"/>
      <c r="G200" s="981"/>
      <c r="H200" s="981"/>
      <c r="I200" s="981"/>
      <c r="J200" s="981"/>
      <c r="K200" s="981"/>
      <c r="L200" s="981"/>
      <c r="M200" s="981"/>
      <c r="N200" s="981"/>
      <c r="O200" s="981"/>
      <c r="P200" s="981"/>
      <c r="Q200" s="981"/>
      <c r="S200" s="22"/>
      <c r="T200" s="22"/>
      <c r="U200" s="22"/>
      <c r="V200" s="22"/>
      <c r="W200" s="22"/>
      <c r="X200" s="22"/>
      <c r="Y200" s="22"/>
      <c r="Z200" s="22"/>
    </row>
    <row r="201" spans="1:26" s="37" customFormat="1" ht="15.75" customHeight="1">
      <c r="A201" s="22"/>
      <c r="B201" s="981"/>
      <c r="C201" s="981"/>
      <c r="D201" s="981"/>
      <c r="E201" s="981"/>
      <c r="F201" s="981"/>
      <c r="G201" s="981"/>
      <c r="H201" s="981"/>
      <c r="I201" s="981"/>
      <c r="J201" s="981"/>
      <c r="K201" s="981"/>
      <c r="L201" s="981"/>
      <c r="M201" s="981"/>
      <c r="N201" s="981"/>
      <c r="O201" s="981"/>
      <c r="P201" s="981"/>
      <c r="Q201" s="981"/>
      <c r="S201" s="22"/>
      <c r="T201" s="22"/>
      <c r="U201" s="22"/>
      <c r="V201" s="22"/>
      <c r="W201" s="22"/>
      <c r="X201" s="22"/>
      <c r="Y201" s="22"/>
      <c r="Z201" s="22"/>
    </row>
    <row r="202" spans="1:26" s="37" customFormat="1" ht="14.25">
      <c r="A202" s="22"/>
      <c r="B202" s="981"/>
      <c r="C202" s="981"/>
      <c r="D202" s="981"/>
      <c r="E202" s="981"/>
      <c r="F202" s="981"/>
      <c r="G202" s="981"/>
      <c r="H202" s="981"/>
      <c r="I202" s="981"/>
      <c r="J202" s="981"/>
      <c r="K202" s="981"/>
      <c r="L202" s="981"/>
      <c r="M202" s="981"/>
      <c r="N202" s="981"/>
      <c r="O202" s="981"/>
      <c r="P202" s="981"/>
      <c r="Q202" s="981"/>
      <c r="S202" s="22"/>
      <c r="T202" s="22"/>
      <c r="U202" s="22"/>
      <c r="V202" s="22"/>
      <c r="W202" s="22"/>
      <c r="X202" s="22"/>
      <c r="Y202" s="22"/>
      <c r="Z202" s="22"/>
    </row>
    <row r="204" spans="1:26" s="37" customFormat="1">
      <c r="A204" s="22"/>
      <c r="B204" s="40"/>
      <c r="C204" s="38"/>
      <c r="D204" s="38"/>
      <c r="E204" s="38"/>
      <c r="F204" s="38"/>
      <c r="G204" s="38"/>
      <c r="H204" s="38"/>
      <c r="I204" s="38"/>
      <c r="J204" s="38"/>
      <c r="K204" s="38"/>
      <c r="L204" s="38"/>
      <c r="M204" s="38"/>
      <c r="N204" s="38"/>
      <c r="O204" s="38"/>
      <c r="P204" s="38"/>
      <c r="Q204" s="39"/>
      <c r="S204" s="22"/>
      <c r="T204" s="22"/>
      <c r="U204" s="22"/>
      <c r="V204" s="22"/>
      <c r="W204" s="22"/>
      <c r="X204" s="22"/>
      <c r="Y204" s="22"/>
      <c r="Z204" s="22"/>
    </row>
    <row r="205" spans="1:26" s="37" customFormat="1" ht="18.75" customHeight="1">
      <c r="A205" s="22"/>
      <c r="B205" s="1008"/>
      <c r="C205" s="1008"/>
      <c r="D205" s="1008"/>
      <c r="E205" s="1008"/>
      <c r="F205" s="1008"/>
      <c r="G205" s="1008"/>
      <c r="H205" s="1008"/>
      <c r="I205" s="1008"/>
      <c r="J205" s="1008"/>
      <c r="K205" s="1008"/>
      <c r="L205" s="1008"/>
      <c r="M205" s="1008"/>
      <c r="N205" s="1008"/>
      <c r="O205" s="1008"/>
      <c r="P205" s="1008"/>
      <c r="Q205" s="1008"/>
      <c r="S205" s="22"/>
      <c r="T205" s="22"/>
      <c r="U205" s="22"/>
      <c r="V205" s="22"/>
      <c r="W205" s="22"/>
      <c r="X205" s="22"/>
      <c r="Y205" s="22"/>
      <c r="Z205" s="22"/>
    </row>
    <row r="206" spans="1:26" s="37" customFormat="1" ht="18.75" customHeight="1">
      <c r="A206" s="22"/>
      <c r="B206" s="1008"/>
      <c r="C206" s="1008"/>
      <c r="D206" s="1008"/>
      <c r="E206" s="1008"/>
      <c r="F206" s="1008"/>
      <c r="G206" s="1008"/>
      <c r="H206" s="1008"/>
      <c r="I206" s="1008"/>
      <c r="J206" s="1008"/>
      <c r="K206" s="1008"/>
      <c r="L206" s="1008"/>
      <c r="M206" s="1008"/>
      <c r="N206" s="1008"/>
      <c r="O206" s="1008"/>
      <c r="P206" s="1008"/>
      <c r="Q206" s="1008"/>
      <c r="S206" s="22"/>
      <c r="T206" s="22"/>
      <c r="U206" s="22"/>
      <c r="V206" s="22"/>
      <c r="W206" s="22"/>
      <c r="X206" s="22"/>
      <c r="Y206" s="22"/>
      <c r="Z206" s="22"/>
    </row>
    <row r="207" spans="1:26" s="37" customFormat="1" ht="18.75" customHeight="1">
      <c r="A207" s="22"/>
      <c r="B207" s="1008"/>
      <c r="C207" s="1008"/>
      <c r="D207" s="1008"/>
      <c r="E207" s="1008"/>
      <c r="F207" s="1008"/>
      <c r="G207" s="1008"/>
      <c r="H207" s="1008"/>
      <c r="I207" s="1008"/>
      <c r="J207" s="1008"/>
      <c r="K207" s="1008"/>
      <c r="L207" s="1008"/>
      <c r="M207" s="1008"/>
      <c r="N207" s="1008"/>
      <c r="O207" s="1008"/>
      <c r="P207" s="1008"/>
      <c r="Q207" s="1008"/>
      <c r="S207" s="22"/>
      <c r="T207" s="22"/>
      <c r="U207" s="22"/>
      <c r="V207" s="22"/>
      <c r="W207" s="22"/>
      <c r="X207" s="22"/>
      <c r="Y207" s="22"/>
      <c r="Z207" s="22"/>
    </row>
    <row r="208" spans="1:26" s="37" customFormat="1" ht="15.75" customHeight="1">
      <c r="A208" s="22"/>
      <c r="B208" s="1008"/>
      <c r="C208" s="1008"/>
      <c r="D208" s="1008"/>
      <c r="E208" s="1008"/>
      <c r="F208" s="1008"/>
      <c r="G208" s="1008"/>
      <c r="H208" s="1008"/>
      <c r="I208" s="1008"/>
      <c r="J208" s="1008"/>
      <c r="K208" s="1008"/>
      <c r="L208" s="1008"/>
      <c r="M208" s="1008"/>
      <c r="N208" s="1008"/>
      <c r="O208" s="1008"/>
      <c r="P208" s="1008"/>
      <c r="Q208" s="1008"/>
      <c r="S208" s="22"/>
      <c r="T208" s="22"/>
      <c r="U208" s="22"/>
      <c r="V208" s="22"/>
      <c r="W208" s="22"/>
      <c r="X208" s="22"/>
      <c r="Y208" s="22"/>
      <c r="Z208" s="22"/>
    </row>
    <row r="209" spans="1:26" s="37" customFormat="1" ht="14.25">
      <c r="A209" s="22"/>
      <c r="B209" s="1008"/>
      <c r="C209" s="1008"/>
      <c r="D209" s="1008"/>
      <c r="E209" s="1008"/>
      <c r="F209" s="1008"/>
      <c r="G209" s="1008"/>
      <c r="H209" s="1008"/>
      <c r="I209" s="1008"/>
      <c r="J209" s="1008"/>
      <c r="K209" s="1008"/>
      <c r="L209" s="1008"/>
      <c r="M209" s="1008"/>
      <c r="N209" s="1008"/>
      <c r="O209" s="1008"/>
      <c r="P209" s="1008"/>
      <c r="Q209" s="1008"/>
      <c r="S209" s="22"/>
      <c r="T209" s="22"/>
      <c r="U209" s="22"/>
      <c r="V209" s="22"/>
      <c r="W209" s="22"/>
      <c r="X209" s="22"/>
      <c r="Y209" s="22"/>
      <c r="Z209" s="22"/>
    </row>
    <row r="211" spans="1:26" s="37" customFormat="1" ht="14.25">
      <c r="A211" s="22"/>
      <c r="B211" s="1014"/>
      <c r="C211" s="1014"/>
      <c r="D211" s="1014"/>
      <c r="E211" s="1014"/>
      <c r="F211" s="1014"/>
      <c r="G211" s="1014"/>
      <c r="H211" s="1014"/>
      <c r="I211" s="1014"/>
      <c r="J211" s="1014"/>
      <c r="K211" s="1014"/>
      <c r="L211" s="1014"/>
      <c r="M211" s="1014"/>
      <c r="N211" s="1014"/>
      <c r="O211" s="1014"/>
      <c r="P211" s="1014"/>
      <c r="Q211" s="1014"/>
      <c r="S211" s="22"/>
      <c r="T211" s="22"/>
      <c r="U211" s="22"/>
      <c r="V211" s="22"/>
      <c r="W211" s="22"/>
      <c r="X211" s="22"/>
      <c r="Y211" s="22"/>
      <c r="Z211" s="22"/>
    </row>
    <row r="212" spans="1:26" s="37" customFormat="1" ht="14.25">
      <c r="A212" s="22"/>
      <c r="B212" s="1014"/>
      <c r="C212" s="1014"/>
      <c r="D212" s="1014"/>
      <c r="E212" s="1014"/>
      <c r="F212" s="1014"/>
      <c r="G212" s="1014"/>
      <c r="H212" s="1014"/>
      <c r="I212" s="1014"/>
      <c r="J212" s="1014"/>
      <c r="K212" s="1014"/>
      <c r="L212" s="1014"/>
      <c r="M212" s="1014"/>
      <c r="N212" s="1014"/>
      <c r="O212" s="1014"/>
      <c r="P212" s="1014"/>
      <c r="Q212" s="1014"/>
      <c r="S212" s="22"/>
      <c r="T212" s="22"/>
      <c r="U212" s="22"/>
      <c r="V212" s="22"/>
      <c r="W212" s="22"/>
      <c r="X212" s="22"/>
      <c r="Y212" s="22"/>
      <c r="Z212" s="22"/>
    </row>
    <row r="213" spans="1:26" s="37" customFormat="1" ht="14.25">
      <c r="A213" s="22"/>
      <c r="B213" s="1014"/>
      <c r="C213" s="1014"/>
      <c r="D213" s="1014"/>
      <c r="E213" s="1014"/>
      <c r="F213" s="1014"/>
      <c r="G213" s="1014"/>
      <c r="H213" s="1014"/>
      <c r="I213" s="1014"/>
      <c r="J213" s="1014"/>
      <c r="K213" s="1014"/>
      <c r="L213" s="1014"/>
      <c r="M213" s="1014"/>
      <c r="N213" s="1014"/>
      <c r="O213" s="1014"/>
      <c r="P213" s="1014"/>
      <c r="Q213" s="1014"/>
      <c r="S213" s="22"/>
      <c r="T213" s="22"/>
      <c r="U213" s="22"/>
      <c r="V213" s="22"/>
      <c r="W213" s="22"/>
      <c r="X213" s="22"/>
      <c r="Y213" s="22"/>
      <c r="Z213" s="22"/>
    </row>
    <row r="215" spans="1:26" s="37" customFormat="1" ht="14.25">
      <c r="A215" s="22"/>
      <c r="B215" s="1000"/>
      <c r="C215" s="1000"/>
      <c r="D215" s="1000"/>
      <c r="E215" s="1000"/>
      <c r="F215" s="1000"/>
      <c r="G215" s="1000"/>
      <c r="H215" s="1000"/>
      <c r="I215" s="1000"/>
      <c r="J215" s="1000"/>
      <c r="K215" s="1000"/>
      <c r="L215" s="1000"/>
      <c r="M215" s="1000"/>
      <c r="N215" s="1000"/>
      <c r="O215" s="1000"/>
      <c r="P215" s="1000"/>
      <c r="Q215" s="1000"/>
      <c r="S215" s="22"/>
      <c r="T215" s="22"/>
      <c r="U215" s="22"/>
      <c r="V215" s="22"/>
      <c r="W215" s="22"/>
      <c r="X215" s="22"/>
      <c r="Y215" s="22"/>
      <c r="Z215" s="22"/>
    </row>
    <row r="216" spans="1:26" s="37" customFormat="1" ht="14.25">
      <c r="A216" s="22"/>
      <c r="B216" s="1000"/>
      <c r="C216" s="1000"/>
      <c r="D216" s="1000"/>
      <c r="E216" s="1000"/>
      <c r="F216" s="1000"/>
      <c r="G216" s="1000"/>
      <c r="H216" s="1000"/>
      <c r="I216" s="1000"/>
      <c r="J216" s="1000"/>
      <c r="K216" s="1000"/>
      <c r="L216" s="1000"/>
      <c r="M216" s="1000"/>
      <c r="N216" s="1000"/>
      <c r="O216" s="1000"/>
      <c r="P216" s="1000"/>
      <c r="Q216" s="1000"/>
      <c r="S216" s="22"/>
      <c r="T216" s="22"/>
      <c r="U216" s="22"/>
      <c r="V216" s="22"/>
      <c r="W216" s="22"/>
      <c r="X216" s="22"/>
      <c r="Y216" s="22"/>
      <c r="Z216" s="22"/>
    </row>
    <row r="217" spans="1:26" s="37" customFormat="1" ht="14.25">
      <c r="A217" s="22"/>
      <c r="B217" s="1000"/>
      <c r="C217" s="1000"/>
      <c r="D217" s="1000"/>
      <c r="E217" s="1000"/>
      <c r="F217" s="1000"/>
      <c r="G217" s="1000"/>
      <c r="H217" s="1000"/>
      <c r="I217" s="1000"/>
      <c r="J217" s="1000"/>
      <c r="K217" s="1000"/>
      <c r="L217" s="1000"/>
      <c r="M217" s="1000"/>
      <c r="N217" s="1000"/>
      <c r="O217" s="1000"/>
      <c r="P217" s="1000"/>
      <c r="Q217" s="1000"/>
      <c r="S217" s="22"/>
      <c r="T217" s="22"/>
      <c r="U217" s="22"/>
      <c r="V217" s="22"/>
      <c r="W217" s="22"/>
      <c r="X217" s="22"/>
      <c r="Y217" s="22"/>
      <c r="Z217" s="22"/>
    </row>
    <row r="218" spans="1:26" s="37" customFormat="1" ht="14.25">
      <c r="A218" s="22"/>
      <c r="B218" s="1000"/>
      <c r="C218" s="1000"/>
      <c r="D218" s="1000"/>
      <c r="E218" s="1000"/>
      <c r="F218" s="1000"/>
      <c r="G218" s="1000"/>
      <c r="H218" s="1000"/>
      <c r="I218" s="1000"/>
      <c r="J218" s="1000"/>
      <c r="K218" s="1000"/>
      <c r="L218" s="1000"/>
      <c r="M218" s="1000"/>
      <c r="N218" s="1000"/>
      <c r="O218" s="1000"/>
      <c r="P218" s="1000"/>
      <c r="Q218" s="1000"/>
      <c r="S218" s="22"/>
      <c r="T218" s="22"/>
      <c r="U218" s="22"/>
      <c r="V218" s="22"/>
      <c r="W218" s="22"/>
      <c r="X218" s="22"/>
      <c r="Y218" s="22"/>
      <c r="Z218" s="22"/>
    </row>
    <row r="219" spans="1:26" s="37" customFormat="1" ht="14.25">
      <c r="A219" s="22"/>
      <c r="B219" s="1000"/>
      <c r="C219" s="1000"/>
      <c r="D219" s="1000"/>
      <c r="E219" s="1000"/>
      <c r="F219" s="1000"/>
      <c r="G219" s="1000"/>
      <c r="H219" s="1000"/>
      <c r="I219" s="1000"/>
      <c r="J219" s="1000"/>
      <c r="K219" s="1000"/>
      <c r="L219" s="1000"/>
      <c r="M219" s="1000"/>
      <c r="N219" s="1000"/>
      <c r="O219" s="1000"/>
      <c r="P219" s="1000"/>
      <c r="Q219" s="1000"/>
      <c r="S219" s="22"/>
      <c r="T219" s="22"/>
      <c r="U219" s="22"/>
      <c r="V219" s="22"/>
      <c r="W219" s="22"/>
      <c r="X219" s="22"/>
      <c r="Y219" s="22"/>
      <c r="Z219" s="22"/>
    </row>
    <row r="220" spans="1:26" s="37" customFormat="1" ht="14.25">
      <c r="A220" s="22"/>
      <c r="B220" s="1000"/>
      <c r="C220" s="1000"/>
      <c r="D220" s="1000"/>
      <c r="E220" s="1000"/>
      <c r="F220" s="1000"/>
      <c r="G220" s="1000"/>
      <c r="H220" s="1000"/>
      <c r="I220" s="1000"/>
      <c r="J220" s="1000"/>
      <c r="K220" s="1000"/>
      <c r="L220" s="1000"/>
      <c r="M220" s="1000"/>
      <c r="N220" s="1000"/>
      <c r="O220" s="1000"/>
      <c r="P220" s="1000"/>
      <c r="Q220" s="1000"/>
      <c r="S220" s="22"/>
      <c r="T220" s="22"/>
      <c r="U220" s="22"/>
      <c r="V220" s="22"/>
      <c r="W220" s="22"/>
      <c r="X220" s="22"/>
      <c r="Y220" s="22"/>
      <c r="Z220" s="22"/>
    </row>
    <row r="221" spans="1:26" s="37" customFormat="1" ht="14.25">
      <c r="A221" s="22"/>
      <c r="B221" s="33"/>
      <c r="C221" s="33"/>
      <c r="D221" s="33"/>
      <c r="E221" s="33"/>
      <c r="F221" s="33"/>
      <c r="G221" s="33"/>
      <c r="H221" s="33"/>
      <c r="I221" s="33"/>
      <c r="J221" s="33"/>
      <c r="K221" s="33"/>
      <c r="L221" s="33"/>
      <c r="M221" s="33"/>
      <c r="N221" s="33"/>
      <c r="O221" s="33"/>
      <c r="P221" s="33"/>
      <c r="Q221" s="33"/>
      <c r="S221" s="22"/>
      <c r="T221" s="22"/>
      <c r="U221" s="22"/>
      <c r="V221" s="22"/>
      <c r="W221" s="22"/>
      <c r="X221" s="22"/>
      <c r="Y221" s="22"/>
      <c r="Z221" s="22"/>
    </row>
    <row r="222" spans="1:26" s="37" customFormat="1">
      <c r="A222" s="22"/>
      <c r="B222" s="40"/>
      <c r="C222" s="38"/>
      <c r="D222" s="38"/>
      <c r="E222" s="38"/>
      <c r="F222" s="38"/>
      <c r="G222" s="38"/>
      <c r="H222" s="38"/>
      <c r="I222" s="38"/>
      <c r="J222" s="38"/>
      <c r="K222" s="38"/>
      <c r="L222" s="38"/>
      <c r="M222" s="38"/>
      <c r="N222" s="38"/>
      <c r="O222" s="38"/>
      <c r="P222" s="38"/>
      <c r="Q222" s="39"/>
      <c r="S222" s="22"/>
      <c r="T222" s="22"/>
      <c r="U222" s="22"/>
      <c r="V222" s="22"/>
      <c r="W222" s="22"/>
      <c r="X222" s="22"/>
      <c r="Y222" s="22"/>
      <c r="Z222" s="22"/>
    </row>
    <row r="223" spans="1:26" s="37" customFormat="1" ht="14.25">
      <c r="A223" s="22"/>
      <c r="B223" s="981"/>
      <c r="C223" s="981"/>
      <c r="D223" s="981"/>
      <c r="E223" s="981"/>
      <c r="F223" s="981"/>
      <c r="G223" s="981"/>
      <c r="H223" s="981"/>
      <c r="I223" s="981"/>
      <c r="J223" s="981"/>
      <c r="K223" s="981"/>
      <c r="L223" s="981"/>
      <c r="M223" s="981"/>
      <c r="N223" s="981"/>
      <c r="O223" s="981"/>
      <c r="P223" s="981"/>
      <c r="Q223" s="981"/>
      <c r="S223" s="22"/>
      <c r="T223" s="22"/>
      <c r="U223" s="22"/>
      <c r="V223" s="22"/>
      <c r="W223" s="22"/>
      <c r="X223" s="22"/>
      <c r="Y223" s="22"/>
      <c r="Z223" s="22"/>
    </row>
    <row r="224" spans="1:26" s="37" customFormat="1" ht="14.25">
      <c r="A224" s="22"/>
      <c r="B224" s="981"/>
      <c r="C224" s="981"/>
      <c r="D224" s="981"/>
      <c r="E224" s="981"/>
      <c r="F224" s="981"/>
      <c r="G224" s="981"/>
      <c r="H224" s="981"/>
      <c r="I224" s="981"/>
      <c r="J224" s="981"/>
      <c r="K224" s="981"/>
      <c r="L224" s="981"/>
      <c r="M224" s="981"/>
      <c r="N224" s="981"/>
      <c r="O224" s="981"/>
      <c r="P224" s="981"/>
      <c r="Q224" s="981"/>
      <c r="S224" s="22"/>
      <c r="T224" s="22"/>
      <c r="U224" s="22"/>
      <c r="V224" s="22"/>
      <c r="W224" s="22"/>
      <c r="X224" s="22"/>
      <c r="Y224" s="22"/>
      <c r="Z224" s="22"/>
    </row>
    <row r="225" spans="1:26" s="37" customFormat="1" ht="14.25">
      <c r="A225" s="22"/>
      <c r="B225" s="981"/>
      <c r="C225" s="981"/>
      <c r="D225" s="981"/>
      <c r="E225" s="981"/>
      <c r="F225" s="981"/>
      <c r="G225" s="981"/>
      <c r="H225" s="981"/>
      <c r="I225" s="981"/>
      <c r="J225" s="981"/>
      <c r="K225" s="981"/>
      <c r="L225" s="981"/>
      <c r="M225" s="981"/>
      <c r="N225" s="981"/>
      <c r="O225" s="981"/>
      <c r="P225" s="981"/>
      <c r="Q225" s="981"/>
      <c r="S225" s="22"/>
      <c r="T225" s="22"/>
      <c r="U225" s="22"/>
      <c r="V225" s="22"/>
      <c r="W225" s="22"/>
      <c r="X225" s="22"/>
      <c r="Y225" s="22"/>
      <c r="Z225" s="22"/>
    </row>
    <row r="227" spans="1:26" s="37" customFormat="1" ht="15.75" customHeight="1">
      <c r="A227" s="22"/>
      <c r="B227" s="981"/>
      <c r="C227" s="981"/>
      <c r="D227" s="981"/>
      <c r="E227" s="981"/>
      <c r="F227" s="981"/>
      <c r="G227" s="981"/>
      <c r="H227" s="981"/>
      <c r="I227" s="981"/>
      <c r="J227" s="981"/>
      <c r="K227" s="981"/>
      <c r="L227" s="981"/>
      <c r="M227" s="981"/>
      <c r="N227" s="981"/>
      <c r="O227" s="981"/>
      <c r="P227" s="981"/>
      <c r="Q227" s="981"/>
      <c r="S227" s="22"/>
      <c r="T227" s="22"/>
      <c r="U227" s="22"/>
      <c r="V227" s="22"/>
      <c r="W227" s="22"/>
      <c r="X227" s="22"/>
      <c r="Y227" s="22"/>
      <c r="Z227" s="22"/>
    </row>
    <row r="228" spans="1:26" s="37" customFormat="1" ht="15.75" customHeight="1">
      <c r="A228" s="22"/>
      <c r="B228" s="981"/>
      <c r="C228" s="981"/>
      <c r="D228" s="981"/>
      <c r="E228" s="981"/>
      <c r="F228" s="981"/>
      <c r="G228" s="981"/>
      <c r="H228" s="981"/>
      <c r="I228" s="981"/>
      <c r="J228" s="981"/>
      <c r="K228" s="981"/>
      <c r="L228" s="981"/>
      <c r="M228" s="981"/>
      <c r="N228" s="981"/>
      <c r="O228" s="981"/>
      <c r="P228" s="981"/>
      <c r="Q228" s="981"/>
      <c r="S228" s="22"/>
      <c r="T228" s="22"/>
      <c r="U228" s="22"/>
      <c r="V228" s="22"/>
      <c r="W228" s="22"/>
      <c r="X228" s="22"/>
      <c r="Y228" s="22"/>
      <c r="Z228" s="22"/>
    </row>
    <row r="229" spans="1:26" s="37" customFormat="1" ht="15.75" customHeight="1">
      <c r="A229" s="22"/>
      <c r="B229" s="981"/>
      <c r="C229" s="981"/>
      <c r="D229" s="981"/>
      <c r="E229" s="981"/>
      <c r="F229" s="981"/>
      <c r="G229" s="981"/>
      <c r="H229" s="981"/>
      <c r="I229" s="981"/>
      <c r="J229" s="981"/>
      <c r="K229" s="981"/>
      <c r="L229" s="981"/>
      <c r="M229" s="981"/>
      <c r="N229" s="981"/>
      <c r="O229" s="981"/>
      <c r="P229" s="981"/>
      <c r="Q229" s="981"/>
      <c r="S229" s="22"/>
      <c r="T229" s="22"/>
      <c r="U229" s="22"/>
      <c r="V229" s="22"/>
      <c r="W229" s="22"/>
      <c r="X229" s="22"/>
      <c r="Y229" s="22"/>
      <c r="Z229" s="22"/>
    </row>
    <row r="230" spans="1:26" ht="14.25">
      <c r="B230" s="981"/>
      <c r="C230" s="981"/>
      <c r="D230" s="981"/>
      <c r="E230" s="981"/>
      <c r="F230" s="981"/>
      <c r="G230" s="981"/>
      <c r="H230" s="981"/>
      <c r="I230" s="981"/>
      <c r="J230" s="981"/>
      <c r="K230" s="981"/>
      <c r="L230" s="981"/>
      <c r="M230" s="981"/>
      <c r="N230" s="981"/>
      <c r="O230" s="981"/>
      <c r="P230" s="981"/>
      <c r="Q230" s="981"/>
    </row>
    <row r="232" spans="1:26">
      <c r="B232" s="40"/>
    </row>
    <row r="233" spans="1:26" ht="14.25">
      <c r="B233" s="981"/>
      <c r="C233" s="981"/>
      <c r="D233" s="981"/>
      <c r="E233" s="981"/>
      <c r="F233" s="981"/>
      <c r="G233" s="981"/>
      <c r="H233" s="981"/>
      <c r="I233" s="981"/>
      <c r="J233" s="981"/>
      <c r="K233" s="981"/>
      <c r="L233" s="981"/>
      <c r="M233" s="981"/>
      <c r="N233" s="981"/>
      <c r="O233" s="981"/>
      <c r="P233" s="981"/>
      <c r="Q233" s="981"/>
    </row>
    <row r="234" spans="1:26" ht="14.25">
      <c r="B234" s="981"/>
      <c r="C234" s="981"/>
      <c r="D234" s="981"/>
      <c r="E234" s="981"/>
      <c r="F234" s="981"/>
      <c r="G234" s="981"/>
      <c r="H234" s="981"/>
      <c r="I234" s="981"/>
      <c r="J234" s="981"/>
      <c r="K234" s="981"/>
      <c r="L234" s="981"/>
      <c r="M234" s="981"/>
      <c r="N234" s="981"/>
      <c r="O234" s="981"/>
      <c r="P234" s="981"/>
      <c r="Q234" s="981"/>
    </row>
    <row r="235" spans="1:26" ht="14.25">
      <c r="B235" s="981"/>
      <c r="C235" s="981"/>
      <c r="D235" s="981"/>
      <c r="E235" s="981"/>
      <c r="F235" s="981"/>
      <c r="G235" s="981"/>
      <c r="H235" s="981"/>
      <c r="I235" s="981"/>
      <c r="J235" s="981"/>
      <c r="K235" s="981"/>
      <c r="L235" s="981"/>
      <c r="M235" s="981"/>
      <c r="N235" s="981"/>
      <c r="O235" s="981"/>
      <c r="P235" s="981"/>
      <c r="Q235" s="981"/>
    </row>
    <row r="237" spans="1:26" ht="14.25">
      <c r="B237" s="981"/>
      <c r="C237" s="981"/>
      <c r="D237" s="981"/>
      <c r="E237" s="981"/>
      <c r="F237" s="981"/>
      <c r="G237" s="981"/>
      <c r="H237" s="981"/>
      <c r="I237" s="981"/>
      <c r="J237" s="981"/>
      <c r="K237" s="981"/>
      <c r="L237" s="981"/>
      <c r="M237" s="981"/>
      <c r="N237" s="981"/>
      <c r="O237" s="981"/>
      <c r="P237" s="981"/>
      <c r="Q237" s="981"/>
      <c r="S237" s="37"/>
      <c r="T237" s="37"/>
    </row>
    <row r="238" spans="1:26" ht="14.25">
      <c r="B238" s="981"/>
      <c r="C238" s="981"/>
      <c r="D238" s="981"/>
      <c r="E238" s="981"/>
      <c r="F238" s="981"/>
      <c r="G238" s="981"/>
      <c r="H238" s="981"/>
      <c r="I238" s="981"/>
      <c r="J238" s="981"/>
      <c r="K238" s="981"/>
      <c r="L238" s="981"/>
      <c r="M238" s="981"/>
      <c r="N238" s="981"/>
      <c r="O238" s="981"/>
      <c r="P238" s="981"/>
      <c r="Q238" s="981"/>
      <c r="S238" s="37"/>
      <c r="T238" s="37"/>
    </row>
    <row r="239" spans="1:26" ht="14.25">
      <c r="B239" s="981"/>
      <c r="C239" s="981"/>
      <c r="D239" s="981"/>
      <c r="E239" s="981"/>
      <c r="F239" s="981"/>
      <c r="G239" s="981"/>
      <c r="H239" s="981"/>
      <c r="I239" s="981"/>
      <c r="J239" s="981"/>
      <c r="K239" s="981"/>
      <c r="L239" s="981"/>
      <c r="M239" s="981"/>
      <c r="N239" s="981"/>
      <c r="O239" s="981"/>
      <c r="P239" s="981"/>
      <c r="Q239" s="981"/>
    </row>
    <row r="240" spans="1:26" ht="15.75" customHeight="1">
      <c r="B240" s="981"/>
      <c r="C240" s="981"/>
      <c r="D240" s="981"/>
      <c r="E240" s="981"/>
      <c r="F240" s="981"/>
      <c r="G240" s="981"/>
      <c r="H240" s="981"/>
      <c r="I240" s="981"/>
      <c r="J240" s="981"/>
      <c r="K240" s="981"/>
      <c r="L240" s="981"/>
      <c r="M240" s="981"/>
      <c r="N240" s="981"/>
      <c r="O240" s="981"/>
      <c r="P240" s="981"/>
      <c r="Q240" s="981"/>
    </row>
    <row r="241" spans="1:26" ht="15.75" customHeight="1">
      <c r="B241" s="981"/>
      <c r="C241" s="981"/>
      <c r="D241" s="981"/>
      <c r="E241" s="981"/>
      <c r="F241" s="981"/>
      <c r="G241" s="981"/>
      <c r="H241" s="981"/>
      <c r="I241" s="981"/>
      <c r="J241" s="981"/>
      <c r="K241" s="981"/>
      <c r="L241" s="981"/>
      <c r="M241" s="981"/>
      <c r="N241" s="981"/>
      <c r="O241" s="981"/>
      <c r="P241" s="981"/>
      <c r="Q241" s="981"/>
      <c r="S241" s="37"/>
      <c r="T241" s="37"/>
      <c r="U241" s="37"/>
    </row>
    <row r="242" spans="1:26" ht="15.75" customHeight="1">
      <c r="B242" s="33"/>
      <c r="C242" s="33"/>
      <c r="D242" s="33"/>
      <c r="E242" s="33"/>
      <c r="F242" s="33"/>
      <c r="G242" s="33"/>
      <c r="H242" s="33"/>
      <c r="I242" s="33"/>
      <c r="J242" s="33"/>
      <c r="K242" s="33"/>
      <c r="L242" s="33"/>
      <c r="M242" s="33"/>
      <c r="N242" s="33"/>
      <c r="O242" s="33"/>
      <c r="P242" s="33"/>
      <c r="Q242" s="33"/>
    </row>
    <row r="243" spans="1:26">
      <c r="B243" s="40"/>
    </row>
    <row r="244" spans="1:26" ht="14.25">
      <c r="B244" s="981"/>
      <c r="C244" s="981"/>
      <c r="D244" s="981"/>
      <c r="E244" s="981"/>
      <c r="F244" s="981"/>
      <c r="G244" s="981"/>
      <c r="H244" s="981"/>
      <c r="I244" s="981"/>
      <c r="J244" s="981"/>
      <c r="K244" s="981"/>
      <c r="L244" s="981"/>
      <c r="M244" s="981"/>
      <c r="N244" s="981"/>
      <c r="O244" s="981"/>
      <c r="P244" s="981"/>
      <c r="Q244" s="981"/>
    </row>
    <row r="245" spans="1:26" ht="14.25">
      <c r="B245" s="981"/>
      <c r="C245" s="981"/>
      <c r="D245" s="981"/>
      <c r="E245" s="981"/>
      <c r="F245" s="981"/>
      <c r="G245" s="981"/>
      <c r="H245" s="981"/>
      <c r="I245" s="981"/>
      <c r="J245" s="981"/>
      <c r="K245" s="981"/>
      <c r="L245" s="981"/>
      <c r="M245" s="981"/>
      <c r="N245" s="981"/>
      <c r="O245" s="981"/>
      <c r="P245" s="981"/>
      <c r="Q245" s="981"/>
    </row>
    <row r="246" spans="1:26" s="37" customFormat="1" ht="14.25">
      <c r="A246" s="22"/>
      <c r="B246" s="981"/>
      <c r="C246" s="981"/>
      <c r="D246" s="981"/>
      <c r="E246" s="981"/>
      <c r="F246" s="981"/>
      <c r="G246" s="981"/>
      <c r="H246" s="981"/>
      <c r="I246" s="981"/>
      <c r="J246" s="981"/>
      <c r="K246" s="981"/>
      <c r="L246" s="981"/>
      <c r="M246" s="981"/>
      <c r="N246" s="981"/>
      <c r="O246" s="981"/>
      <c r="P246" s="981"/>
      <c r="Q246" s="981"/>
      <c r="S246" s="22"/>
      <c r="T246" s="22"/>
      <c r="U246" s="22"/>
      <c r="V246" s="22"/>
      <c r="W246" s="22"/>
      <c r="X246" s="22"/>
      <c r="Y246" s="22"/>
      <c r="Z246" s="22"/>
    </row>
    <row r="248" spans="1:26" s="37" customFormat="1" ht="15.75" customHeight="1">
      <c r="A248" s="22"/>
      <c r="B248" s="981"/>
      <c r="C248" s="981"/>
      <c r="D248" s="981"/>
      <c r="E248" s="981"/>
      <c r="F248" s="981"/>
      <c r="G248" s="981"/>
      <c r="H248" s="981"/>
      <c r="I248" s="981"/>
      <c r="J248" s="981"/>
      <c r="K248" s="981"/>
      <c r="L248" s="981"/>
      <c r="M248" s="981"/>
      <c r="N248" s="981"/>
      <c r="O248" s="981"/>
      <c r="P248" s="981"/>
      <c r="Q248" s="981"/>
      <c r="S248" s="22"/>
      <c r="T248" s="22"/>
      <c r="U248" s="22"/>
      <c r="V248" s="22"/>
      <c r="W248" s="22"/>
      <c r="X248" s="22"/>
      <c r="Y248" s="22"/>
      <c r="Z248" s="22"/>
    </row>
    <row r="249" spans="1:26" s="37" customFormat="1" ht="10.5" customHeight="1">
      <c r="A249" s="22"/>
      <c r="B249" s="981"/>
      <c r="C249" s="981"/>
      <c r="D249" s="981"/>
      <c r="E249" s="981"/>
      <c r="F249" s="981"/>
      <c r="G249" s="981"/>
      <c r="H249" s="981"/>
      <c r="I249" s="981"/>
      <c r="J249" s="981"/>
      <c r="K249" s="981"/>
      <c r="L249" s="981"/>
      <c r="M249" s="981"/>
      <c r="N249" s="981"/>
      <c r="O249" s="981"/>
      <c r="P249" s="981"/>
      <c r="Q249" s="981"/>
      <c r="S249" s="22"/>
      <c r="T249" s="22"/>
      <c r="U249" s="22"/>
      <c r="V249" s="22"/>
      <c r="W249" s="22"/>
      <c r="X249" s="22"/>
      <c r="Y249" s="22"/>
      <c r="Z249" s="22"/>
    </row>
    <row r="250" spans="1:26" s="37" customFormat="1" ht="11.25" customHeight="1">
      <c r="A250" s="22"/>
      <c r="B250" s="981"/>
      <c r="C250" s="981"/>
      <c r="D250" s="981"/>
      <c r="E250" s="981"/>
      <c r="F250" s="981"/>
      <c r="G250" s="981"/>
      <c r="H250" s="981"/>
      <c r="I250" s="981"/>
      <c r="J250" s="981"/>
      <c r="K250" s="981"/>
      <c r="L250" s="981"/>
      <c r="M250" s="981"/>
      <c r="N250" s="981"/>
      <c r="O250" s="981"/>
      <c r="P250" s="981"/>
      <c r="Q250" s="981"/>
      <c r="S250" s="22"/>
      <c r="T250" s="22"/>
      <c r="U250" s="22"/>
      <c r="V250" s="22"/>
      <c r="W250" s="22"/>
      <c r="X250" s="22"/>
      <c r="Y250" s="22"/>
      <c r="Z250" s="22"/>
    </row>
    <row r="251" spans="1:26" s="37" customFormat="1" ht="15.75" customHeight="1">
      <c r="A251" s="22"/>
      <c r="B251" s="981"/>
      <c r="C251" s="981"/>
      <c r="D251" s="981"/>
      <c r="E251" s="981"/>
      <c r="F251" s="981"/>
      <c r="G251" s="981"/>
      <c r="H251" s="981"/>
      <c r="I251" s="981"/>
      <c r="J251" s="981"/>
      <c r="K251" s="981"/>
      <c r="L251" s="981"/>
      <c r="M251" s="981"/>
      <c r="N251" s="981"/>
      <c r="O251" s="981"/>
      <c r="P251" s="981"/>
      <c r="Q251" s="981"/>
      <c r="S251" s="22"/>
      <c r="T251" s="22"/>
      <c r="U251" s="22"/>
      <c r="V251" s="22"/>
      <c r="W251" s="22"/>
      <c r="X251" s="22"/>
      <c r="Y251" s="22"/>
      <c r="Z251" s="22"/>
    </row>
    <row r="252" spans="1:26" s="37" customFormat="1" ht="15.75" customHeight="1">
      <c r="A252" s="22"/>
      <c r="B252" s="46"/>
      <c r="C252" s="46"/>
      <c r="D252" s="46"/>
      <c r="E252" s="46"/>
      <c r="F252" s="46"/>
      <c r="G252" s="46"/>
      <c r="H252" s="46"/>
      <c r="I252" s="46"/>
      <c r="J252" s="46"/>
      <c r="K252" s="46"/>
      <c r="L252" s="46"/>
      <c r="M252" s="46"/>
      <c r="N252" s="46"/>
      <c r="O252" s="46"/>
      <c r="P252" s="46"/>
      <c r="Q252" s="46"/>
      <c r="S252" s="22"/>
      <c r="T252" s="22"/>
      <c r="U252" s="22"/>
      <c r="V252" s="22"/>
      <c r="W252" s="22"/>
      <c r="X252" s="22"/>
      <c r="Y252" s="22"/>
      <c r="Z252" s="22"/>
    </row>
    <row r="253" spans="1:26" s="37" customFormat="1" ht="15.75" customHeight="1">
      <c r="A253" s="22"/>
      <c r="B253" s="981"/>
      <c r="C253" s="981"/>
      <c r="D253" s="981"/>
      <c r="E253" s="981"/>
      <c r="F253" s="981"/>
      <c r="G253" s="981"/>
      <c r="H253" s="981"/>
      <c r="I253" s="981"/>
      <c r="J253" s="981"/>
      <c r="K253" s="981"/>
      <c r="L253" s="981"/>
      <c r="M253" s="981"/>
      <c r="N253" s="981"/>
      <c r="O253" s="981"/>
      <c r="P253" s="981"/>
      <c r="Q253" s="981"/>
      <c r="S253" s="22"/>
      <c r="T253" s="22"/>
      <c r="U253" s="22"/>
      <c r="V253" s="22"/>
      <c r="W253" s="22"/>
      <c r="X253" s="22"/>
      <c r="Y253" s="22"/>
      <c r="Z253" s="22"/>
    </row>
    <row r="254" spans="1:26" s="37" customFormat="1" ht="15.75" customHeight="1">
      <c r="A254" s="22"/>
      <c r="B254" s="981"/>
      <c r="C254" s="981"/>
      <c r="D254" s="981"/>
      <c r="E254" s="981"/>
      <c r="F254" s="981"/>
      <c r="G254" s="981"/>
      <c r="H254" s="981"/>
      <c r="I254" s="981"/>
      <c r="J254" s="981"/>
      <c r="K254" s="981"/>
      <c r="L254" s="981"/>
      <c r="M254" s="981"/>
      <c r="N254" s="981"/>
      <c r="O254" s="981"/>
      <c r="P254" s="981"/>
      <c r="Q254" s="981"/>
      <c r="S254" s="22"/>
      <c r="T254" s="22"/>
      <c r="U254" s="22"/>
      <c r="V254" s="22"/>
      <c r="W254" s="22"/>
      <c r="X254" s="22"/>
      <c r="Y254" s="22"/>
      <c r="Z254" s="22"/>
    </row>
    <row r="255" spans="1:26" s="37" customFormat="1" ht="15.75" customHeight="1">
      <c r="A255" s="22"/>
      <c r="B255" s="46"/>
      <c r="C255" s="46"/>
      <c r="D255" s="46"/>
      <c r="E255" s="46"/>
      <c r="F255" s="46"/>
      <c r="G255" s="46"/>
      <c r="H255" s="46"/>
      <c r="I255" s="46"/>
      <c r="J255" s="46"/>
      <c r="K255" s="46"/>
      <c r="L255" s="46"/>
      <c r="M255" s="46"/>
      <c r="N255" s="46"/>
      <c r="O255" s="46"/>
      <c r="P255" s="46"/>
      <c r="Q255" s="46"/>
      <c r="S255" s="22"/>
      <c r="T255" s="22"/>
      <c r="U255" s="22"/>
      <c r="V255" s="22"/>
      <c r="W255" s="22"/>
      <c r="X255" s="22"/>
      <c r="Y255" s="22"/>
      <c r="Z255" s="22"/>
    </row>
    <row r="256" spans="1:26" s="37" customFormat="1" ht="15.75" customHeight="1">
      <c r="A256" s="22"/>
      <c r="B256" s="981"/>
      <c r="C256" s="981"/>
      <c r="D256" s="981"/>
      <c r="E256" s="981"/>
      <c r="F256" s="981"/>
      <c r="G256" s="981"/>
      <c r="H256" s="981"/>
      <c r="I256" s="981"/>
      <c r="J256" s="981"/>
      <c r="K256" s="981"/>
      <c r="L256" s="981"/>
      <c r="M256" s="981"/>
      <c r="N256" s="981"/>
      <c r="O256" s="981"/>
      <c r="P256" s="981"/>
      <c r="Q256" s="981"/>
      <c r="S256" s="22"/>
      <c r="T256" s="22"/>
      <c r="U256" s="22"/>
      <c r="V256" s="22"/>
      <c r="W256" s="22"/>
      <c r="X256" s="22"/>
      <c r="Y256" s="22"/>
      <c r="Z256" s="22"/>
    </row>
    <row r="257" spans="1:26" s="37" customFormat="1" ht="15.75" customHeight="1">
      <c r="A257" s="22"/>
      <c r="B257" s="981"/>
      <c r="C257" s="981"/>
      <c r="D257" s="981"/>
      <c r="E257" s="981"/>
      <c r="F257" s="981"/>
      <c r="G257" s="981"/>
      <c r="H257" s="981"/>
      <c r="I257" s="981"/>
      <c r="J257" s="981"/>
      <c r="K257" s="981"/>
      <c r="L257" s="981"/>
      <c r="M257" s="981"/>
      <c r="N257" s="981"/>
      <c r="O257" s="981"/>
      <c r="P257" s="981"/>
      <c r="Q257" s="981"/>
      <c r="S257" s="22"/>
      <c r="T257" s="22"/>
      <c r="U257" s="22"/>
      <c r="V257" s="22"/>
      <c r="W257" s="22"/>
      <c r="X257" s="22"/>
      <c r="Y257" s="22"/>
      <c r="Z257" s="22"/>
    </row>
    <row r="258" spans="1:26" s="37" customFormat="1" ht="15.75" customHeight="1">
      <c r="A258" s="22"/>
      <c r="B258" s="981"/>
      <c r="C258" s="981"/>
      <c r="D258" s="981"/>
      <c r="E258" s="981"/>
      <c r="F258" s="981"/>
      <c r="G258" s="981"/>
      <c r="H258" s="981"/>
      <c r="I258" s="981"/>
      <c r="J258" s="981"/>
      <c r="K258" s="981"/>
      <c r="L258" s="981"/>
      <c r="M258" s="981"/>
      <c r="N258" s="981"/>
      <c r="O258" s="981"/>
      <c r="P258" s="981"/>
      <c r="Q258" s="981"/>
      <c r="S258" s="22"/>
      <c r="T258" s="22"/>
      <c r="U258" s="22"/>
      <c r="V258" s="22"/>
      <c r="W258" s="22"/>
      <c r="X258" s="22"/>
      <c r="Y258" s="22"/>
      <c r="Z258" s="22"/>
    </row>
    <row r="259" spans="1:26" s="37" customFormat="1" ht="15.75" customHeight="1">
      <c r="A259" s="22"/>
      <c r="B259" s="46"/>
      <c r="C259" s="46"/>
      <c r="D259" s="46"/>
      <c r="E259" s="46"/>
      <c r="F259" s="46"/>
      <c r="G259" s="46"/>
      <c r="H259" s="46"/>
      <c r="I259" s="46"/>
      <c r="J259" s="46"/>
      <c r="K259" s="46"/>
      <c r="L259" s="46"/>
      <c r="M259" s="46"/>
      <c r="N259" s="46"/>
      <c r="O259" s="46"/>
      <c r="P259" s="46"/>
      <c r="Q259" s="46"/>
      <c r="S259" s="22"/>
      <c r="T259" s="22"/>
      <c r="U259" s="22"/>
      <c r="V259" s="22"/>
      <c r="W259" s="22"/>
      <c r="X259" s="22"/>
      <c r="Y259" s="22"/>
      <c r="Z259" s="22"/>
    </row>
    <row r="260" spans="1:26" s="37" customFormat="1" ht="15.75" customHeight="1">
      <c r="A260" s="22"/>
      <c r="B260" s="981"/>
      <c r="C260" s="981"/>
      <c r="D260" s="981"/>
      <c r="E260" s="981"/>
      <c r="F260" s="981"/>
      <c r="G260" s="981"/>
      <c r="H260" s="981"/>
      <c r="I260" s="981"/>
      <c r="J260" s="981"/>
      <c r="K260" s="981"/>
      <c r="L260" s="981"/>
      <c r="M260" s="981"/>
      <c r="N260" s="981"/>
      <c r="O260" s="981"/>
      <c r="P260" s="981"/>
      <c r="Q260" s="981"/>
      <c r="S260" s="22"/>
      <c r="T260" s="22"/>
      <c r="U260" s="22"/>
      <c r="V260" s="22"/>
      <c r="W260" s="22"/>
      <c r="X260" s="22"/>
      <c r="Y260" s="22"/>
      <c r="Z260" s="22"/>
    </row>
    <row r="261" spans="1:26" s="37" customFormat="1" ht="15.75" customHeight="1">
      <c r="A261" s="22"/>
      <c r="B261" s="981"/>
      <c r="C261" s="981"/>
      <c r="D261" s="981"/>
      <c r="E261" s="981"/>
      <c r="F261" s="981"/>
      <c r="G261" s="981"/>
      <c r="H261" s="981"/>
      <c r="I261" s="981"/>
      <c r="J261" s="981"/>
      <c r="K261" s="981"/>
      <c r="L261" s="981"/>
      <c r="M261" s="981"/>
      <c r="N261" s="981"/>
      <c r="O261" s="981"/>
      <c r="P261" s="981"/>
      <c r="Q261" s="981"/>
      <c r="S261" s="22"/>
      <c r="T261" s="22"/>
      <c r="U261" s="22"/>
      <c r="V261" s="22"/>
      <c r="W261" s="22"/>
      <c r="X261" s="22"/>
      <c r="Y261" s="22"/>
      <c r="Z261" s="22"/>
    </row>
    <row r="262" spans="1:26" ht="15.75" customHeight="1">
      <c r="B262" s="981"/>
      <c r="C262" s="981"/>
      <c r="D262" s="981"/>
      <c r="E262" s="981"/>
      <c r="F262" s="981"/>
      <c r="G262" s="981"/>
      <c r="H262" s="981"/>
      <c r="I262" s="981"/>
      <c r="J262" s="981"/>
      <c r="K262" s="981"/>
      <c r="L262" s="981"/>
      <c r="M262" s="981"/>
      <c r="N262" s="981"/>
      <c r="O262" s="981"/>
      <c r="P262" s="981"/>
      <c r="Q262" s="981"/>
    </row>
    <row r="263" spans="1:26" ht="15.75" customHeight="1">
      <c r="B263" s="46"/>
      <c r="C263" s="46"/>
      <c r="D263" s="46"/>
      <c r="E263" s="46"/>
      <c r="F263" s="46"/>
      <c r="G263" s="46"/>
      <c r="H263" s="46"/>
      <c r="I263" s="46"/>
      <c r="J263" s="46"/>
      <c r="K263" s="46"/>
      <c r="L263" s="46"/>
      <c r="M263" s="46"/>
      <c r="N263" s="46"/>
      <c r="O263" s="46"/>
      <c r="P263" s="46"/>
      <c r="Q263" s="46"/>
    </row>
    <row r="264" spans="1:26" ht="15.75" customHeight="1">
      <c r="B264" s="981"/>
      <c r="C264" s="981"/>
      <c r="D264" s="981"/>
      <c r="E264" s="981"/>
      <c r="F264" s="981"/>
      <c r="G264" s="981"/>
      <c r="H264" s="981"/>
      <c r="I264" s="981"/>
      <c r="J264" s="981"/>
      <c r="K264" s="981"/>
      <c r="L264" s="981"/>
      <c r="M264" s="981"/>
      <c r="N264" s="981"/>
      <c r="O264" s="981"/>
      <c r="P264" s="981"/>
      <c r="Q264" s="981"/>
    </row>
    <row r="265" spans="1:26" ht="15.75" customHeight="1">
      <c r="B265" s="981"/>
      <c r="C265" s="981"/>
      <c r="D265" s="981"/>
      <c r="E265" s="981"/>
      <c r="F265" s="981"/>
      <c r="G265" s="981"/>
      <c r="H265" s="981"/>
      <c r="I265" s="981"/>
      <c r="J265" s="981"/>
      <c r="K265" s="981"/>
      <c r="L265" s="981"/>
      <c r="M265" s="981"/>
      <c r="N265" s="981"/>
      <c r="O265" s="981"/>
      <c r="P265" s="981"/>
      <c r="Q265" s="981"/>
    </row>
    <row r="266" spans="1:26" ht="18.75" customHeight="1">
      <c r="B266" s="981"/>
      <c r="C266" s="981"/>
      <c r="D266" s="981"/>
      <c r="E266" s="981"/>
      <c r="F266" s="981"/>
      <c r="G266" s="981"/>
      <c r="H266" s="981"/>
      <c r="I266" s="981"/>
      <c r="J266" s="981"/>
      <c r="K266" s="981"/>
      <c r="L266" s="981"/>
      <c r="M266" s="981"/>
      <c r="N266" s="981"/>
      <c r="O266" s="981"/>
      <c r="P266" s="981"/>
      <c r="Q266" s="981"/>
    </row>
    <row r="267" spans="1:26" ht="15.75" customHeight="1">
      <c r="B267" s="981"/>
      <c r="C267" s="981"/>
      <c r="D267" s="981"/>
      <c r="E267" s="981"/>
      <c r="F267" s="981"/>
      <c r="G267" s="981"/>
      <c r="H267" s="981"/>
      <c r="I267" s="981"/>
      <c r="J267" s="981"/>
      <c r="K267" s="981"/>
      <c r="L267" s="981"/>
      <c r="M267" s="981"/>
      <c r="N267" s="981"/>
      <c r="O267" s="981"/>
      <c r="P267" s="981"/>
      <c r="Q267" s="981"/>
    </row>
    <row r="270" spans="1:26">
      <c r="B270" s="40"/>
    </row>
    <row r="272" spans="1:26">
      <c r="B272" s="40"/>
    </row>
    <row r="273" spans="2:17">
      <c r="B273" s="40"/>
    </row>
    <row r="274" spans="2:17" ht="14.25">
      <c r="B274" s="981"/>
      <c r="C274" s="981"/>
      <c r="D274" s="981"/>
      <c r="E274" s="981"/>
      <c r="F274" s="981"/>
      <c r="G274" s="981"/>
      <c r="H274" s="981"/>
      <c r="I274" s="981"/>
      <c r="J274" s="981"/>
      <c r="K274" s="981"/>
      <c r="L274" s="981"/>
      <c r="M274" s="981"/>
      <c r="N274" s="981"/>
      <c r="O274" s="981"/>
      <c r="P274" s="981"/>
      <c r="Q274" s="981"/>
    </row>
    <row r="275" spans="2:17" ht="14.25">
      <c r="B275" s="981"/>
      <c r="C275" s="981"/>
      <c r="D275" s="981"/>
      <c r="E275" s="981"/>
      <c r="F275" s="981"/>
      <c r="G275" s="981"/>
      <c r="H275" s="981"/>
      <c r="I275" s="981"/>
      <c r="J275" s="981"/>
      <c r="K275" s="981"/>
      <c r="L275" s="981"/>
      <c r="M275" s="981"/>
      <c r="N275" s="981"/>
      <c r="O275" s="981"/>
      <c r="P275" s="981"/>
      <c r="Q275" s="981"/>
    </row>
    <row r="276" spans="2:17" ht="14.25">
      <c r="B276" s="981"/>
      <c r="C276" s="981"/>
      <c r="D276" s="981"/>
      <c r="E276" s="981"/>
      <c r="F276" s="981"/>
      <c r="G276" s="981"/>
      <c r="H276" s="981"/>
      <c r="I276" s="981"/>
      <c r="J276" s="981"/>
      <c r="K276" s="981"/>
      <c r="L276" s="981"/>
      <c r="M276" s="981"/>
      <c r="N276" s="981"/>
      <c r="O276" s="981"/>
      <c r="P276" s="981"/>
      <c r="Q276" s="981"/>
    </row>
    <row r="277" spans="2:17" ht="14.25">
      <c r="B277" s="981"/>
      <c r="C277" s="981"/>
      <c r="D277" s="981"/>
      <c r="E277" s="981"/>
      <c r="F277" s="981"/>
      <c r="G277" s="981"/>
      <c r="H277" s="981"/>
      <c r="I277" s="981"/>
      <c r="J277" s="981"/>
      <c r="K277" s="981"/>
      <c r="L277" s="981"/>
      <c r="M277" s="981"/>
      <c r="N277" s="981"/>
      <c r="O277" s="981"/>
      <c r="P277" s="981"/>
      <c r="Q277" s="981"/>
    </row>
    <row r="278" spans="2:17" ht="14.25">
      <c r="B278" s="981"/>
      <c r="C278" s="981"/>
      <c r="D278" s="981"/>
      <c r="E278" s="981"/>
      <c r="F278" s="981"/>
      <c r="G278" s="981"/>
      <c r="H278" s="981"/>
      <c r="I278" s="981"/>
      <c r="J278" s="981"/>
      <c r="K278" s="981"/>
      <c r="L278" s="981"/>
      <c r="M278" s="981"/>
      <c r="N278" s="981"/>
      <c r="O278" s="981"/>
      <c r="P278" s="981"/>
      <c r="Q278" s="981"/>
    </row>
    <row r="279" spans="2:17" ht="14.25">
      <c r="B279" s="981"/>
      <c r="C279" s="981"/>
      <c r="D279" s="981"/>
      <c r="E279" s="981"/>
      <c r="F279" s="981"/>
      <c r="G279" s="981"/>
      <c r="H279" s="981"/>
      <c r="I279" s="981"/>
      <c r="J279" s="981"/>
      <c r="K279" s="981"/>
      <c r="L279" s="981"/>
      <c r="M279" s="981"/>
      <c r="N279" s="981"/>
      <c r="O279" s="981"/>
      <c r="P279" s="981"/>
      <c r="Q279" s="981"/>
    </row>
    <row r="280" spans="2:17" ht="14.25">
      <c r="B280" s="981"/>
      <c r="C280" s="981"/>
      <c r="D280" s="981"/>
      <c r="E280" s="981"/>
      <c r="F280" s="981"/>
      <c r="G280" s="981"/>
      <c r="H280" s="981"/>
      <c r="I280" s="981"/>
      <c r="J280" s="981"/>
      <c r="K280" s="981"/>
      <c r="L280" s="981"/>
      <c r="M280" s="981"/>
      <c r="N280" s="981"/>
      <c r="O280" s="981"/>
      <c r="P280" s="981"/>
      <c r="Q280" s="981"/>
    </row>
    <row r="281" spans="2:17" ht="14.25">
      <c r="B281" s="46"/>
      <c r="C281" s="46"/>
      <c r="D281" s="46"/>
      <c r="E281" s="46"/>
      <c r="F281" s="46"/>
      <c r="G281" s="46"/>
      <c r="H281" s="46"/>
      <c r="I281" s="46"/>
      <c r="J281" s="46"/>
      <c r="K281" s="46"/>
      <c r="L281" s="46"/>
      <c r="M281" s="46"/>
      <c r="N281" s="46"/>
      <c r="O281" s="46"/>
      <c r="P281" s="46"/>
      <c r="Q281" s="46"/>
    </row>
    <row r="282" spans="2:17" ht="14.25">
      <c r="B282" s="981"/>
      <c r="C282" s="981"/>
      <c r="D282" s="981"/>
      <c r="E282" s="981"/>
      <c r="F282" s="981"/>
      <c r="G282" s="981"/>
      <c r="H282" s="981"/>
      <c r="I282" s="981"/>
      <c r="J282" s="981"/>
      <c r="K282" s="981"/>
      <c r="L282" s="981"/>
      <c r="M282" s="981"/>
      <c r="N282" s="981"/>
      <c r="O282" s="981"/>
      <c r="P282" s="981"/>
      <c r="Q282" s="981"/>
    </row>
    <row r="283" spans="2:17" ht="14.25">
      <c r="B283" s="981"/>
      <c r="C283" s="981"/>
      <c r="D283" s="981"/>
      <c r="E283" s="981"/>
      <c r="F283" s="981"/>
      <c r="G283" s="981"/>
      <c r="H283" s="981"/>
      <c r="I283" s="981"/>
      <c r="J283" s="981"/>
      <c r="K283" s="981"/>
      <c r="L283" s="981"/>
      <c r="M283" s="981"/>
      <c r="N283" s="981"/>
      <c r="O283" s="981"/>
      <c r="P283" s="981"/>
      <c r="Q283" s="981"/>
    </row>
    <row r="284" spans="2:17" ht="14.25">
      <c r="B284" s="981"/>
      <c r="C284" s="981"/>
      <c r="D284" s="981"/>
      <c r="E284" s="981"/>
      <c r="F284" s="981"/>
      <c r="G284" s="981"/>
      <c r="H284" s="981"/>
      <c r="I284" s="981"/>
      <c r="J284" s="981"/>
      <c r="K284" s="981"/>
      <c r="L284" s="981"/>
      <c r="M284" s="981"/>
      <c r="N284" s="981"/>
      <c r="O284" s="981"/>
      <c r="P284" s="981"/>
      <c r="Q284" s="981"/>
    </row>
    <row r="285" spans="2:17" ht="14.25">
      <c r="B285" s="981"/>
      <c r="C285" s="981"/>
      <c r="D285" s="981"/>
      <c r="E285" s="981"/>
      <c r="F285" s="981"/>
      <c r="G285" s="981"/>
      <c r="H285" s="981"/>
      <c r="I285" s="981"/>
      <c r="J285" s="981"/>
      <c r="K285" s="981"/>
      <c r="L285" s="981"/>
      <c r="M285" s="981"/>
      <c r="N285" s="981"/>
      <c r="O285" s="981"/>
      <c r="P285" s="981"/>
      <c r="Q285" s="981"/>
    </row>
    <row r="286" spans="2:17" ht="14.25">
      <c r="B286" s="981"/>
      <c r="C286" s="981"/>
      <c r="D286" s="981"/>
      <c r="E286" s="981"/>
      <c r="F286" s="981"/>
      <c r="G286" s="981"/>
      <c r="H286" s="981"/>
      <c r="I286" s="981"/>
      <c r="J286" s="981"/>
      <c r="K286" s="981"/>
      <c r="L286" s="981"/>
      <c r="M286" s="981"/>
      <c r="N286" s="981"/>
      <c r="O286" s="981"/>
      <c r="P286" s="981"/>
      <c r="Q286" s="981"/>
    </row>
    <row r="287" spans="2:17" ht="15.75" customHeight="1">
      <c r="B287" s="33"/>
      <c r="C287" s="33"/>
      <c r="D287" s="33"/>
      <c r="E287" s="33"/>
      <c r="F287" s="33"/>
      <c r="G287" s="33"/>
      <c r="H287" s="33"/>
      <c r="I287" s="33"/>
      <c r="J287" s="33"/>
      <c r="K287" s="33"/>
      <c r="L287" s="33"/>
      <c r="M287" s="33"/>
      <c r="N287" s="33"/>
      <c r="O287" s="33"/>
      <c r="P287" s="33"/>
      <c r="Q287" s="33"/>
    </row>
    <row r="288" spans="2:17" ht="14.25">
      <c r="B288" s="981"/>
      <c r="C288" s="981"/>
      <c r="D288" s="981"/>
      <c r="E288" s="981"/>
      <c r="F288" s="981"/>
      <c r="G288" s="981"/>
      <c r="H288" s="981"/>
      <c r="I288" s="981"/>
      <c r="J288" s="981"/>
      <c r="K288" s="981"/>
      <c r="L288" s="981"/>
      <c r="M288" s="981"/>
      <c r="N288" s="981"/>
      <c r="O288" s="981"/>
      <c r="P288" s="981"/>
      <c r="Q288" s="981"/>
    </row>
    <row r="289" spans="1:26" ht="15.75" customHeight="1">
      <c r="B289" s="33"/>
      <c r="C289" s="33"/>
      <c r="D289" s="33"/>
      <c r="E289" s="33"/>
      <c r="F289" s="33"/>
      <c r="G289" s="33"/>
      <c r="H289" s="33"/>
      <c r="I289" s="33"/>
      <c r="J289" s="33"/>
      <c r="K289" s="33"/>
      <c r="L289" s="33"/>
      <c r="M289" s="33"/>
      <c r="N289" s="33"/>
      <c r="O289" s="33"/>
      <c r="P289" s="33"/>
      <c r="Q289" s="33"/>
    </row>
    <row r="290" spans="1:26" ht="14.25">
      <c r="B290" s="981"/>
      <c r="C290" s="981"/>
      <c r="D290" s="981"/>
      <c r="E290" s="981"/>
      <c r="F290" s="981"/>
      <c r="G290" s="981"/>
      <c r="H290" s="981"/>
      <c r="I290" s="981"/>
      <c r="J290" s="981"/>
      <c r="K290" s="981"/>
      <c r="L290" s="981"/>
      <c r="M290" s="981"/>
      <c r="N290" s="981"/>
      <c r="O290" s="981"/>
      <c r="P290" s="981"/>
      <c r="Q290" s="981"/>
    </row>
    <row r="291" spans="1:26" ht="14.25">
      <c r="B291" s="981"/>
      <c r="C291" s="981"/>
      <c r="D291" s="981"/>
      <c r="E291" s="981"/>
      <c r="F291" s="981"/>
      <c r="G291" s="981"/>
      <c r="H291" s="981"/>
      <c r="I291" s="981"/>
      <c r="J291" s="981"/>
      <c r="K291" s="981"/>
      <c r="L291" s="981"/>
      <c r="M291" s="981"/>
      <c r="N291" s="981"/>
      <c r="O291" s="981"/>
      <c r="P291" s="981"/>
      <c r="Q291" s="981"/>
    </row>
    <row r="293" spans="1:26" ht="14.25">
      <c r="B293" s="981"/>
      <c r="C293" s="981"/>
      <c r="D293" s="981"/>
      <c r="E293" s="981"/>
      <c r="F293" s="981"/>
      <c r="G293" s="981"/>
      <c r="H293" s="981"/>
      <c r="I293" s="981"/>
      <c r="J293" s="981"/>
      <c r="K293" s="981"/>
      <c r="L293" s="981"/>
      <c r="M293" s="981"/>
      <c r="N293" s="981"/>
      <c r="O293" s="981"/>
      <c r="P293" s="981"/>
      <c r="Q293" s="981"/>
    </row>
    <row r="295" spans="1:26" s="37" customFormat="1" ht="15" customHeight="1">
      <c r="A295" s="22"/>
      <c r="B295" s="981"/>
      <c r="C295" s="981"/>
      <c r="D295" s="981"/>
      <c r="E295" s="981"/>
      <c r="F295" s="981"/>
      <c r="G295" s="981"/>
      <c r="H295" s="981"/>
      <c r="I295" s="981"/>
      <c r="J295" s="981"/>
      <c r="K295" s="981"/>
      <c r="L295" s="981"/>
      <c r="M295" s="981"/>
      <c r="N295" s="981"/>
      <c r="O295" s="981"/>
      <c r="P295" s="981"/>
      <c r="Q295" s="981"/>
      <c r="S295" s="22"/>
      <c r="T295" s="22"/>
      <c r="U295" s="22"/>
      <c r="V295" s="22"/>
      <c r="W295" s="22"/>
      <c r="X295" s="22"/>
      <c r="Y295" s="22"/>
      <c r="Z295" s="22"/>
    </row>
    <row r="296" spans="1:26" s="37" customFormat="1" ht="32.25" customHeight="1">
      <c r="A296" s="22"/>
      <c r="B296" s="981"/>
      <c r="C296" s="981"/>
      <c r="D296" s="981"/>
      <c r="E296" s="981"/>
      <c r="F296" s="981"/>
      <c r="G296" s="981"/>
      <c r="H296" s="981"/>
      <c r="I296" s="981"/>
      <c r="J296" s="981"/>
      <c r="K296" s="981"/>
      <c r="L296" s="981"/>
      <c r="M296" s="981"/>
      <c r="N296" s="981"/>
      <c r="O296" s="981"/>
      <c r="P296" s="981"/>
      <c r="Q296" s="981"/>
      <c r="S296" s="22"/>
      <c r="T296" s="22"/>
      <c r="U296" s="22"/>
      <c r="V296" s="22"/>
      <c r="W296" s="22"/>
      <c r="X296" s="22"/>
      <c r="Y296" s="22"/>
      <c r="Z296" s="22"/>
    </row>
    <row r="297" spans="1:26" s="37" customFormat="1" ht="14.25">
      <c r="A297" s="22"/>
      <c r="B297" s="22"/>
      <c r="C297" s="22"/>
      <c r="D297" s="22"/>
      <c r="E297" s="22"/>
      <c r="F297" s="22"/>
      <c r="G297" s="22"/>
      <c r="H297" s="22"/>
      <c r="I297" s="22"/>
      <c r="J297" s="22"/>
      <c r="K297" s="22"/>
      <c r="L297" s="22"/>
      <c r="M297" s="22"/>
      <c r="N297" s="22"/>
      <c r="O297" s="22"/>
      <c r="P297" s="22"/>
      <c r="Q297" s="22"/>
      <c r="S297" s="22"/>
      <c r="T297" s="22"/>
      <c r="U297" s="22"/>
      <c r="V297" s="22"/>
      <c r="W297" s="22"/>
      <c r="X297" s="22"/>
      <c r="Y297" s="22"/>
      <c r="Z297" s="22"/>
    </row>
    <row r="298" spans="1:26" s="37" customFormat="1" ht="14.25">
      <c r="A298" s="22"/>
      <c r="B298" s="981"/>
      <c r="C298" s="981"/>
      <c r="D298" s="981"/>
      <c r="E298" s="981"/>
      <c r="F298" s="981"/>
      <c r="G298" s="981"/>
      <c r="H298" s="981"/>
      <c r="I298" s="981"/>
      <c r="J298" s="981"/>
      <c r="K298" s="981"/>
      <c r="L298" s="981"/>
      <c r="M298" s="981"/>
      <c r="N298" s="981"/>
      <c r="O298" s="981"/>
      <c r="P298" s="981"/>
      <c r="Q298" s="981"/>
      <c r="S298" s="22"/>
      <c r="T298" s="22"/>
      <c r="U298" s="22"/>
      <c r="V298" s="22"/>
      <c r="W298" s="22"/>
      <c r="X298" s="22"/>
      <c r="Y298" s="22"/>
      <c r="Z298" s="22"/>
    </row>
    <row r="299" spans="1:26" s="37" customFormat="1" ht="18.75" customHeight="1">
      <c r="A299" s="22"/>
      <c r="B299" s="22"/>
      <c r="C299" s="22"/>
      <c r="D299" s="22"/>
      <c r="E299" s="22"/>
      <c r="F299" s="22"/>
      <c r="G299" s="22"/>
      <c r="H299" s="22"/>
      <c r="I299" s="22"/>
      <c r="J299" s="22"/>
      <c r="K299" s="22"/>
      <c r="L299" s="22"/>
      <c r="M299" s="22"/>
      <c r="N299" s="22"/>
      <c r="O299" s="22"/>
      <c r="P299" s="22"/>
      <c r="Q299" s="22"/>
      <c r="S299" s="22"/>
      <c r="T299" s="22"/>
      <c r="U299" s="22"/>
      <c r="V299" s="22"/>
      <c r="W299" s="22"/>
      <c r="X299" s="22"/>
      <c r="Y299" s="22"/>
      <c r="Z299" s="22"/>
    </row>
    <row r="300" spans="1:26" s="37" customFormat="1" ht="18.75" customHeight="1">
      <c r="A300" s="22"/>
      <c r="B300" s="981"/>
      <c r="C300" s="981"/>
      <c r="D300" s="981"/>
      <c r="E300" s="981"/>
      <c r="F300" s="981"/>
      <c r="G300" s="981"/>
      <c r="H300" s="981"/>
      <c r="I300" s="981"/>
      <c r="J300" s="981"/>
      <c r="K300" s="981"/>
      <c r="L300" s="981"/>
      <c r="M300" s="981"/>
      <c r="N300" s="981"/>
      <c r="O300" s="981"/>
      <c r="P300" s="981"/>
      <c r="Q300" s="981"/>
      <c r="S300" s="22"/>
      <c r="T300" s="22"/>
      <c r="U300" s="22"/>
      <c r="V300" s="22"/>
      <c r="W300" s="22"/>
      <c r="X300" s="22"/>
      <c r="Y300" s="22"/>
      <c r="Z300" s="22"/>
    </row>
    <row r="302" spans="1:26" s="37" customFormat="1" ht="14.25">
      <c r="A302" s="22"/>
      <c r="B302" s="22"/>
      <c r="C302" s="22"/>
      <c r="D302" s="22"/>
      <c r="E302" s="22"/>
      <c r="F302" s="22"/>
      <c r="G302" s="22"/>
      <c r="H302" s="22"/>
      <c r="I302" s="22"/>
      <c r="J302" s="22"/>
      <c r="K302" s="22"/>
      <c r="L302" s="22"/>
      <c r="M302" s="22"/>
      <c r="N302" s="22"/>
      <c r="O302" s="22"/>
      <c r="P302" s="22"/>
      <c r="Q302" s="22"/>
      <c r="S302" s="22"/>
      <c r="T302" s="22"/>
      <c r="U302" s="22"/>
      <c r="V302" s="22"/>
      <c r="W302" s="22"/>
      <c r="X302" s="22"/>
      <c r="Y302" s="22"/>
      <c r="Z302" s="22"/>
    </row>
    <row r="304" spans="1:26" s="37" customFormat="1" ht="18.75" customHeight="1">
      <c r="A304" s="22"/>
      <c r="B304" s="981"/>
      <c r="C304" s="981"/>
      <c r="D304" s="981"/>
      <c r="E304" s="981"/>
      <c r="F304" s="981"/>
      <c r="G304" s="981"/>
      <c r="H304" s="981"/>
      <c r="I304" s="981"/>
      <c r="J304" s="981"/>
      <c r="K304" s="981"/>
      <c r="L304" s="981"/>
      <c r="M304" s="981"/>
      <c r="N304" s="981"/>
      <c r="O304" s="981"/>
      <c r="P304" s="981"/>
      <c r="Q304" s="981"/>
      <c r="S304" s="22"/>
      <c r="T304" s="22"/>
      <c r="U304" s="22"/>
      <c r="V304" s="22"/>
      <c r="W304" s="22"/>
      <c r="X304" s="22"/>
      <c r="Y304" s="22"/>
      <c r="Z304" s="22"/>
    </row>
    <row r="307" spans="1:26" s="37" customFormat="1">
      <c r="A307" s="22"/>
      <c r="B307" s="40"/>
      <c r="C307" s="38"/>
      <c r="D307" s="38"/>
      <c r="E307" s="38"/>
      <c r="F307" s="38"/>
      <c r="G307" s="38"/>
      <c r="H307" s="38"/>
      <c r="I307" s="38"/>
      <c r="J307" s="38"/>
      <c r="K307" s="38"/>
      <c r="L307" s="38"/>
      <c r="M307" s="38"/>
      <c r="N307" s="38"/>
      <c r="O307" s="38"/>
      <c r="P307" s="38"/>
      <c r="Q307" s="39"/>
      <c r="S307" s="22"/>
      <c r="T307" s="22"/>
      <c r="U307" s="22"/>
      <c r="V307" s="22"/>
      <c r="W307" s="22"/>
      <c r="X307" s="22"/>
      <c r="Y307" s="22"/>
      <c r="Z307" s="22"/>
    </row>
    <row r="308" spans="1:26" s="37" customFormat="1" ht="14.25">
      <c r="A308" s="22"/>
      <c r="B308" s="981"/>
      <c r="C308" s="981"/>
      <c r="D308" s="981"/>
      <c r="E308" s="981"/>
      <c r="F308" s="981"/>
      <c r="G308" s="981"/>
      <c r="H308" s="981"/>
      <c r="I308" s="981"/>
      <c r="J308" s="981"/>
      <c r="K308" s="981"/>
      <c r="L308" s="981"/>
      <c r="M308" s="981"/>
      <c r="N308" s="981"/>
      <c r="O308" s="981"/>
      <c r="P308" s="981"/>
      <c r="Q308" s="981"/>
      <c r="S308" s="22"/>
      <c r="T308" s="22"/>
      <c r="U308" s="22"/>
      <c r="V308" s="22"/>
      <c r="W308" s="22"/>
      <c r="X308" s="22"/>
      <c r="Y308" s="22"/>
      <c r="Z308" s="22"/>
    </row>
    <row r="309" spans="1:26" s="37" customFormat="1" ht="14.25">
      <c r="A309" s="22"/>
      <c r="B309" s="981"/>
      <c r="C309" s="981"/>
      <c r="D309" s="981"/>
      <c r="E309" s="981"/>
      <c r="F309" s="981"/>
      <c r="G309" s="981"/>
      <c r="H309" s="981"/>
      <c r="I309" s="981"/>
      <c r="J309" s="981"/>
      <c r="K309" s="981"/>
      <c r="L309" s="981"/>
      <c r="M309" s="981"/>
      <c r="N309" s="981"/>
      <c r="O309" s="981"/>
      <c r="P309" s="981"/>
      <c r="Q309" s="981"/>
      <c r="S309" s="22"/>
      <c r="T309" s="22"/>
      <c r="U309" s="22"/>
      <c r="V309" s="22"/>
      <c r="W309" s="22"/>
      <c r="X309" s="22"/>
      <c r="Y309" s="22"/>
      <c r="Z309" s="22"/>
    </row>
    <row r="310" spans="1:26" s="37" customFormat="1" ht="14.25">
      <c r="A310" s="22"/>
      <c r="B310" s="981"/>
      <c r="C310" s="981"/>
      <c r="D310" s="981"/>
      <c r="E310" s="981"/>
      <c r="F310" s="981"/>
      <c r="G310" s="981"/>
      <c r="H310" s="981"/>
      <c r="I310" s="981"/>
      <c r="J310" s="981"/>
      <c r="K310" s="981"/>
      <c r="L310" s="981"/>
      <c r="M310" s="981"/>
      <c r="N310" s="981"/>
      <c r="O310" s="981"/>
      <c r="P310" s="981"/>
      <c r="Q310" s="981"/>
      <c r="S310" s="22"/>
      <c r="T310" s="22"/>
      <c r="U310" s="22"/>
      <c r="V310" s="22"/>
      <c r="W310" s="22"/>
      <c r="X310" s="22"/>
      <c r="Y310" s="22"/>
      <c r="Z310" s="22"/>
    </row>
    <row r="315" spans="1:26" s="37" customFormat="1">
      <c r="A315" s="22"/>
      <c r="B315" s="27"/>
      <c r="C315" s="38"/>
      <c r="D315" s="38"/>
      <c r="E315" s="38"/>
      <c r="F315" s="38"/>
      <c r="G315" s="38"/>
      <c r="H315" s="38"/>
      <c r="I315" s="38"/>
      <c r="J315" s="38"/>
      <c r="K315" s="38"/>
      <c r="L315" s="38"/>
      <c r="M315" s="38"/>
      <c r="N315" s="38"/>
      <c r="O315" s="38"/>
      <c r="P315" s="38"/>
      <c r="Q315" s="39"/>
      <c r="S315" s="22"/>
      <c r="T315" s="22"/>
      <c r="U315" s="22"/>
      <c r="V315" s="22"/>
      <c r="W315" s="22"/>
      <c r="X315" s="22"/>
      <c r="Y315" s="22"/>
      <c r="Z315" s="22"/>
    </row>
    <row r="318" spans="1:26" s="37" customFormat="1">
      <c r="A318" s="22"/>
      <c r="B318" s="27"/>
      <c r="C318" s="38"/>
      <c r="D318" s="38"/>
      <c r="E318" s="38"/>
      <c r="F318" s="38"/>
      <c r="G318" s="38"/>
      <c r="H318" s="38"/>
      <c r="I318" s="38"/>
      <c r="J318" s="38"/>
      <c r="K318" s="38"/>
      <c r="L318" s="38"/>
      <c r="M318" s="38"/>
      <c r="N318" s="38"/>
      <c r="O318" s="38"/>
      <c r="P318" s="38"/>
      <c r="Q318" s="39"/>
      <c r="S318" s="22"/>
      <c r="T318" s="22"/>
      <c r="U318" s="22"/>
      <c r="V318" s="22"/>
      <c r="W318" s="22"/>
      <c r="X318" s="22"/>
      <c r="Y318" s="22"/>
      <c r="Z318" s="22"/>
    </row>
    <row r="319" spans="1:26" s="37" customFormat="1">
      <c r="A319" s="22"/>
      <c r="B319" s="27"/>
      <c r="C319" s="38"/>
      <c r="D319" s="38"/>
      <c r="E319" s="38"/>
      <c r="F319" s="38"/>
      <c r="G319" s="38"/>
      <c r="H319" s="38"/>
      <c r="I319" s="38"/>
      <c r="J319" s="38"/>
      <c r="K319" s="38"/>
      <c r="L319" s="38"/>
      <c r="M319" s="38"/>
      <c r="N319" s="38"/>
      <c r="O319" s="38"/>
      <c r="P319" s="38"/>
      <c r="Q319" s="39"/>
      <c r="S319" s="22"/>
      <c r="T319" s="22"/>
      <c r="U319" s="22"/>
      <c r="V319" s="22"/>
      <c r="W319" s="22"/>
      <c r="X319" s="22"/>
      <c r="Y319" s="22"/>
      <c r="Z319" s="22"/>
    </row>
    <row r="321" spans="1:26" s="37" customFormat="1">
      <c r="A321" s="22"/>
      <c r="B321" s="27"/>
      <c r="C321" s="38"/>
      <c r="D321" s="38"/>
      <c r="E321" s="38"/>
      <c r="F321" s="38"/>
      <c r="G321" s="38"/>
      <c r="H321" s="38"/>
      <c r="I321" s="38"/>
      <c r="J321" s="38"/>
      <c r="K321" s="38"/>
      <c r="L321" s="38"/>
      <c r="M321" s="38"/>
      <c r="N321" s="38"/>
      <c r="O321" s="38"/>
      <c r="P321" s="38"/>
      <c r="Q321" s="39"/>
      <c r="S321" s="22"/>
      <c r="T321" s="22"/>
      <c r="U321" s="22"/>
      <c r="V321" s="22"/>
      <c r="W321" s="22"/>
      <c r="X321" s="22"/>
      <c r="Y321" s="22"/>
      <c r="Z321" s="22"/>
    </row>
    <row r="322" spans="1:26" s="37" customFormat="1">
      <c r="A322" s="22"/>
      <c r="B322" s="27"/>
      <c r="C322" s="38"/>
      <c r="D322" s="38"/>
      <c r="E322" s="38"/>
      <c r="F322" s="38"/>
      <c r="G322" s="38"/>
      <c r="H322" s="38"/>
      <c r="I322" s="38"/>
      <c r="J322" s="38"/>
      <c r="K322" s="38"/>
      <c r="L322" s="38"/>
      <c r="M322" s="38"/>
      <c r="N322" s="38"/>
      <c r="O322" s="38"/>
      <c r="P322" s="38"/>
      <c r="Q322" s="39"/>
      <c r="S322" s="22"/>
      <c r="T322" s="22"/>
      <c r="U322" s="22"/>
      <c r="V322" s="22"/>
      <c r="W322" s="22"/>
      <c r="X322" s="22"/>
      <c r="Y322" s="22"/>
      <c r="Z322" s="22"/>
    </row>
    <row r="343" spans="1:26" s="37" customFormat="1" ht="15.75" thickBot="1">
      <c r="A343" s="22"/>
      <c r="B343" s="59"/>
      <c r="C343" s="59"/>
      <c r="D343" s="59"/>
      <c r="E343" s="59"/>
      <c r="F343" s="59"/>
      <c r="G343" s="59"/>
      <c r="H343" s="59"/>
      <c r="I343" s="59"/>
      <c r="J343" s="59"/>
      <c r="K343" s="59"/>
      <c r="L343" s="59"/>
      <c r="M343" s="59"/>
      <c r="N343" s="59"/>
      <c r="O343" s="59"/>
      <c r="P343" s="59"/>
      <c r="Q343" s="59"/>
      <c r="S343" s="22"/>
      <c r="T343" s="22"/>
      <c r="U343" s="22"/>
      <c r="V343" s="22"/>
      <c r="W343" s="22"/>
      <c r="X343" s="22"/>
      <c r="Y343" s="22"/>
      <c r="Z343" s="22"/>
    </row>
    <row r="421" spans="1:26" s="37" customFormat="1" ht="15.75" thickBot="1">
      <c r="A421" s="22"/>
      <c r="B421" s="59"/>
      <c r="C421" s="59"/>
      <c r="D421" s="59"/>
      <c r="E421" s="59"/>
      <c r="F421" s="59"/>
      <c r="G421" s="59"/>
      <c r="H421" s="59"/>
      <c r="I421" s="59"/>
      <c r="J421" s="59"/>
      <c r="K421" s="59"/>
      <c r="L421" s="59"/>
      <c r="M421" s="59"/>
      <c r="N421" s="59"/>
      <c r="O421" s="59"/>
      <c r="P421" s="59"/>
      <c r="Q421" s="59"/>
      <c r="S421" s="22"/>
      <c r="T421" s="22"/>
      <c r="U421" s="22"/>
      <c r="V421" s="22"/>
      <c r="W421" s="22"/>
      <c r="X421" s="22"/>
      <c r="Y421" s="22"/>
      <c r="Z421" s="22"/>
    </row>
    <row r="496" spans="1:26" s="37" customFormat="1" ht="22.5" customHeight="1">
      <c r="A496" s="22"/>
      <c r="B496" s="60"/>
      <c r="C496" s="60"/>
      <c r="D496" s="60"/>
      <c r="E496" s="60"/>
      <c r="F496" s="60"/>
      <c r="G496" s="60"/>
      <c r="H496" s="60"/>
      <c r="I496" s="60"/>
      <c r="J496" s="60"/>
      <c r="K496" s="60"/>
      <c r="L496" s="60"/>
      <c r="M496" s="60"/>
      <c r="N496" s="60"/>
      <c r="O496" s="60"/>
      <c r="P496" s="60"/>
      <c r="Q496" s="60"/>
      <c r="S496" s="22"/>
      <c r="T496" s="22"/>
      <c r="U496" s="22"/>
      <c r="V496" s="22"/>
      <c r="W496" s="22"/>
      <c r="X496" s="22"/>
      <c r="Y496" s="22"/>
      <c r="Z496" s="22"/>
    </row>
    <row r="497" spans="1:26" s="37" customFormat="1" ht="16.5" customHeight="1">
      <c r="A497" s="22"/>
      <c r="B497" s="61"/>
      <c r="C497" s="61"/>
      <c r="D497" s="61"/>
      <c r="E497" s="61"/>
      <c r="F497" s="61"/>
      <c r="G497" s="61"/>
      <c r="H497" s="61"/>
      <c r="I497" s="61"/>
      <c r="J497" s="61"/>
      <c r="K497" s="61"/>
      <c r="L497" s="61"/>
      <c r="M497" s="61"/>
      <c r="N497" s="61"/>
      <c r="O497" s="61"/>
      <c r="P497" s="61"/>
      <c r="Q497" s="61"/>
      <c r="S497" s="22"/>
      <c r="T497" s="22"/>
      <c r="U497" s="22"/>
      <c r="V497" s="22"/>
      <c r="W497" s="22"/>
      <c r="X497" s="22"/>
      <c r="Y497" s="22"/>
      <c r="Z497" s="22"/>
    </row>
    <row r="498" spans="1:26" s="37" customFormat="1">
      <c r="A498" s="22"/>
      <c r="B498" s="61"/>
      <c r="C498" s="62"/>
      <c r="D498" s="62"/>
      <c r="E498" s="62"/>
      <c r="F498" s="62"/>
      <c r="G498" s="62"/>
      <c r="H498" s="62"/>
      <c r="I498" s="62"/>
      <c r="J498" s="62"/>
      <c r="K498" s="62"/>
      <c r="L498" s="62"/>
      <c r="M498" s="62"/>
      <c r="N498" s="62"/>
      <c r="O498" s="62"/>
      <c r="P498" s="62"/>
      <c r="Q498" s="63"/>
      <c r="S498" s="22"/>
      <c r="T498" s="22"/>
      <c r="U498" s="22"/>
      <c r="V498" s="22"/>
      <c r="W498" s="22"/>
      <c r="X498" s="22"/>
      <c r="Y498" s="22"/>
      <c r="Z498" s="22"/>
    </row>
    <row r="499" spans="1:26" s="37" customFormat="1">
      <c r="A499" s="22"/>
      <c r="B499" s="61"/>
      <c r="C499" s="62"/>
      <c r="D499" s="62"/>
      <c r="E499" s="62"/>
      <c r="F499" s="62"/>
      <c r="G499" s="62"/>
      <c r="H499" s="62"/>
      <c r="I499" s="62"/>
      <c r="J499" s="62"/>
      <c r="K499" s="62"/>
      <c r="L499" s="62"/>
      <c r="M499" s="62"/>
      <c r="N499" s="62"/>
      <c r="O499" s="62"/>
      <c r="P499" s="62"/>
      <c r="Q499" s="63"/>
      <c r="S499" s="22"/>
      <c r="T499" s="22"/>
      <c r="U499" s="22"/>
      <c r="V499" s="22"/>
      <c r="W499" s="22"/>
      <c r="X499" s="22"/>
      <c r="Y499" s="22"/>
      <c r="Z499" s="22"/>
    </row>
    <row r="500" spans="1:26" s="37" customFormat="1">
      <c r="A500" s="22"/>
      <c r="B500" s="61"/>
      <c r="C500" s="62"/>
      <c r="D500" s="62"/>
      <c r="E500" s="62"/>
      <c r="F500" s="62"/>
      <c r="G500" s="62"/>
      <c r="H500" s="62"/>
      <c r="I500" s="62"/>
      <c r="J500" s="62"/>
      <c r="K500" s="62"/>
      <c r="L500" s="62"/>
      <c r="M500" s="62"/>
      <c r="N500" s="62"/>
      <c r="O500" s="62"/>
      <c r="P500" s="62"/>
      <c r="Q500" s="63"/>
      <c r="S500" s="22"/>
      <c r="T500" s="22"/>
      <c r="U500" s="22"/>
      <c r="V500" s="22"/>
      <c r="W500" s="22"/>
      <c r="X500" s="22"/>
      <c r="Y500" s="22"/>
      <c r="Z500" s="22"/>
    </row>
    <row r="574" spans="3:18" ht="18" customHeight="1">
      <c r="R574" s="64"/>
    </row>
    <row r="575" spans="3:18" ht="24" customHeight="1">
      <c r="R575" s="64"/>
    </row>
    <row r="576" spans="3:18" ht="14.25">
      <c r="C576" s="22"/>
      <c r="D576" s="22"/>
      <c r="E576" s="22"/>
      <c r="F576" s="22"/>
      <c r="G576" s="22"/>
      <c r="H576" s="22"/>
      <c r="I576" s="22"/>
      <c r="J576" s="22"/>
      <c r="K576" s="22"/>
      <c r="L576" s="22"/>
      <c r="M576" s="22"/>
      <c r="N576" s="22"/>
      <c r="O576" s="22"/>
      <c r="P576" s="22"/>
      <c r="Q576" s="22"/>
    </row>
    <row r="577" spans="3:20" ht="39" customHeight="1">
      <c r="C577" s="22"/>
      <c r="D577" s="22"/>
      <c r="E577" s="22"/>
      <c r="F577" s="22"/>
      <c r="G577" s="22"/>
      <c r="H577" s="22"/>
      <c r="I577" s="22"/>
      <c r="J577" s="22"/>
      <c r="K577" s="22"/>
      <c r="L577" s="22"/>
      <c r="M577" s="22"/>
      <c r="N577" s="22"/>
      <c r="O577" s="22"/>
      <c r="P577" s="22"/>
      <c r="Q577" s="22"/>
    </row>
    <row r="578" spans="3:20" ht="14.25">
      <c r="C578" s="22"/>
      <c r="D578" s="22"/>
      <c r="E578" s="22"/>
      <c r="F578" s="22"/>
      <c r="G578" s="22"/>
      <c r="H578" s="22"/>
      <c r="I578" s="22"/>
      <c r="J578" s="22"/>
      <c r="K578" s="22"/>
      <c r="L578" s="22"/>
      <c r="M578" s="22"/>
      <c r="N578" s="22"/>
      <c r="O578" s="22"/>
      <c r="P578" s="22"/>
      <c r="Q578" s="22"/>
      <c r="S578" s="65"/>
      <c r="T578" s="65"/>
    </row>
    <row r="579" spans="3:20" ht="14.25">
      <c r="C579" s="22"/>
      <c r="D579" s="22"/>
      <c r="E579" s="22"/>
      <c r="F579" s="22"/>
      <c r="G579" s="22"/>
      <c r="H579" s="22"/>
      <c r="I579" s="22"/>
      <c r="J579" s="22"/>
      <c r="K579" s="22"/>
      <c r="L579" s="22"/>
      <c r="M579" s="22"/>
      <c r="N579" s="22"/>
      <c r="O579" s="22"/>
      <c r="P579" s="22"/>
      <c r="Q579" s="22"/>
      <c r="S579" s="65"/>
      <c r="T579" s="65"/>
    </row>
    <row r="580" spans="3:20" ht="14.25">
      <c r="C580" s="22"/>
      <c r="D580" s="22"/>
      <c r="E580" s="22"/>
      <c r="F580" s="22"/>
      <c r="G580" s="22"/>
      <c r="H580" s="22"/>
      <c r="I580" s="22"/>
      <c r="J580" s="22"/>
      <c r="K580" s="22"/>
      <c r="L580" s="22"/>
      <c r="M580" s="22"/>
      <c r="N580" s="22"/>
      <c r="O580" s="22"/>
      <c r="P580" s="22"/>
      <c r="Q580" s="22"/>
      <c r="S580" s="65"/>
      <c r="T580" s="65"/>
    </row>
    <row r="581" spans="3:20" ht="14.25">
      <c r="C581" s="22"/>
      <c r="D581" s="22"/>
      <c r="E581" s="22"/>
      <c r="F581" s="22"/>
      <c r="G581" s="22"/>
      <c r="H581" s="22"/>
      <c r="I581" s="22"/>
      <c r="J581" s="22"/>
      <c r="K581" s="22"/>
      <c r="L581" s="22"/>
      <c r="M581" s="22"/>
      <c r="N581" s="22"/>
      <c r="O581" s="22"/>
      <c r="P581" s="22"/>
      <c r="Q581" s="22"/>
      <c r="S581" s="65"/>
      <c r="T581" s="65"/>
    </row>
    <row r="582" spans="3:20" ht="14.25">
      <c r="C582" s="22"/>
      <c r="D582" s="22"/>
      <c r="E582" s="22"/>
      <c r="F582" s="22"/>
      <c r="G582" s="22"/>
      <c r="H582" s="22"/>
      <c r="I582" s="22"/>
      <c r="J582" s="22"/>
      <c r="K582" s="22"/>
      <c r="L582" s="22"/>
      <c r="M582" s="22"/>
      <c r="N582" s="22"/>
      <c r="O582" s="22"/>
      <c r="P582" s="22"/>
      <c r="Q582" s="22"/>
      <c r="S582" s="65"/>
      <c r="T582" s="65"/>
    </row>
    <row r="583" spans="3:20" ht="14.25">
      <c r="C583" s="22"/>
      <c r="D583" s="22"/>
      <c r="E583" s="22"/>
      <c r="F583" s="22"/>
      <c r="G583" s="22"/>
      <c r="H583" s="22"/>
      <c r="I583" s="22"/>
      <c r="J583" s="22"/>
      <c r="K583" s="22"/>
      <c r="L583" s="22"/>
      <c r="M583" s="22"/>
      <c r="N583" s="22"/>
      <c r="O583" s="22"/>
      <c r="P583" s="22"/>
      <c r="Q583" s="22"/>
      <c r="S583" s="65"/>
      <c r="T583" s="65"/>
    </row>
    <row r="584" spans="3:20" ht="14.25">
      <c r="C584" s="22"/>
      <c r="D584" s="22"/>
      <c r="E584" s="22"/>
      <c r="F584" s="22"/>
      <c r="G584" s="22"/>
      <c r="H584" s="22"/>
      <c r="I584" s="22"/>
      <c r="J584" s="22"/>
      <c r="K584" s="22"/>
      <c r="L584" s="22"/>
      <c r="M584" s="22"/>
      <c r="N584" s="22"/>
      <c r="O584" s="22"/>
      <c r="P584" s="22"/>
      <c r="Q584" s="22"/>
      <c r="S584" s="65"/>
      <c r="T584" s="65"/>
    </row>
    <row r="585" spans="3:20" ht="14.25">
      <c r="C585" s="22"/>
      <c r="D585" s="22"/>
      <c r="E585" s="22"/>
      <c r="F585" s="22"/>
      <c r="G585" s="22"/>
      <c r="H585" s="22"/>
      <c r="I585" s="22"/>
      <c r="J585" s="22"/>
      <c r="K585" s="22"/>
      <c r="L585" s="22"/>
      <c r="M585" s="22"/>
      <c r="N585" s="22"/>
      <c r="O585" s="22"/>
      <c r="P585" s="22"/>
      <c r="Q585" s="22"/>
      <c r="S585" s="65"/>
      <c r="T585" s="65"/>
    </row>
    <row r="586" spans="3:20" ht="14.25">
      <c r="C586" s="22"/>
      <c r="D586" s="22"/>
      <c r="E586" s="22"/>
      <c r="F586" s="22"/>
      <c r="G586" s="22"/>
      <c r="H586" s="22"/>
      <c r="I586" s="22"/>
      <c r="J586" s="22"/>
      <c r="K586" s="22"/>
      <c r="L586" s="22"/>
      <c r="M586" s="22"/>
      <c r="N586" s="22"/>
      <c r="O586" s="22"/>
      <c r="P586" s="22"/>
      <c r="Q586" s="22"/>
      <c r="S586" s="65"/>
      <c r="T586" s="65"/>
    </row>
    <row r="587" spans="3:20" ht="14.25">
      <c r="C587" s="22"/>
      <c r="D587" s="22"/>
      <c r="E587" s="22"/>
      <c r="F587" s="22"/>
      <c r="G587" s="22"/>
      <c r="H587" s="22"/>
      <c r="I587" s="22"/>
      <c r="J587" s="22"/>
      <c r="K587" s="22"/>
      <c r="L587" s="22"/>
      <c r="M587" s="22"/>
      <c r="N587" s="22"/>
      <c r="O587" s="22"/>
      <c r="P587" s="22"/>
      <c r="Q587" s="22"/>
      <c r="S587" s="65"/>
      <c r="T587" s="65"/>
    </row>
    <row r="588" spans="3:20" ht="14.25">
      <c r="C588" s="22"/>
      <c r="D588" s="22"/>
      <c r="E588" s="22"/>
      <c r="F588" s="22"/>
      <c r="G588" s="22"/>
      <c r="H588" s="22"/>
      <c r="I588" s="22"/>
      <c r="J588" s="22"/>
      <c r="K588" s="22"/>
      <c r="L588" s="22"/>
      <c r="M588" s="22"/>
      <c r="N588" s="22"/>
      <c r="O588" s="22"/>
      <c r="P588" s="22"/>
      <c r="Q588" s="22"/>
      <c r="S588" s="65"/>
      <c r="T588" s="65"/>
    </row>
    <row r="589" spans="3:20" ht="14.25">
      <c r="C589" s="22"/>
      <c r="D589" s="22"/>
      <c r="E589" s="22"/>
      <c r="F589" s="22"/>
      <c r="G589" s="22"/>
      <c r="H589" s="22"/>
      <c r="I589" s="22"/>
      <c r="J589" s="22"/>
      <c r="K589" s="22"/>
      <c r="L589" s="22"/>
      <c r="M589" s="22"/>
      <c r="N589" s="22"/>
      <c r="O589" s="22"/>
      <c r="P589" s="22"/>
      <c r="Q589" s="22"/>
      <c r="S589" s="65"/>
      <c r="T589" s="65"/>
    </row>
    <row r="590" spans="3:20" ht="14.25">
      <c r="C590" s="22"/>
      <c r="D590" s="22"/>
      <c r="E590" s="22"/>
      <c r="F590" s="22"/>
      <c r="G590" s="22"/>
      <c r="H590" s="22"/>
      <c r="I590" s="22"/>
      <c r="J590" s="22"/>
      <c r="K590" s="22"/>
      <c r="L590" s="22"/>
      <c r="M590" s="22"/>
      <c r="N590" s="22"/>
      <c r="O590" s="22"/>
      <c r="P590" s="22"/>
      <c r="Q590" s="22"/>
      <c r="S590" s="65"/>
      <c r="T590" s="65"/>
    </row>
    <row r="591" spans="3:20" ht="14.25">
      <c r="C591" s="22"/>
      <c r="D591" s="22"/>
      <c r="E591" s="22"/>
      <c r="F591" s="22"/>
      <c r="G591" s="22"/>
      <c r="H591" s="22"/>
      <c r="I591" s="22"/>
      <c r="J591" s="22"/>
      <c r="K591" s="22"/>
      <c r="L591" s="22"/>
      <c r="M591" s="22"/>
      <c r="N591" s="22"/>
      <c r="O591" s="22"/>
      <c r="P591" s="22"/>
      <c r="Q591" s="22"/>
      <c r="S591" s="65"/>
      <c r="T591" s="65"/>
    </row>
    <row r="592" spans="3:20" ht="14.25">
      <c r="C592" s="22"/>
      <c r="D592" s="22"/>
      <c r="E592" s="22"/>
      <c r="F592" s="22"/>
      <c r="G592" s="22"/>
      <c r="H592" s="22"/>
      <c r="I592" s="22"/>
      <c r="J592" s="22"/>
      <c r="K592" s="22"/>
      <c r="L592" s="22"/>
      <c r="M592" s="22"/>
      <c r="N592" s="22"/>
      <c r="O592" s="22"/>
      <c r="P592" s="22"/>
      <c r="Q592" s="22"/>
      <c r="S592" s="65"/>
      <c r="T592" s="65"/>
    </row>
    <row r="593" spans="3:26" ht="14.25">
      <c r="C593" s="22"/>
      <c r="D593" s="22"/>
      <c r="E593" s="22"/>
      <c r="F593" s="22"/>
      <c r="G593" s="22"/>
      <c r="H593" s="22"/>
      <c r="I593" s="22"/>
      <c r="J593" s="22"/>
      <c r="K593" s="22"/>
      <c r="L593" s="22"/>
      <c r="M593" s="22"/>
      <c r="N593" s="22"/>
      <c r="O593" s="22"/>
      <c r="P593" s="22"/>
      <c r="Q593" s="22"/>
      <c r="S593" s="65"/>
      <c r="T593" s="65"/>
    </row>
    <row r="594" spans="3:26" ht="14.25">
      <c r="C594" s="22"/>
      <c r="D594" s="22"/>
      <c r="E594" s="22"/>
      <c r="F594" s="22"/>
      <c r="G594" s="22"/>
      <c r="H594" s="22"/>
      <c r="I594" s="22"/>
      <c r="J594" s="22"/>
      <c r="K594" s="22"/>
      <c r="L594" s="22"/>
      <c r="M594" s="22"/>
      <c r="N594" s="22"/>
      <c r="O594" s="22"/>
      <c r="P594" s="22"/>
      <c r="Q594" s="22"/>
      <c r="S594" s="65"/>
      <c r="T594" s="65"/>
    </row>
    <row r="595" spans="3:26" ht="14.25">
      <c r="C595" s="22"/>
      <c r="D595" s="22"/>
      <c r="E595" s="22"/>
      <c r="F595" s="22"/>
      <c r="G595" s="22"/>
      <c r="H595" s="22"/>
      <c r="I595" s="22"/>
      <c r="J595" s="22"/>
      <c r="K595" s="22"/>
      <c r="L595" s="22"/>
      <c r="M595" s="22"/>
      <c r="N595" s="22"/>
      <c r="O595" s="22"/>
      <c r="P595" s="22"/>
      <c r="Q595" s="22"/>
      <c r="S595" s="65"/>
      <c r="T595" s="65"/>
    </row>
    <row r="596" spans="3:26" ht="14.25">
      <c r="C596" s="22"/>
      <c r="D596" s="22"/>
      <c r="E596" s="22"/>
      <c r="F596" s="22"/>
      <c r="G596" s="22"/>
      <c r="H596" s="22"/>
      <c r="I596" s="22"/>
      <c r="J596" s="22"/>
      <c r="K596" s="22"/>
      <c r="L596" s="22"/>
      <c r="M596" s="22"/>
      <c r="N596" s="22"/>
      <c r="O596" s="22"/>
      <c r="P596" s="22"/>
      <c r="Q596" s="22"/>
    </row>
    <row r="597" spans="3:26" ht="14.25">
      <c r="C597" s="22"/>
      <c r="D597" s="22"/>
      <c r="E597" s="22"/>
      <c r="F597" s="22"/>
      <c r="G597" s="22"/>
      <c r="H597" s="22"/>
      <c r="I597" s="22"/>
      <c r="J597" s="22"/>
      <c r="K597" s="22"/>
      <c r="L597" s="22"/>
      <c r="M597" s="22"/>
      <c r="N597" s="22"/>
      <c r="O597" s="22"/>
      <c r="P597" s="22"/>
      <c r="Q597" s="22"/>
    </row>
    <row r="598" spans="3:26" s="37" customFormat="1" ht="14.25">
      <c r="S598" s="22"/>
      <c r="T598" s="22"/>
      <c r="U598" s="22"/>
      <c r="V598" s="22"/>
      <c r="W598" s="22"/>
      <c r="X598" s="22"/>
      <c r="Y598" s="22"/>
      <c r="Z598" s="22"/>
    </row>
    <row r="599" spans="3:26" s="37" customFormat="1" ht="14.25">
      <c r="S599" s="22"/>
      <c r="T599" s="22"/>
      <c r="U599" s="22"/>
      <c r="V599" s="22"/>
      <c r="W599" s="22"/>
      <c r="X599" s="22"/>
      <c r="Y599" s="22"/>
      <c r="Z599" s="22"/>
    </row>
    <row r="600" spans="3:26" s="37" customFormat="1" ht="14.25">
      <c r="S600" s="22"/>
      <c r="T600" s="22"/>
      <c r="U600" s="22"/>
      <c r="V600" s="22"/>
      <c r="W600" s="22"/>
      <c r="X600" s="22"/>
      <c r="Y600" s="22"/>
      <c r="Z600" s="22"/>
    </row>
    <row r="601" spans="3:26" s="37" customFormat="1" ht="14.25">
      <c r="S601" s="22"/>
      <c r="T601" s="22"/>
      <c r="U601" s="22"/>
      <c r="V601" s="22"/>
      <c r="W601" s="22"/>
      <c r="X601" s="22"/>
      <c r="Y601" s="22"/>
      <c r="Z601" s="22"/>
    </row>
    <row r="602" spans="3:26" s="37" customFormat="1" ht="14.25">
      <c r="S602" s="22"/>
      <c r="T602" s="22"/>
      <c r="U602" s="22"/>
      <c r="V602" s="22"/>
      <c r="W602" s="22"/>
      <c r="X602" s="22"/>
      <c r="Y602" s="22"/>
      <c r="Z602" s="22"/>
    </row>
    <row r="603" spans="3:26" s="37" customFormat="1" ht="14.25">
      <c r="S603" s="22"/>
      <c r="T603" s="22"/>
      <c r="U603" s="22"/>
      <c r="V603" s="22"/>
      <c r="W603" s="22"/>
      <c r="X603" s="22"/>
      <c r="Y603" s="22"/>
      <c r="Z603" s="22"/>
    </row>
    <row r="604" spans="3:26" s="37" customFormat="1" ht="14.25">
      <c r="S604" s="22"/>
      <c r="T604" s="22"/>
      <c r="U604" s="22"/>
      <c r="V604" s="22"/>
      <c r="W604" s="22"/>
      <c r="X604" s="22"/>
      <c r="Y604" s="22"/>
      <c r="Z604" s="22"/>
    </row>
    <row r="605" spans="3:26" s="37" customFormat="1" ht="14.25">
      <c r="S605" s="22"/>
      <c r="T605" s="22"/>
      <c r="U605" s="22"/>
      <c r="V605" s="22"/>
      <c r="W605" s="22"/>
      <c r="X605" s="22"/>
      <c r="Y605" s="22"/>
      <c r="Z605" s="22"/>
    </row>
    <row r="606" spans="3:26" s="37" customFormat="1" ht="14.25">
      <c r="S606" s="22"/>
      <c r="T606" s="22"/>
      <c r="U606" s="22"/>
      <c r="V606" s="22"/>
      <c r="W606" s="22"/>
      <c r="X606" s="22"/>
      <c r="Y606" s="22"/>
      <c r="Z606" s="22"/>
    </row>
    <row r="607" spans="3:26" s="37" customFormat="1" ht="14.25">
      <c r="S607" s="22"/>
      <c r="T607" s="22"/>
      <c r="U607" s="22"/>
      <c r="V607" s="22"/>
      <c r="W607" s="22"/>
      <c r="X607" s="22"/>
      <c r="Y607" s="22"/>
      <c r="Z607" s="22"/>
    </row>
    <row r="608" spans="3:26" s="37" customFormat="1" ht="14.25">
      <c r="S608" s="22"/>
      <c r="T608" s="22"/>
      <c r="U608" s="22"/>
      <c r="V608" s="22"/>
      <c r="W608" s="22"/>
      <c r="X608" s="22"/>
      <c r="Y608" s="22"/>
      <c r="Z608" s="22"/>
    </row>
    <row r="609" spans="2:26" s="37" customFormat="1" ht="14.25">
      <c r="S609" s="22"/>
      <c r="T609" s="22"/>
      <c r="U609" s="22"/>
      <c r="V609" s="22"/>
      <c r="W609" s="22"/>
      <c r="X609" s="22"/>
      <c r="Y609" s="22"/>
      <c r="Z609" s="22"/>
    </row>
    <row r="610" spans="2:26" s="37" customFormat="1">
      <c r="B610" s="22"/>
      <c r="C610" s="66"/>
      <c r="D610" s="66"/>
      <c r="E610" s="66"/>
      <c r="F610" s="66"/>
      <c r="G610" s="66"/>
      <c r="H610" s="66"/>
      <c r="I610" s="66"/>
      <c r="J610" s="66"/>
      <c r="K610" s="66"/>
      <c r="L610" s="66"/>
      <c r="M610" s="66"/>
      <c r="N610" s="66"/>
      <c r="O610" s="66"/>
      <c r="P610" s="66"/>
      <c r="S610" s="22"/>
      <c r="T610" s="22"/>
      <c r="U610" s="22"/>
      <c r="V610" s="22"/>
      <c r="W610" s="22"/>
      <c r="X610" s="22"/>
      <c r="Y610" s="22"/>
      <c r="Z610" s="22"/>
    </row>
    <row r="611" spans="2:26" s="37" customFormat="1">
      <c r="B611" s="22"/>
      <c r="C611" s="66"/>
      <c r="D611" s="66"/>
      <c r="E611" s="66"/>
      <c r="F611" s="66"/>
      <c r="G611" s="66"/>
      <c r="H611" s="66"/>
      <c r="I611" s="66"/>
      <c r="J611" s="66"/>
      <c r="K611" s="66"/>
      <c r="L611" s="66"/>
      <c r="M611" s="66"/>
      <c r="N611" s="66"/>
      <c r="O611" s="66"/>
      <c r="P611" s="66"/>
      <c r="S611" s="22"/>
      <c r="T611" s="22"/>
      <c r="U611" s="22"/>
      <c r="V611" s="22"/>
      <c r="W611" s="22"/>
      <c r="X611" s="22"/>
      <c r="Y611" s="22"/>
      <c r="Z611" s="22"/>
    </row>
    <row r="612" spans="2:26" s="37" customFormat="1">
      <c r="B612" s="22"/>
      <c r="C612" s="66"/>
      <c r="D612" s="66"/>
      <c r="E612" s="66"/>
      <c r="F612" s="66"/>
      <c r="G612" s="66"/>
      <c r="H612" s="66"/>
      <c r="I612" s="66"/>
      <c r="J612" s="66"/>
      <c r="K612" s="66"/>
      <c r="L612" s="66"/>
      <c r="M612" s="66"/>
      <c r="N612" s="66"/>
      <c r="O612" s="66"/>
      <c r="P612" s="66"/>
      <c r="S612" s="22"/>
      <c r="T612" s="22"/>
      <c r="U612" s="22"/>
      <c r="V612" s="22"/>
      <c r="W612" s="22"/>
      <c r="X612" s="22"/>
      <c r="Y612" s="22"/>
      <c r="Z612" s="22"/>
    </row>
    <row r="613" spans="2:26" s="37" customFormat="1">
      <c r="B613" s="22"/>
      <c r="C613" s="66"/>
      <c r="D613" s="66"/>
      <c r="E613" s="66"/>
      <c r="F613" s="66"/>
      <c r="G613" s="66"/>
      <c r="H613" s="66"/>
      <c r="I613" s="66"/>
      <c r="J613" s="66"/>
      <c r="K613" s="66"/>
      <c r="L613" s="66"/>
      <c r="M613" s="66"/>
      <c r="N613" s="66"/>
      <c r="O613" s="66"/>
      <c r="P613" s="66"/>
      <c r="S613" s="22"/>
      <c r="T613" s="22"/>
      <c r="U613" s="22"/>
      <c r="V613" s="22"/>
      <c r="W613" s="22"/>
      <c r="X613" s="22"/>
      <c r="Y613" s="22"/>
      <c r="Z613" s="22"/>
    </row>
    <row r="614" spans="2:26" s="37" customFormat="1">
      <c r="B614" s="22"/>
      <c r="C614" s="66"/>
      <c r="D614" s="66"/>
      <c r="E614" s="66"/>
      <c r="F614" s="66"/>
      <c r="G614" s="66"/>
      <c r="H614" s="66"/>
      <c r="I614" s="66"/>
      <c r="J614" s="66"/>
      <c r="K614" s="66"/>
      <c r="L614" s="66"/>
      <c r="M614" s="66"/>
      <c r="N614" s="66"/>
      <c r="O614" s="66"/>
      <c r="P614" s="66"/>
      <c r="S614" s="22"/>
      <c r="T614" s="22"/>
      <c r="U614" s="22"/>
      <c r="V614" s="22"/>
      <c r="W614" s="22"/>
      <c r="X614" s="22"/>
      <c r="Y614" s="22"/>
      <c r="Z614" s="22"/>
    </row>
    <row r="615" spans="2:26" s="37" customFormat="1">
      <c r="B615" s="22"/>
      <c r="C615" s="66"/>
      <c r="D615" s="66"/>
      <c r="E615" s="66"/>
      <c r="F615" s="66"/>
      <c r="G615" s="66"/>
      <c r="H615" s="66"/>
      <c r="I615" s="66"/>
      <c r="J615" s="66"/>
      <c r="K615" s="66"/>
      <c r="L615" s="66"/>
      <c r="M615" s="66"/>
      <c r="N615" s="66"/>
      <c r="O615" s="66"/>
      <c r="P615" s="66"/>
      <c r="S615" s="22"/>
      <c r="T615" s="22"/>
      <c r="U615" s="22"/>
      <c r="V615" s="22"/>
      <c r="W615" s="22"/>
      <c r="X615" s="22"/>
      <c r="Y615" s="22"/>
      <c r="Z615" s="22"/>
    </row>
    <row r="616" spans="2:26" s="37" customFormat="1">
      <c r="B616" s="22"/>
      <c r="C616" s="66"/>
      <c r="D616" s="66"/>
      <c r="E616" s="66"/>
      <c r="F616" s="66"/>
      <c r="G616" s="66"/>
      <c r="H616" s="66"/>
      <c r="I616" s="66"/>
      <c r="J616" s="66"/>
      <c r="K616" s="66"/>
      <c r="L616" s="66"/>
      <c r="M616" s="66"/>
      <c r="N616" s="66"/>
      <c r="O616" s="66"/>
      <c r="P616" s="66"/>
      <c r="S616" s="22"/>
      <c r="T616" s="22"/>
      <c r="U616" s="22"/>
      <c r="V616" s="22"/>
      <c r="W616" s="22"/>
      <c r="X616" s="22"/>
      <c r="Y616" s="22"/>
      <c r="Z616" s="22"/>
    </row>
    <row r="617" spans="2:26" s="37" customFormat="1">
      <c r="B617" s="22"/>
      <c r="C617" s="66"/>
      <c r="D617" s="66"/>
      <c r="E617" s="66"/>
      <c r="F617" s="66"/>
      <c r="G617" s="66"/>
      <c r="H617" s="66"/>
      <c r="I617" s="66"/>
      <c r="J617" s="66"/>
      <c r="K617" s="66"/>
      <c r="L617" s="66"/>
      <c r="M617" s="66"/>
      <c r="N617" s="66"/>
      <c r="O617" s="66"/>
      <c r="P617" s="66"/>
      <c r="S617" s="22"/>
      <c r="T617" s="22"/>
      <c r="U617" s="22"/>
      <c r="V617" s="22"/>
      <c r="W617" s="22"/>
      <c r="X617" s="22"/>
      <c r="Y617" s="22"/>
      <c r="Z617" s="22"/>
    </row>
    <row r="618" spans="2:26" s="37" customFormat="1">
      <c r="B618" s="22"/>
      <c r="C618" s="66"/>
      <c r="D618" s="66"/>
      <c r="E618" s="66"/>
      <c r="F618" s="66"/>
      <c r="G618" s="66"/>
      <c r="H618" s="66"/>
      <c r="I618" s="66"/>
      <c r="J618" s="66"/>
      <c r="K618" s="66"/>
      <c r="L618" s="66"/>
      <c r="M618" s="66"/>
      <c r="N618" s="66"/>
      <c r="O618" s="66"/>
      <c r="P618" s="66"/>
      <c r="S618" s="22"/>
      <c r="T618" s="22"/>
      <c r="U618" s="22"/>
      <c r="V618" s="22"/>
      <c r="W618" s="22"/>
      <c r="X618" s="22"/>
      <c r="Y618" s="22"/>
      <c r="Z618" s="22"/>
    </row>
    <row r="619" spans="2:26" s="37" customFormat="1">
      <c r="B619" s="22"/>
      <c r="C619" s="66"/>
      <c r="D619" s="66"/>
      <c r="E619" s="66"/>
      <c r="F619" s="66"/>
      <c r="G619" s="66"/>
      <c r="H619" s="66"/>
      <c r="I619" s="66"/>
      <c r="J619" s="66"/>
      <c r="K619" s="66"/>
      <c r="L619" s="66"/>
      <c r="M619" s="66"/>
      <c r="N619" s="66"/>
      <c r="O619" s="66"/>
      <c r="P619" s="66"/>
      <c r="S619" s="22"/>
      <c r="T619" s="22"/>
      <c r="U619" s="22"/>
      <c r="V619" s="22"/>
      <c r="W619" s="22"/>
      <c r="X619" s="22"/>
      <c r="Y619" s="22"/>
      <c r="Z619" s="22"/>
    </row>
    <row r="620" spans="2:26" s="37" customFormat="1">
      <c r="B620" s="22"/>
      <c r="C620" s="66"/>
      <c r="D620" s="66"/>
      <c r="E620" s="66"/>
      <c r="F620" s="66"/>
      <c r="G620" s="66"/>
      <c r="H620" s="66"/>
      <c r="I620" s="66"/>
      <c r="J620" s="66"/>
      <c r="K620" s="66"/>
      <c r="L620" s="66"/>
      <c r="M620" s="66"/>
      <c r="N620" s="66"/>
      <c r="O620" s="66"/>
      <c r="P620" s="66"/>
      <c r="S620" s="22"/>
      <c r="T620" s="22"/>
      <c r="U620" s="22"/>
      <c r="V620" s="22"/>
      <c r="W620" s="22"/>
      <c r="X620" s="22"/>
      <c r="Y620" s="22"/>
      <c r="Z620" s="22"/>
    </row>
    <row r="621" spans="2:26" s="37" customFormat="1">
      <c r="B621" s="22"/>
      <c r="C621" s="66"/>
      <c r="D621" s="66"/>
      <c r="E621" s="66"/>
      <c r="F621" s="66"/>
      <c r="G621" s="66"/>
      <c r="H621" s="66"/>
      <c r="I621" s="66"/>
      <c r="J621" s="66"/>
      <c r="K621" s="66"/>
      <c r="L621" s="66"/>
      <c r="M621" s="66"/>
      <c r="N621" s="66"/>
      <c r="O621" s="66"/>
      <c r="P621" s="66"/>
      <c r="S621" s="22"/>
      <c r="T621" s="22"/>
      <c r="U621" s="22"/>
      <c r="V621" s="22"/>
      <c r="W621" s="22"/>
      <c r="X621" s="22"/>
      <c r="Y621" s="22"/>
      <c r="Z621" s="22"/>
    </row>
    <row r="622" spans="2:26" s="37" customFormat="1">
      <c r="B622" s="22"/>
      <c r="C622" s="66"/>
      <c r="D622" s="66"/>
      <c r="E622" s="66"/>
      <c r="F622" s="66"/>
      <c r="G622" s="66"/>
      <c r="H622" s="66"/>
      <c r="I622" s="66"/>
      <c r="J622" s="66"/>
      <c r="K622" s="66"/>
      <c r="L622" s="66"/>
      <c r="M622" s="66"/>
      <c r="N622" s="66"/>
      <c r="O622" s="66"/>
      <c r="P622" s="66"/>
      <c r="S622" s="22"/>
      <c r="T622" s="22"/>
      <c r="U622" s="22"/>
      <c r="V622" s="22"/>
      <c r="W622" s="22"/>
      <c r="X622" s="22"/>
      <c r="Y622" s="22"/>
      <c r="Z622" s="22"/>
    </row>
    <row r="623" spans="2:26" s="37" customFormat="1">
      <c r="B623" s="22"/>
      <c r="C623" s="66"/>
      <c r="D623" s="66"/>
      <c r="E623" s="66"/>
      <c r="F623" s="66"/>
      <c r="G623" s="66"/>
      <c r="H623" s="66"/>
      <c r="I623" s="66"/>
      <c r="J623" s="66"/>
      <c r="K623" s="66"/>
      <c r="L623" s="66"/>
      <c r="M623" s="66"/>
      <c r="N623" s="66"/>
      <c r="O623" s="66"/>
      <c r="P623" s="66"/>
      <c r="S623" s="22"/>
      <c r="T623" s="22"/>
      <c r="U623" s="22"/>
      <c r="V623" s="22"/>
      <c r="W623" s="22"/>
      <c r="X623" s="22"/>
      <c r="Y623" s="22"/>
      <c r="Z623" s="22"/>
    </row>
    <row r="624" spans="2:26" s="37" customFormat="1">
      <c r="B624" s="22"/>
      <c r="C624" s="66"/>
      <c r="D624" s="66"/>
      <c r="E624" s="66"/>
      <c r="F624" s="66"/>
      <c r="G624" s="66"/>
      <c r="H624" s="66"/>
      <c r="I624" s="66"/>
      <c r="J624" s="66"/>
      <c r="K624" s="66"/>
      <c r="L624" s="66"/>
      <c r="M624" s="66"/>
      <c r="N624" s="66"/>
      <c r="O624" s="66"/>
      <c r="P624" s="66"/>
      <c r="S624" s="22"/>
      <c r="T624" s="22"/>
      <c r="U624" s="22"/>
      <c r="V624" s="22"/>
      <c r="W624" s="22"/>
      <c r="X624" s="22"/>
      <c r="Y624" s="22"/>
      <c r="Z624" s="22"/>
    </row>
    <row r="625" spans="2:26" s="37" customFormat="1">
      <c r="B625" s="22"/>
      <c r="C625" s="66"/>
      <c r="D625" s="66"/>
      <c r="E625" s="66"/>
      <c r="F625" s="66"/>
      <c r="G625" s="66"/>
      <c r="H625" s="66"/>
      <c r="I625" s="66"/>
      <c r="J625" s="66"/>
      <c r="K625" s="66"/>
      <c r="L625" s="66"/>
      <c r="M625" s="66"/>
      <c r="N625" s="66"/>
      <c r="O625" s="66"/>
      <c r="P625" s="66"/>
      <c r="S625" s="22"/>
      <c r="T625" s="22"/>
      <c r="U625" s="22"/>
      <c r="V625" s="22"/>
      <c r="W625" s="22"/>
      <c r="X625" s="22"/>
      <c r="Y625" s="22"/>
      <c r="Z625" s="22"/>
    </row>
    <row r="626" spans="2:26" s="37" customFormat="1">
      <c r="B626" s="22"/>
      <c r="C626" s="66"/>
      <c r="D626" s="66"/>
      <c r="E626" s="66"/>
      <c r="F626" s="66"/>
      <c r="G626" s="66"/>
      <c r="H626" s="66"/>
      <c r="I626" s="66"/>
      <c r="J626" s="66"/>
      <c r="K626" s="66"/>
      <c r="L626" s="66"/>
      <c r="M626" s="66"/>
      <c r="N626" s="66"/>
      <c r="O626" s="66"/>
      <c r="P626" s="66"/>
      <c r="S626" s="22"/>
      <c r="T626" s="22"/>
      <c r="U626" s="22"/>
      <c r="V626" s="22"/>
      <c r="W626" s="22"/>
      <c r="X626" s="22"/>
      <c r="Y626" s="22"/>
      <c r="Z626" s="22"/>
    </row>
    <row r="627" spans="2:26" s="37" customFormat="1">
      <c r="B627" s="22"/>
      <c r="C627" s="66"/>
      <c r="D627" s="66"/>
      <c r="E627" s="66"/>
      <c r="F627" s="66"/>
      <c r="G627" s="66"/>
      <c r="H627" s="66"/>
      <c r="I627" s="66"/>
      <c r="J627" s="66"/>
      <c r="K627" s="66"/>
      <c r="L627" s="66"/>
      <c r="M627" s="66"/>
      <c r="N627" s="66"/>
      <c r="O627" s="66"/>
      <c r="P627" s="66"/>
      <c r="S627" s="22"/>
      <c r="T627" s="22"/>
      <c r="U627" s="22"/>
      <c r="V627" s="22"/>
      <c r="W627" s="22"/>
      <c r="X627" s="22"/>
      <c r="Y627" s="22"/>
      <c r="Z627" s="22"/>
    </row>
    <row r="628" spans="2:26" s="37" customFormat="1">
      <c r="B628" s="22"/>
      <c r="C628" s="66"/>
      <c r="D628" s="66"/>
      <c r="E628" s="66"/>
      <c r="F628" s="66"/>
      <c r="G628" s="66"/>
      <c r="H628" s="66"/>
      <c r="I628" s="66"/>
      <c r="J628" s="66"/>
      <c r="K628" s="66"/>
      <c r="L628" s="66"/>
      <c r="M628" s="66"/>
      <c r="N628" s="66"/>
      <c r="O628" s="66"/>
      <c r="P628" s="66"/>
      <c r="S628" s="22"/>
      <c r="T628" s="22"/>
      <c r="U628" s="22"/>
      <c r="V628" s="22"/>
      <c r="W628" s="22"/>
      <c r="X628" s="22"/>
      <c r="Y628" s="22"/>
      <c r="Z628" s="22"/>
    </row>
    <row r="629" spans="2:26" s="37" customFormat="1">
      <c r="B629" s="22"/>
      <c r="C629" s="66"/>
      <c r="D629" s="66"/>
      <c r="E629" s="66"/>
      <c r="F629" s="66"/>
      <c r="G629" s="66"/>
      <c r="H629" s="66"/>
      <c r="I629" s="66"/>
      <c r="J629" s="66"/>
      <c r="K629" s="66"/>
      <c r="L629" s="66"/>
      <c r="M629" s="66"/>
      <c r="N629" s="66"/>
      <c r="O629" s="66"/>
      <c r="P629" s="66"/>
      <c r="S629" s="22"/>
      <c r="T629" s="22"/>
      <c r="U629" s="22"/>
      <c r="V629" s="22"/>
      <c r="W629" s="22"/>
      <c r="X629" s="22"/>
      <c r="Y629" s="22"/>
      <c r="Z629" s="22"/>
    </row>
    <row r="630" spans="2:26">
      <c r="C630" s="66"/>
      <c r="D630" s="66"/>
      <c r="E630" s="66"/>
      <c r="F630" s="66"/>
      <c r="G630" s="66"/>
      <c r="H630" s="66"/>
      <c r="I630" s="66"/>
      <c r="J630" s="66"/>
      <c r="K630" s="66"/>
      <c r="L630" s="66"/>
      <c r="M630" s="66"/>
      <c r="N630" s="66"/>
      <c r="O630" s="66"/>
      <c r="P630" s="66"/>
      <c r="Q630" s="37"/>
    </row>
    <row r="631" spans="2:26">
      <c r="C631" s="66"/>
      <c r="D631" s="66"/>
      <c r="E631" s="66"/>
      <c r="F631" s="66"/>
      <c r="G631" s="66"/>
      <c r="H631" s="66"/>
      <c r="I631" s="66"/>
      <c r="J631" s="66"/>
      <c r="K631" s="66"/>
      <c r="L631" s="66"/>
      <c r="M631" s="66"/>
      <c r="N631" s="66"/>
      <c r="O631" s="66"/>
      <c r="P631" s="66"/>
      <c r="Q631" s="37"/>
    </row>
    <row r="632" spans="2:26">
      <c r="C632" s="66"/>
      <c r="D632" s="66"/>
      <c r="E632" s="66"/>
      <c r="F632" s="66"/>
      <c r="G632" s="66"/>
      <c r="H632" s="66"/>
      <c r="I632" s="66"/>
      <c r="J632" s="66"/>
      <c r="K632" s="66"/>
      <c r="L632" s="66"/>
      <c r="M632" s="66"/>
      <c r="N632" s="66"/>
      <c r="O632" s="66"/>
      <c r="P632" s="66"/>
      <c r="Q632" s="37"/>
    </row>
    <row r="633" spans="2:26">
      <c r="C633" s="66"/>
      <c r="D633" s="66"/>
      <c r="E633" s="66"/>
      <c r="F633" s="66"/>
      <c r="G633" s="66"/>
      <c r="H633" s="66"/>
      <c r="I633" s="66"/>
      <c r="J633" s="66"/>
      <c r="K633" s="66"/>
      <c r="L633" s="66"/>
      <c r="M633" s="66"/>
      <c r="N633" s="66"/>
      <c r="O633" s="66"/>
      <c r="P633" s="66"/>
      <c r="Q633" s="37"/>
    </row>
    <row r="634" spans="2:26" ht="14.25">
      <c r="C634" s="37"/>
      <c r="D634" s="37"/>
      <c r="E634" s="37"/>
      <c r="F634" s="37"/>
      <c r="G634" s="37"/>
      <c r="H634" s="37"/>
      <c r="I634" s="37"/>
      <c r="J634" s="37"/>
      <c r="K634" s="37"/>
      <c r="L634" s="37"/>
      <c r="M634" s="37"/>
      <c r="N634" s="37"/>
      <c r="O634" s="37"/>
      <c r="P634" s="37"/>
      <c r="Q634" s="37"/>
      <c r="R634" s="22"/>
    </row>
    <row r="635" spans="2:26" ht="14.25">
      <c r="C635" s="37"/>
      <c r="D635" s="37"/>
      <c r="E635" s="37"/>
      <c r="F635" s="37"/>
      <c r="G635" s="37"/>
      <c r="H635" s="37"/>
      <c r="I635" s="37"/>
      <c r="J635" s="37"/>
      <c r="K635" s="37"/>
      <c r="L635" s="37"/>
      <c r="M635" s="37"/>
      <c r="N635" s="37"/>
      <c r="O635" s="37"/>
      <c r="P635" s="37"/>
      <c r="Q635" s="37"/>
      <c r="R635" s="22"/>
    </row>
    <row r="636" spans="2:26" ht="14.25">
      <c r="C636" s="37"/>
      <c r="D636" s="37"/>
      <c r="E636" s="37"/>
      <c r="F636" s="37"/>
      <c r="G636" s="37"/>
      <c r="H636" s="37"/>
      <c r="I636" s="37"/>
      <c r="J636" s="37"/>
      <c r="K636" s="37"/>
      <c r="L636" s="37"/>
      <c r="M636" s="37"/>
      <c r="N636" s="37"/>
      <c r="O636" s="37"/>
      <c r="P636" s="37"/>
      <c r="Q636" s="37"/>
      <c r="R636" s="22"/>
    </row>
    <row r="637" spans="2:26" ht="14.25">
      <c r="C637" s="37"/>
      <c r="D637" s="37"/>
      <c r="E637" s="37"/>
      <c r="F637" s="37"/>
      <c r="G637" s="37"/>
      <c r="H637" s="37"/>
      <c r="I637" s="37"/>
      <c r="J637" s="37"/>
      <c r="K637" s="37"/>
      <c r="L637" s="37"/>
      <c r="M637" s="37"/>
      <c r="N637" s="37"/>
      <c r="O637" s="37"/>
      <c r="P637" s="37"/>
      <c r="Q637" s="37"/>
      <c r="R637" s="22"/>
    </row>
    <row r="638" spans="2:26">
      <c r="C638" s="66"/>
      <c r="D638" s="66"/>
      <c r="E638" s="66"/>
      <c r="F638" s="66"/>
      <c r="G638" s="66"/>
      <c r="H638" s="66"/>
      <c r="I638" s="66"/>
      <c r="J638" s="66"/>
      <c r="K638" s="66"/>
      <c r="L638" s="66"/>
      <c r="M638" s="66"/>
      <c r="N638" s="66"/>
      <c r="O638" s="66"/>
      <c r="P638" s="66"/>
      <c r="Q638" s="37"/>
    </row>
    <row r="639" spans="2:26" ht="18.75" customHeight="1">
      <c r="C639" s="22"/>
      <c r="D639" s="22"/>
      <c r="E639" s="22"/>
      <c r="F639" s="22"/>
      <c r="G639" s="22"/>
      <c r="H639" s="22"/>
      <c r="I639" s="22"/>
      <c r="J639" s="22"/>
      <c r="K639" s="22"/>
      <c r="L639" s="22"/>
      <c r="M639" s="22"/>
      <c r="N639" s="22"/>
      <c r="O639" s="22"/>
      <c r="P639" s="22"/>
      <c r="Q639" s="22"/>
      <c r="R639" s="67"/>
    </row>
    <row r="640" spans="2:26" ht="14.25">
      <c r="B640" s="67"/>
      <c r="C640" s="67"/>
      <c r="D640" s="67"/>
      <c r="E640" s="67"/>
      <c r="F640" s="67"/>
      <c r="G640" s="67"/>
      <c r="H640" s="67"/>
      <c r="I640" s="67"/>
      <c r="J640" s="67"/>
      <c r="K640" s="67"/>
      <c r="L640" s="67"/>
      <c r="M640" s="67"/>
      <c r="N640" s="67"/>
      <c r="O640" s="67"/>
      <c r="P640" s="67"/>
      <c r="Q640" s="67"/>
      <c r="R640" s="67"/>
    </row>
    <row r="641" spans="2:26" ht="22.5" customHeight="1">
      <c r="B641" s="1010"/>
      <c r="C641" s="1010"/>
      <c r="D641" s="1010"/>
      <c r="E641" s="1010"/>
      <c r="F641" s="1010"/>
      <c r="G641" s="1010"/>
      <c r="H641" s="1010"/>
      <c r="I641" s="1010"/>
      <c r="J641" s="1010"/>
      <c r="K641" s="1010"/>
      <c r="L641" s="1010"/>
      <c r="M641" s="1010"/>
      <c r="N641" s="1010"/>
      <c r="O641" s="1010"/>
      <c r="P641" s="1010"/>
      <c r="Q641" s="1010"/>
      <c r="R641" s="67"/>
    </row>
    <row r="645" spans="2:26" ht="14.25">
      <c r="B645" s="1012"/>
      <c r="C645" s="1012"/>
      <c r="D645" s="1012"/>
      <c r="E645" s="1012"/>
      <c r="F645" s="1012"/>
      <c r="G645" s="1012"/>
      <c r="H645" s="1012"/>
      <c r="I645" s="1012"/>
      <c r="J645" s="1012"/>
      <c r="K645" s="1012"/>
      <c r="L645" s="1012"/>
      <c r="M645" s="1012"/>
      <c r="N645" s="1012"/>
      <c r="O645" s="1012"/>
      <c r="P645" s="1012"/>
      <c r="Q645" s="1012"/>
    </row>
    <row r="646" spans="2:26" s="37" customFormat="1" ht="14.25">
      <c r="B646" s="1012"/>
      <c r="C646" s="1012"/>
      <c r="D646" s="1012"/>
      <c r="E646" s="1012"/>
      <c r="F646" s="1012"/>
      <c r="G646" s="1012"/>
      <c r="H646" s="1012"/>
      <c r="I646" s="1012"/>
      <c r="J646" s="1012"/>
      <c r="K646" s="1012"/>
      <c r="L646" s="1012"/>
      <c r="M646" s="1012"/>
      <c r="N646" s="1012"/>
      <c r="O646" s="1012"/>
      <c r="P646" s="1012"/>
      <c r="Q646" s="1012"/>
      <c r="S646" s="22"/>
      <c r="T646" s="22"/>
      <c r="U646" s="22"/>
      <c r="V646" s="22"/>
      <c r="W646" s="22"/>
      <c r="X646" s="22"/>
      <c r="Y646" s="22"/>
      <c r="Z646" s="22"/>
    </row>
    <row r="647" spans="2:26" s="37" customFormat="1" ht="15" customHeight="1">
      <c r="B647" s="22"/>
      <c r="C647" s="38"/>
      <c r="D647" s="38"/>
      <c r="E647" s="38"/>
      <c r="F647" s="38"/>
      <c r="G647" s="38"/>
      <c r="H647" s="38"/>
      <c r="I647" s="38"/>
      <c r="J647" s="38"/>
      <c r="K647" s="38"/>
      <c r="L647" s="38"/>
      <c r="M647" s="38"/>
      <c r="N647" s="38"/>
      <c r="O647" s="38"/>
      <c r="P647" s="38"/>
      <c r="Q647" s="39"/>
      <c r="S647" s="22"/>
      <c r="T647" s="22"/>
      <c r="U647" s="22"/>
      <c r="V647" s="22"/>
      <c r="W647" s="22"/>
      <c r="X647" s="22"/>
      <c r="Y647" s="22"/>
      <c r="Z647" s="22"/>
    </row>
    <row r="648" spans="2:26" s="37" customFormat="1">
      <c r="B648" s="22"/>
      <c r="C648" s="68"/>
      <c r="D648" s="68"/>
      <c r="E648" s="68"/>
      <c r="F648" s="68"/>
      <c r="G648" s="68"/>
      <c r="H648" s="68"/>
      <c r="I648" s="68"/>
      <c r="J648" s="68"/>
      <c r="K648" s="68"/>
      <c r="L648" s="68"/>
      <c r="M648" s="68"/>
      <c r="N648" s="68"/>
      <c r="O648" s="68"/>
      <c r="P648" s="68"/>
      <c r="Q648" s="69"/>
      <c r="S648" s="22"/>
      <c r="T648" s="22"/>
      <c r="U648" s="22"/>
      <c r="V648" s="22"/>
      <c r="W648" s="22"/>
      <c r="X648" s="22"/>
      <c r="Y648" s="22"/>
      <c r="Z648" s="22"/>
    </row>
    <row r="649" spans="2:26" s="37" customFormat="1">
      <c r="B649" s="22"/>
      <c r="C649" s="70"/>
      <c r="D649" s="70"/>
      <c r="E649" s="70"/>
      <c r="F649" s="70"/>
      <c r="G649" s="70"/>
      <c r="H649" s="70"/>
      <c r="I649" s="70"/>
      <c r="J649" s="70"/>
      <c r="K649" s="70"/>
      <c r="L649" s="70"/>
      <c r="M649" s="70"/>
      <c r="N649" s="70"/>
      <c r="O649" s="70"/>
      <c r="P649" s="70"/>
      <c r="Q649" s="41"/>
      <c r="S649" s="22"/>
      <c r="T649" s="22"/>
      <c r="U649" s="22"/>
      <c r="V649" s="22"/>
      <c r="W649" s="22"/>
      <c r="X649" s="22"/>
      <c r="Y649" s="22"/>
      <c r="Z649" s="22"/>
    </row>
    <row r="650" spans="2:26" s="37" customFormat="1">
      <c r="B650" s="40"/>
      <c r="C650" s="66"/>
      <c r="D650" s="66"/>
      <c r="E650" s="66"/>
      <c r="F650" s="66"/>
      <c r="G650" s="66"/>
      <c r="H650" s="66"/>
      <c r="I650" s="66"/>
      <c r="J650" s="66"/>
      <c r="K650" s="66"/>
      <c r="L650" s="66"/>
      <c r="M650" s="66"/>
      <c r="N650" s="66"/>
      <c r="O650" s="66"/>
      <c r="P650" s="66"/>
      <c r="S650" s="22"/>
      <c r="T650" s="22"/>
      <c r="U650" s="22"/>
      <c r="V650" s="22"/>
      <c r="W650" s="22"/>
      <c r="X650" s="22"/>
      <c r="Y650" s="22"/>
      <c r="Z650" s="22"/>
    </row>
    <row r="651" spans="2:26" s="37" customFormat="1">
      <c r="B651" s="40"/>
      <c r="C651" s="66"/>
      <c r="D651" s="66"/>
      <c r="E651" s="66"/>
      <c r="F651" s="66"/>
      <c r="G651" s="66"/>
      <c r="H651" s="66"/>
      <c r="I651" s="66"/>
      <c r="J651" s="66"/>
      <c r="K651" s="66"/>
      <c r="L651" s="66"/>
      <c r="M651" s="66"/>
      <c r="N651" s="66"/>
      <c r="O651" s="66"/>
      <c r="P651" s="66"/>
      <c r="S651" s="22"/>
      <c r="T651" s="22"/>
      <c r="U651" s="22"/>
      <c r="V651" s="22"/>
      <c r="W651" s="22"/>
      <c r="X651" s="22"/>
      <c r="Y651" s="22"/>
      <c r="Z651" s="22"/>
    </row>
    <row r="652" spans="2:26" s="37" customFormat="1">
      <c r="B652" s="40"/>
      <c r="C652" s="66"/>
      <c r="D652" s="66"/>
      <c r="E652" s="66"/>
      <c r="F652" s="66"/>
      <c r="G652" s="66"/>
      <c r="H652" s="66"/>
      <c r="I652" s="66"/>
      <c r="J652" s="66"/>
      <c r="K652" s="66"/>
      <c r="L652" s="66"/>
      <c r="M652" s="66"/>
      <c r="N652" s="66"/>
      <c r="O652" s="66"/>
      <c r="P652" s="66"/>
      <c r="S652" s="22"/>
      <c r="T652" s="22"/>
      <c r="U652" s="22"/>
      <c r="V652" s="22"/>
      <c r="W652" s="22"/>
      <c r="X652" s="22"/>
      <c r="Y652" s="22"/>
      <c r="Z652" s="22"/>
    </row>
    <row r="653" spans="2:26" s="37" customFormat="1">
      <c r="B653" s="22"/>
      <c r="C653" s="66"/>
      <c r="D653" s="66"/>
      <c r="E653" s="66"/>
      <c r="F653" s="66"/>
      <c r="G653" s="66"/>
      <c r="H653" s="66"/>
      <c r="I653" s="66"/>
      <c r="J653" s="66"/>
      <c r="K653" s="66"/>
      <c r="L653" s="66"/>
      <c r="M653" s="66"/>
      <c r="N653" s="66"/>
      <c r="O653" s="66"/>
      <c r="P653" s="66"/>
      <c r="S653" s="22"/>
      <c r="T653" s="22"/>
      <c r="U653" s="22"/>
      <c r="V653" s="22"/>
      <c r="W653" s="22"/>
      <c r="X653" s="22"/>
      <c r="Y653" s="22"/>
      <c r="Z653" s="22"/>
    </row>
    <row r="654" spans="2:26" s="37" customFormat="1">
      <c r="B654" s="22"/>
      <c r="C654" s="66"/>
      <c r="D654" s="66"/>
      <c r="E654" s="66"/>
      <c r="F654" s="66"/>
      <c r="G654" s="66"/>
      <c r="H654" s="66"/>
      <c r="I654" s="66"/>
      <c r="J654" s="66"/>
      <c r="K654" s="66"/>
      <c r="L654" s="66"/>
      <c r="M654" s="66"/>
      <c r="N654" s="66"/>
      <c r="O654" s="66"/>
      <c r="P654" s="66"/>
      <c r="S654" s="22"/>
      <c r="T654" s="22"/>
      <c r="U654" s="22"/>
      <c r="V654" s="22"/>
      <c r="W654" s="22"/>
      <c r="X654" s="22"/>
      <c r="Y654" s="22"/>
      <c r="Z654" s="22"/>
    </row>
    <row r="655" spans="2:26" s="37" customFormat="1">
      <c r="B655" s="22"/>
      <c r="C655" s="66"/>
      <c r="D655" s="66"/>
      <c r="E655" s="66"/>
      <c r="F655" s="66"/>
      <c r="G655" s="66"/>
      <c r="H655" s="66"/>
      <c r="I655" s="66"/>
      <c r="J655" s="66"/>
      <c r="K655" s="66"/>
      <c r="L655" s="66"/>
      <c r="M655" s="66"/>
      <c r="N655" s="66"/>
      <c r="O655" s="66"/>
      <c r="P655" s="66"/>
      <c r="S655" s="22"/>
      <c r="T655" s="22"/>
      <c r="U655" s="22"/>
      <c r="V655" s="22"/>
      <c r="W655" s="22"/>
      <c r="X655" s="22"/>
      <c r="Y655" s="22"/>
      <c r="Z655" s="22"/>
    </row>
    <row r="656" spans="2:26" s="37" customFormat="1">
      <c r="B656" s="22"/>
      <c r="C656" s="66"/>
      <c r="D656" s="66"/>
      <c r="E656" s="66"/>
      <c r="F656" s="66"/>
      <c r="G656" s="66"/>
      <c r="H656" s="66"/>
      <c r="I656" s="66"/>
      <c r="J656" s="66"/>
      <c r="K656" s="66"/>
      <c r="L656" s="66"/>
      <c r="M656" s="66"/>
      <c r="N656" s="66"/>
      <c r="O656" s="66"/>
      <c r="P656" s="66"/>
      <c r="S656" s="22"/>
      <c r="T656" s="22"/>
      <c r="U656" s="22"/>
      <c r="V656" s="22"/>
      <c r="W656" s="22"/>
      <c r="X656" s="22"/>
      <c r="Y656" s="22"/>
      <c r="Z656" s="22"/>
    </row>
    <row r="657" spans="2:26" s="37" customFormat="1">
      <c r="B657" s="40"/>
      <c r="C657" s="66"/>
      <c r="D657" s="66"/>
      <c r="E657" s="66"/>
      <c r="F657" s="66"/>
      <c r="G657" s="66"/>
      <c r="H657" s="66"/>
      <c r="I657" s="66"/>
      <c r="J657" s="66"/>
      <c r="K657" s="66"/>
      <c r="L657" s="66"/>
      <c r="M657" s="66"/>
      <c r="N657" s="66"/>
      <c r="O657" s="66"/>
      <c r="P657" s="66"/>
      <c r="S657" s="22"/>
      <c r="T657" s="22"/>
      <c r="U657" s="22"/>
      <c r="V657" s="22"/>
      <c r="W657" s="22"/>
      <c r="X657" s="22"/>
      <c r="Y657" s="22"/>
      <c r="Z657" s="22"/>
    </row>
    <row r="658" spans="2:26" s="37" customFormat="1">
      <c r="B658" s="22"/>
      <c r="C658" s="66"/>
      <c r="D658" s="66"/>
      <c r="E658" s="66"/>
      <c r="F658" s="66"/>
      <c r="G658" s="66"/>
      <c r="H658" s="66"/>
      <c r="I658" s="66"/>
      <c r="J658" s="66"/>
      <c r="K658" s="66"/>
      <c r="L658" s="66"/>
      <c r="M658" s="66"/>
      <c r="N658" s="66"/>
      <c r="O658" s="66"/>
      <c r="P658" s="66"/>
      <c r="S658" s="22"/>
      <c r="T658" s="22"/>
      <c r="U658" s="22"/>
      <c r="V658" s="22"/>
      <c r="W658" s="22"/>
      <c r="X658" s="22"/>
      <c r="Y658" s="22"/>
      <c r="Z658" s="22"/>
    </row>
    <row r="659" spans="2:26" s="37" customFormat="1">
      <c r="B659" s="22"/>
      <c r="C659" s="66"/>
      <c r="D659" s="66"/>
      <c r="E659" s="66"/>
      <c r="F659" s="66"/>
      <c r="G659" s="66"/>
      <c r="H659" s="66"/>
      <c r="I659" s="66"/>
      <c r="J659" s="66"/>
      <c r="K659" s="66"/>
      <c r="L659" s="66"/>
      <c r="M659" s="66"/>
      <c r="N659" s="66"/>
      <c r="O659" s="66"/>
      <c r="P659" s="66"/>
      <c r="S659" s="22"/>
      <c r="T659" s="22"/>
      <c r="U659" s="22"/>
      <c r="V659" s="22"/>
      <c r="W659" s="22"/>
      <c r="X659" s="22"/>
      <c r="Y659" s="22"/>
      <c r="Z659" s="22"/>
    </row>
    <row r="660" spans="2:26" s="37" customFormat="1">
      <c r="B660" s="22"/>
      <c r="C660" s="66"/>
      <c r="D660" s="66"/>
      <c r="E660" s="66"/>
      <c r="F660" s="66"/>
      <c r="G660" s="66"/>
      <c r="H660" s="66"/>
      <c r="I660" s="66"/>
      <c r="J660" s="66"/>
      <c r="K660" s="66"/>
      <c r="L660" s="66"/>
      <c r="M660" s="66"/>
      <c r="N660" s="66"/>
      <c r="O660" s="66"/>
      <c r="P660" s="66"/>
      <c r="S660" s="22"/>
      <c r="T660" s="22"/>
      <c r="U660" s="22"/>
      <c r="V660" s="22"/>
      <c r="W660" s="22"/>
      <c r="X660" s="22"/>
      <c r="Y660" s="22"/>
      <c r="Z660" s="22"/>
    </row>
    <row r="661" spans="2:26" s="37" customFormat="1">
      <c r="B661" s="22"/>
      <c r="C661" s="66"/>
      <c r="D661" s="66"/>
      <c r="E661" s="66"/>
      <c r="F661" s="66"/>
      <c r="G661" s="66"/>
      <c r="H661" s="66"/>
      <c r="I661" s="66"/>
      <c r="J661" s="66"/>
      <c r="K661" s="66"/>
      <c r="L661" s="66"/>
      <c r="M661" s="66"/>
      <c r="N661" s="66"/>
      <c r="O661" s="66"/>
      <c r="P661" s="66"/>
      <c r="S661" s="22"/>
      <c r="T661" s="22"/>
      <c r="U661" s="22"/>
      <c r="V661" s="22"/>
      <c r="W661" s="22"/>
      <c r="X661" s="22"/>
      <c r="Y661" s="22"/>
      <c r="Z661" s="22"/>
    </row>
    <row r="662" spans="2:26" s="37" customFormat="1">
      <c r="B662" s="40"/>
      <c r="C662" s="66"/>
      <c r="D662" s="66"/>
      <c r="E662" s="66"/>
      <c r="F662" s="66"/>
      <c r="G662" s="66"/>
      <c r="H662" s="66"/>
      <c r="I662" s="66"/>
      <c r="J662" s="66"/>
      <c r="K662" s="66"/>
      <c r="L662" s="66"/>
      <c r="M662" s="66"/>
      <c r="N662" s="66"/>
      <c r="O662" s="66"/>
      <c r="P662" s="66"/>
      <c r="S662" s="22"/>
      <c r="T662" s="22"/>
      <c r="U662" s="22"/>
      <c r="V662" s="22"/>
      <c r="W662" s="22"/>
      <c r="X662" s="22"/>
      <c r="Y662" s="22"/>
      <c r="Z662" s="22"/>
    </row>
    <row r="663" spans="2:26" s="37" customFormat="1">
      <c r="B663" s="22"/>
      <c r="C663" s="66"/>
      <c r="D663" s="66"/>
      <c r="E663" s="66"/>
      <c r="F663" s="66"/>
      <c r="G663" s="66"/>
      <c r="H663" s="66"/>
      <c r="I663" s="66"/>
      <c r="J663" s="66"/>
      <c r="K663" s="66"/>
      <c r="L663" s="66"/>
      <c r="M663" s="66"/>
      <c r="N663" s="66"/>
      <c r="O663" s="66"/>
      <c r="P663" s="66"/>
      <c r="S663" s="22"/>
      <c r="T663" s="22"/>
      <c r="U663" s="22"/>
      <c r="V663" s="22"/>
      <c r="W663" s="22"/>
      <c r="X663" s="22"/>
      <c r="Y663" s="22"/>
      <c r="Z663" s="22"/>
    </row>
    <row r="664" spans="2:26" s="37" customFormat="1">
      <c r="B664" s="40"/>
      <c r="C664" s="66"/>
      <c r="D664" s="66"/>
      <c r="E664" s="66"/>
      <c r="F664" s="66"/>
      <c r="G664" s="66"/>
      <c r="H664" s="66"/>
      <c r="I664" s="66"/>
      <c r="J664" s="66"/>
      <c r="K664" s="66"/>
      <c r="L664" s="66"/>
      <c r="M664" s="66"/>
      <c r="N664" s="66"/>
      <c r="O664" s="66"/>
      <c r="P664" s="66"/>
      <c r="S664" s="22"/>
      <c r="T664" s="22"/>
      <c r="U664" s="22"/>
      <c r="V664" s="22"/>
      <c r="W664" s="22"/>
      <c r="X664" s="22"/>
      <c r="Y664" s="22"/>
      <c r="Z664" s="22"/>
    </row>
    <row r="665" spans="2:26" s="37" customFormat="1">
      <c r="B665" s="40"/>
      <c r="C665" s="66"/>
      <c r="D665" s="66"/>
      <c r="E665" s="66"/>
      <c r="F665" s="66"/>
      <c r="G665" s="66"/>
      <c r="H665" s="66"/>
      <c r="I665" s="66"/>
      <c r="J665" s="66"/>
      <c r="K665" s="66"/>
      <c r="L665" s="66"/>
      <c r="M665" s="66"/>
      <c r="N665" s="66"/>
      <c r="O665" s="66"/>
      <c r="P665" s="66"/>
      <c r="S665" s="22"/>
      <c r="T665" s="22"/>
      <c r="U665" s="22"/>
      <c r="V665" s="22"/>
      <c r="W665" s="22"/>
      <c r="X665" s="22"/>
      <c r="Y665" s="22"/>
      <c r="Z665" s="22"/>
    </row>
    <row r="666" spans="2:26" s="37" customFormat="1">
      <c r="B666" s="40"/>
      <c r="C666" s="66"/>
      <c r="D666" s="66"/>
      <c r="E666" s="66"/>
      <c r="F666" s="66"/>
      <c r="G666" s="66"/>
      <c r="H666" s="66"/>
      <c r="I666" s="66"/>
      <c r="J666" s="66"/>
      <c r="K666" s="66"/>
      <c r="L666" s="66"/>
      <c r="M666" s="66"/>
      <c r="N666" s="66"/>
      <c r="O666" s="66"/>
      <c r="P666" s="66"/>
      <c r="S666" s="22"/>
      <c r="T666" s="22"/>
      <c r="U666" s="22"/>
      <c r="V666" s="22"/>
      <c r="W666" s="22"/>
      <c r="X666" s="22"/>
      <c r="Y666" s="22"/>
      <c r="Z666" s="22"/>
    </row>
    <row r="667" spans="2:26" s="37" customFormat="1">
      <c r="B667" s="22"/>
      <c r="C667" s="66"/>
      <c r="D667" s="66"/>
      <c r="E667" s="66"/>
      <c r="F667" s="66"/>
      <c r="G667" s="66"/>
      <c r="H667" s="66"/>
      <c r="I667" s="66"/>
      <c r="J667" s="66"/>
      <c r="K667" s="66"/>
      <c r="L667" s="66"/>
      <c r="M667" s="66"/>
      <c r="N667" s="66"/>
      <c r="O667" s="66"/>
      <c r="P667" s="66"/>
      <c r="S667" s="22"/>
      <c r="T667" s="22"/>
      <c r="U667" s="22"/>
      <c r="V667" s="22"/>
      <c r="W667" s="22"/>
      <c r="X667" s="22"/>
      <c r="Y667" s="22"/>
      <c r="Z667" s="22"/>
    </row>
    <row r="668" spans="2:26" s="37" customFormat="1">
      <c r="B668" s="40"/>
      <c r="C668" s="66"/>
      <c r="D668" s="66"/>
      <c r="E668" s="66"/>
      <c r="F668" s="66"/>
      <c r="G668" s="66"/>
      <c r="H668" s="66"/>
      <c r="I668" s="66"/>
      <c r="J668" s="66"/>
      <c r="K668" s="66"/>
      <c r="L668" s="66"/>
      <c r="M668" s="66"/>
      <c r="N668" s="66"/>
      <c r="O668" s="66"/>
      <c r="P668" s="66"/>
      <c r="S668" s="22"/>
      <c r="T668" s="22"/>
      <c r="U668" s="22"/>
      <c r="V668" s="22"/>
      <c r="W668" s="22"/>
      <c r="X668" s="22"/>
      <c r="Y668" s="22"/>
      <c r="Z668" s="22"/>
    </row>
    <row r="669" spans="2:26" s="37" customFormat="1">
      <c r="B669" s="22"/>
      <c r="C669" s="66"/>
      <c r="D669" s="66"/>
      <c r="E669" s="66"/>
      <c r="F669" s="66"/>
      <c r="G669" s="66"/>
      <c r="H669" s="66"/>
      <c r="I669" s="66"/>
      <c r="J669" s="66"/>
      <c r="K669" s="66"/>
      <c r="L669" s="66"/>
      <c r="M669" s="66"/>
      <c r="N669" s="66"/>
      <c r="O669" s="66"/>
      <c r="P669" s="66"/>
      <c r="S669" s="22"/>
      <c r="T669" s="22"/>
      <c r="U669" s="22"/>
      <c r="V669" s="22"/>
      <c r="W669" s="22"/>
      <c r="X669" s="22"/>
      <c r="Y669" s="22"/>
      <c r="Z669" s="22"/>
    </row>
    <row r="670" spans="2:26" s="37" customFormat="1">
      <c r="B670" s="40"/>
      <c r="C670" s="66"/>
      <c r="D670" s="66"/>
      <c r="E670" s="66"/>
      <c r="F670" s="66"/>
      <c r="G670" s="66"/>
      <c r="H670" s="66"/>
      <c r="I670" s="66"/>
      <c r="J670" s="66"/>
      <c r="K670" s="66"/>
      <c r="L670" s="66"/>
      <c r="M670" s="66"/>
      <c r="N670" s="66"/>
      <c r="O670" s="66"/>
      <c r="P670" s="66"/>
      <c r="S670" s="22"/>
      <c r="T670" s="22"/>
      <c r="U670" s="22"/>
      <c r="V670" s="22"/>
      <c r="W670" s="22"/>
      <c r="X670" s="22"/>
      <c r="Y670" s="22"/>
      <c r="Z670" s="22"/>
    </row>
    <row r="671" spans="2:26" s="37" customFormat="1">
      <c r="B671" s="22"/>
      <c r="C671" s="66"/>
      <c r="D671" s="66"/>
      <c r="E671" s="66"/>
      <c r="F671" s="66"/>
      <c r="G671" s="66"/>
      <c r="H671" s="66"/>
      <c r="I671" s="66"/>
      <c r="J671" s="66"/>
      <c r="K671" s="66"/>
      <c r="L671" s="66"/>
      <c r="M671" s="66"/>
      <c r="N671" s="66"/>
      <c r="O671" s="66"/>
      <c r="P671" s="66"/>
      <c r="S671" s="22"/>
      <c r="T671" s="22"/>
      <c r="U671" s="22"/>
      <c r="V671" s="22"/>
      <c r="W671" s="22"/>
      <c r="X671" s="22"/>
      <c r="Y671" s="22"/>
      <c r="Z671" s="22"/>
    </row>
    <row r="672" spans="2:26" s="37" customFormat="1">
      <c r="B672" s="22"/>
      <c r="C672" s="71"/>
      <c r="D672" s="71"/>
      <c r="E672" s="71"/>
      <c r="F672" s="71"/>
      <c r="G672" s="71"/>
      <c r="H672" s="71"/>
      <c r="I672" s="71"/>
      <c r="J672" s="71"/>
      <c r="K672" s="71"/>
      <c r="L672" s="71"/>
      <c r="M672" s="71"/>
      <c r="N672" s="71"/>
      <c r="O672" s="71"/>
      <c r="P672" s="71"/>
      <c r="Q672" s="72"/>
      <c r="S672" s="22"/>
      <c r="T672" s="22"/>
      <c r="U672" s="22"/>
      <c r="V672" s="22"/>
      <c r="W672" s="22"/>
      <c r="X672" s="22"/>
      <c r="Y672" s="22"/>
      <c r="Z672" s="22"/>
    </row>
    <row r="673" spans="2:26" s="37" customFormat="1">
      <c r="B673" s="40"/>
      <c r="C673" s="66"/>
      <c r="D673" s="66"/>
      <c r="E673" s="66"/>
      <c r="F673" s="66"/>
      <c r="G673" s="66"/>
      <c r="H673" s="66"/>
      <c r="I673" s="66"/>
      <c r="J673" s="66"/>
      <c r="K673" s="66"/>
      <c r="L673" s="66"/>
      <c r="M673" s="66"/>
      <c r="N673" s="66"/>
      <c r="O673" s="66"/>
      <c r="P673" s="66"/>
      <c r="S673" s="22"/>
      <c r="T673" s="22"/>
      <c r="U673" s="22"/>
      <c r="V673" s="22"/>
      <c r="W673" s="22"/>
      <c r="X673" s="22"/>
      <c r="Y673" s="22"/>
      <c r="Z673" s="22"/>
    </row>
    <row r="674" spans="2:26" s="37" customFormat="1">
      <c r="B674" s="22"/>
      <c r="C674" s="66"/>
      <c r="D674" s="66"/>
      <c r="E674" s="66"/>
      <c r="F674" s="66"/>
      <c r="G674" s="66"/>
      <c r="H674" s="66"/>
      <c r="I674" s="66"/>
      <c r="J674" s="66"/>
      <c r="K674" s="66"/>
      <c r="L674" s="66"/>
      <c r="M674" s="66"/>
      <c r="N674" s="66"/>
      <c r="O674" s="66"/>
      <c r="P674" s="66"/>
      <c r="S674" s="22"/>
      <c r="T674" s="22"/>
      <c r="U674" s="22"/>
      <c r="V674" s="22"/>
      <c r="W674" s="22"/>
      <c r="X674" s="22"/>
      <c r="Y674" s="22"/>
      <c r="Z674" s="22"/>
    </row>
    <row r="675" spans="2:26" s="37" customFormat="1">
      <c r="B675" s="22"/>
      <c r="C675" s="66"/>
      <c r="D675" s="66"/>
      <c r="E675" s="66"/>
      <c r="F675" s="66"/>
      <c r="G675" s="66"/>
      <c r="H675" s="66"/>
      <c r="I675" s="66"/>
      <c r="J675" s="66"/>
      <c r="K675" s="66"/>
      <c r="L675" s="66"/>
      <c r="M675" s="66"/>
      <c r="N675" s="66"/>
      <c r="O675" s="66"/>
      <c r="P675" s="66"/>
      <c r="S675" s="22"/>
      <c r="T675" s="22"/>
      <c r="U675" s="22"/>
      <c r="V675" s="22"/>
      <c r="W675" s="22"/>
      <c r="X675" s="22"/>
      <c r="Y675" s="22"/>
      <c r="Z675" s="22"/>
    </row>
    <row r="676" spans="2:26" s="37" customFormat="1">
      <c r="B676" s="22"/>
      <c r="C676" s="73"/>
      <c r="D676" s="73"/>
      <c r="E676" s="73"/>
      <c r="F676" s="73"/>
      <c r="G676" s="73"/>
      <c r="H676" s="73"/>
      <c r="I676" s="73"/>
      <c r="J676" s="73"/>
      <c r="K676" s="73"/>
      <c r="L676" s="73"/>
      <c r="M676" s="73"/>
      <c r="N676" s="73"/>
      <c r="O676" s="73"/>
      <c r="P676" s="73"/>
      <c r="Q676" s="74"/>
      <c r="S676" s="22"/>
      <c r="T676" s="22"/>
      <c r="U676" s="22"/>
      <c r="V676" s="22"/>
      <c r="W676" s="22"/>
      <c r="X676" s="22"/>
      <c r="Y676" s="22"/>
      <c r="Z676" s="22"/>
    </row>
    <row r="677" spans="2:26" s="37" customFormat="1">
      <c r="B677" s="22"/>
      <c r="C677" s="71"/>
      <c r="D677" s="71"/>
      <c r="E677" s="71"/>
      <c r="F677" s="71"/>
      <c r="G677" s="71"/>
      <c r="H677" s="71"/>
      <c r="I677" s="71"/>
      <c r="J677" s="71"/>
      <c r="K677" s="71"/>
      <c r="L677" s="71"/>
      <c r="M677" s="71"/>
      <c r="N677" s="71"/>
      <c r="O677" s="71"/>
      <c r="P677" s="71"/>
      <c r="Q677" s="72"/>
      <c r="S677" s="22"/>
      <c r="T677" s="22"/>
      <c r="U677" s="22"/>
      <c r="V677" s="22"/>
      <c r="W677" s="22"/>
      <c r="X677" s="22"/>
      <c r="Y677" s="22"/>
      <c r="Z677" s="22"/>
    </row>
    <row r="678" spans="2:26" s="37" customFormat="1">
      <c r="B678" s="22"/>
      <c r="C678" s="66"/>
      <c r="D678" s="66"/>
      <c r="E678" s="66"/>
      <c r="F678" s="66"/>
      <c r="G678" s="66"/>
      <c r="H678" s="66"/>
      <c r="I678" s="66"/>
      <c r="J678" s="66"/>
      <c r="K678" s="66"/>
      <c r="L678" s="66"/>
      <c r="M678" s="66"/>
      <c r="N678" s="66"/>
      <c r="O678" s="66"/>
      <c r="P678" s="66"/>
      <c r="S678" s="22"/>
      <c r="T678" s="22"/>
      <c r="U678" s="22"/>
      <c r="V678" s="22"/>
      <c r="W678" s="22"/>
      <c r="X678" s="22"/>
      <c r="Y678" s="22"/>
      <c r="Z678" s="22"/>
    </row>
    <row r="679" spans="2:26" s="37" customFormat="1">
      <c r="B679" s="40"/>
      <c r="C679" s="71"/>
      <c r="D679" s="71"/>
      <c r="E679" s="71"/>
      <c r="F679" s="71"/>
      <c r="G679" s="71"/>
      <c r="H679" s="71"/>
      <c r="I679" s="71"/>
      <c r="J679" s="71"/>
      <c r="K679" s="71"/>
      <c r="L679" s="71"/>
      <c r="M679" s="71"/>
      <c r="N679" s="71"/>
      <c r="O679" s="71"/>
      <c r="P679" s="71"/>
      <c r="Q679" s="72"/>
      <c r="S679" s="22"/>
      <c r="T679" s="22"/>
      <c r="U679" s="22"/>
      <c r="V679" s="22"/>
      <c r="W679" s="22"/>
      <c r="X679" s="22"/>
      <c r="Y679" s="22"/>
      <c r="Z679" s="22"/>
    </row>
    <row r="680" spans="2:26" s="37" customFormat="1">
      <c r="B680" s="22"/>
      <c r="C680" s="66"/>
      <c r="D680" s="66"/>
      <c r="E680" s="66"/>
      <c r="F680" s="66"/>
      <c r="G680" s="66"/>
      <c r="H680" s="66"/>
      <c r="I680" s="66"/>
      <c r="J680" s="66"/>
      <c r="K680" s="66"/>
      <c r="L680" s="66"/>
      <c r="M680" s="66"/>
      <c r="N680" s="66"/>
      <c r="O680" s="66"/>
      <c r="P680" s="66"/>
      <c r="S680" s="22"/>
      <c r="T680" s="22"/>
      <c r="U680" s="22"/>
      <c r="V680" s="22"/>
      <c r="W680" s="22"/>
      <c r="X680" s="22"/>
      <c r="Y680" s="22"/>
      <c r="Z680" s="22"/>
    </row>
    <row r="681" spans="2:26" s="37" customFormat="1" ht="15.75" thickBot="1">
      <c r="B681" s="40"/>
      <c r="C681" s="75"/>
      <c r="D681" s="75"/>
      <c r="E681" s="75"/>
      <c r="F681" s="75"/>
      <c r="G681" s="75"/>
      <c r="H681" s="75"/>
      <c r="I681" s="75"/>
      <c r="J681" s="75"/>
      <c r="K681" s="75"/>
      <c r="L681" s="75"/>
      <c r="M681" s="75"/>
      <c r="N681" s="75"/>
      <c r="O681" s="75"/>
      <c r="P681" s="75"/>
      <c r="Q681" s="76"/>
      <c r="S681" s="22"/>
      <c r="T681" s="22"/>
      <c r="U681" s="22"/>
      <c r="V681" s="22"/>
      <c r="W681" s="22"/>
      <c r="X681" s="22"/>
      <c r="Y681" s="22"/>
      <c r="Z681" s="22"/>
    </row>
    <row r="682" spans="2:26" s="37" customFormat="1">
      <c r="B682" s="22"/>
      <c r="C682" s="66"/>
      <c r="D682" s="66"/>
      <c r="E682" s="66"/>
      <c r="F682" s="66"/>
      <c r="G682" s="66"/>
      <c r="H682" s="66"/>
      <c r="I682" s="66"/>
      <c r="J682" s="66"/>
      <c r="K682" s="66"/>
      <c r="L682" s="66"/>
      <c r="M682" s="66"/>
      <c r="N682" s="66"/>
      <c r="O682" s="66"/>
      <c r="P682" s="66"/>
      <c r="S682" s="22"/>
      <c r="T682" s="22"/>
      <c r="U682" s="22"/>
      <c r="V682" s="22"/>
      <c r="W682" s="22"/>
      <c r="X682" s="22"/>
      <c r="Y682" s="22"/>
      <c r="Z682" s="22"/>
    </row>
    <row r="683" spans="2:26" s="37" customFormat="1">
      <c r="B683" s="22"/>
      <c r="C683" s="66"/>
      <c r="D683" s="66"/>
      <c r="E683" s="66"/>
      <c r="F683" s="66"/>
      <c r="G683" s="66"/>
      <c r="H683" s="66"/>
      <c r="I683" s="66"/>
      <c r="J683" s="66"/>
      <c r="K683" s="66"/>
      <c r="L683" s="66"/>
      <c r="M683" s="66"/>
      <c r="N683" s="66"/>
      <c r="O683" s="66"/>
      <c r="P683" s="66"/>
      <c r="S683" s="22"/>
      <c r="T683" s="22"/>
      <c r="U683" s="22"/>
      <c r="V683" s="22"/>
      <c r="W683" s="22"/>
      <c r="X683" s="22"/>
      <c r="Y683" s="22"/>
      <c r="Z683" s="22"/>
    </row>
    <row r="684" spans="2:26" s="37" customFormat="1">
      <c r="B684" s="22"/>
      <c r="C684" s="66"/>
      <c r="D684" s="66"/>
      <c r="E684" s="66"/>
      <c r="F684" s="66"/>
      <c r="G684" s="66"/>
      <c r="H684" s="66"/>
      <c r="I684" s="66"/>
      <c r="J684" s="66"/>
      <c r="K684" s="66"/>
      <c r="L684" s="66"/>
      <c r="M684" s="66"/>
      <c r="N684" s="66"/>
      <c r="O684" s="66"/>
      <c r="P684" s="66"/>
      <c r="S684" s="22"/>
      <c r="T684" s="22"/>
      <c r="U684" s="22"/>
      <c r="V684" s="22"/>
      <c r="W684" s="22"/>
      <c r="X684" s="22"/>
      <c r="Y684" s="22"/>
      <c r="Z684" s="22"/>
    </row>
    <row r="685" spans="2:26" s="37" customFormat="1" ht="14.25">
      <c r="B685" s="981"/>
      <c r="C685" s="981"/>
      <c r="D685" s="981"/>
      <c r="E685" s="981"/>
      <c r="F685" s="981"/>
      <c r="G685" s="981"/>
      <c r="H685" s="981"/>
      <c r="I685" s="981"/>
      <c r="J685" s="981"/>
      <c r="K685" s="981"/>
      <c r="L685" s="981"/>
      <c r="M685" s="981"/>
      <c r="N685" s="981"/>
      <c r="O685" s="981"/>
      <c r="P685" s="981"/>
      <c r="Q685" s="981"/>
      <c r="S685" s="22"/>
      <c r="T685" s="22"/>
      <c r="U685" s="22"/>
      <c r="V685" s="22"/>
      <c r="W685" s="22"/>
      <c r="X685" s="22"/>
      <c r="Y685" s="22"/>
      <c r="Z685" s="22"/>
    </row>
    <row r="686" spans="2:26" s="37" customFormat="1" ht="22.5" customHeight="1">
      <c r="B686" s="981"/>
      <c r="C686" s="981"/>
      <c r="D686" s="981"/>
      <c r="E686" s="981"/>
      <c r="F686" s="981"/>
      <c r="G686" s="981"/>
      <c r="H686" s="981"/>
      <c r="I686" s="981"/>
      <c r="J686" s="981"/>
      <c r="K686" s="981"/>
      <c r="L686" s="981"/>
      <c r="M686" s="981"/>
      <c r="N686" s="981"/>
      <c r="O686" s="981"/>
      <c r="P686" s="981"/>
      <c r="Q686" s="981"/>
      <c r="S686" s="22"/>
      <c r="T686" s="22"/>
      <c r="U686" s="22"/>
      <c r="V686" s="22"/>
      <c r="W686" s="22"/>
      <c r="X686" s="22"/>
      <c r="Y686" s="22"/>
      <c r="Z686" s="22"/>
    </row>
    <row r="687" spans="2:26" s="37" customFormat="1" ht="14.25">
      <c r="B687" s="46"/>
      <c r="C687" s="77"/>
      <c r="D687" s="77"/>
      <c r="E687" s="77"/>
      <c r="F687" s="77"/>
      <c r="G687" s="77"/>
      <c r="H687" s="77"/>
      <c r="I687" s="77"/>
      <c r="J687" s="77"/>
      <c r="K687" s="77"/>
      <c r="L687" s="77"/>
      <c r="M687" s="77"/>
      <c r="N687" s="77"/>
      <c r="O687" s="77"/>
      <c r="P687" s="77"/>
      <c r="Q687" s="77"/>
      <c r="S687" s="22"/>
      <c r="T687" s="22"/>
      <c r="U687" s="22"/>
      <c r="V687" s="22"/>
      <c r="W687" s="22"/>
      <c r="X687" s="22"/>
      <c r="Y687" s="22"/>
      <c r="Z687" s="22"/>
    </row>
    <row r="688" spans="2:26" s="37" customFormat="1" ht="14.25">
      <c r="B688" s="46"/>
      <c r="C688" s="77"/>
      <c r="D688" s="77"/>
      <c r="E688" s="77"/>
      <c r="F688" s="77"/>
      <c r="G688" s="77"/>
      <c r="H688" s="77"/>
      <c r="I688" s="77"/>
      <c r="J688" s="77"/>
      <c r="K688" s="77"/>
      <c r="L688" s="77"/>
      <c r="M688" s="77"/>
      <c r="N688" s="77"/>
      <c r="O688" s="77"/>
      <c r="P688" s="77"/>
      <c r="Q688" s="77"/>
      <c r="S688" s="22"/>
      <c r="T688" s="22"/>
      <c r="U688" s="22"/>
      <c r="V688" s="22"/>
      <c r="W688" s="22"/>
      <c r="X688" s="22"/>
      <c r="Y688" s="22"/>
      <c r="Z688" s="22"/>
    </row>
    <row r="689" spans="2:26" s="37" customFormat="1" ht="14.25">
      <c r="B689" s="46"/>
      <c r="C689" s="77"/>
      <c r="D689" s="77"/>
      <c r="E689" s="77"/>
      <c r="F689" s="77"/>
      <c r="G689" s="77"/>
      <c r="H689" s="77"/>
      <c r="I689" s="77"/>
      <c r="J689" s="77"/>
      <c r="K689" s="77"/>
      <c r="L689" s="77"/>
      <c r="M689" s="77"/>
      <c r="N689" s="77"/>
      <c r="O689" s="77"/>
      <c r="P689" s="77"/>
      <c r="Q689" s="77"/>
      <c r="S689" s="22"/>
      <c r="T689" s="22"/>
      <c r="U689" s="22"/>
      <c r="V689" s="22"/>
      <c r="W689" s="22"/>
      <c r="X689" s="22"/>
      <c r="Y689" s="22"/>
      <c r="Z689" s="22"/>
    </row>
    <row r="690" spans="2:26" s="37" customFormat="1" ht="14.25">
      <c r="B690" s="46"/>
      <c r="C690" s="77"/>
      <c r="D690" s="77"/>
      <c r="E690" s="77"/>
      <c r="F690" s="77"/>
      <c r="G690" s="77"/>
      <c r="H690" s="77"/>
      <c r="I690" s="77"/>
      <c r="J690" s="77"/>
      <c r="K690" s="77"/>
      <c r="L690" s="77"/>
      <c r="M690" s="77"/>
      <c r="N690" s="77"/>
      <c r="O690" s="77"/>
      <c r="P690" s="77"/>
      <c r="Q690" s="77"/>
      <c r="S690" s="22"/>
      <c r="T690" s="22"/>
      <c r="U690" s="22"/>
      <c r="V690" s="22"/>
      <c r="W690" s="22"/>
      <c r="X690" s="22"/>
      <c r="Y690" s="22"/>
      <c r="Z690" s="22"/>
    </row>
    <row r="691" spans="2:26" s="37" customFormat="1" ht="14.25">
      <c r="B691" s="46"/>
      <c r="C691" s="77"/>
      <c r="D691" s="77"/>
      <c r="E691" s="77"/>
      <c r="F691" s="77"/>
      <c r="G691" s="77"/>
      <c r="H691" s="77"/>
      <c r="I691" s="77"/>
      <c r="J691" s="77"/>
      <c r="K691" s="77"/>
      <c r="L691" s="77"/>
      <c r="M691" s="77"/>
      <c r="N691" s="77"/>
      <c r="O691" s="77"/>
      <c r="P691" s="77"/>
      <c r="Q691" s="77"/>
      <c r="S691" s="22"/>
      <c r="T691" s="22"/>
      <c r="U691" s="22"/>
      <c r="V691" s="22"/>
      <c r="W691" s="22"/>
      <c r="X691" s="22"/>
      <c r="Y691" s="22"/>
      <c r="Z691" s="22"/>
    </row>
    <row r="692" spans="2:26" s="37" customFormat="1" ht="14.25">
      <c r="B692" s="46"/>
      <c r="C692" s="77"/>
      <c r="D692" s="77"/>
      <c r="E692" s="77"/>
      <c r="F692" s="77"/>
      <c r="G692" s="77"/>
      <c r="H692" s="77"/>
      <c r="I692" s="77"/>
      <c r="J692" s="77"/>
      <c r="K692" s="77"/>
      <c r="L692" s="77"/>
      <c r="M692" s="77"/>
      <c r="N692" s="77"/>
      <c r="O692" s="77"/>
      <c r="P692" s="77"/>
      <c r="Q692" s="77"/>
      <c r="S692" s="22"/>
      <c r="T692" s="22"/>
      <c r="U692" s="22"/>
      <c r="V692" s="22"/>
      <c r="W692" s="22"/>
      <c r="X692" s="22"/>
      <c r="Y692" s="22"/>
      <c r="Z692" s="22"/>
    </row>
    <row r="693" spans="2:26" s="37" customFormat="1" ht="14.25">
      <c r="B693" s="14"/>
      <c r="C693" s="975"/>
      <c r="D693" s="975"/>
      <c r="E693" s="14"/>
      <c r="F693" s="14"/>
      <c r="G693" s="14"/>
      <c r="H693" s="14"/>
      <c r="I693" s="14"/>
      <c r="J693" s="14"/>
      <c r="K693" s="14"/>
      <c r="L693" s="14"/>
      <c r="M693" s="14"/>
      <c r="N693" s="14"/>
      <c r="O693" s="14"/>
      <c r="P693" s="14"/>
      <c r="Q693" s="39"/>
      <c r="S693" s="22"/>
      <c r="T693" s="22"/>
      <c r="U693" s="22"/>
      <c r="V693" s="22"/>
      <c r="W693" s="22"/>
      <c r="X693" s="22"/>
      <c r="Y693" s="22"/>
      <c r="Z693" s="22"/>
    </row>
    <row r="694" spans="2:26" s="37" customFormat="1" ht="14.25">
      <c r="B694" s="22"/>
      <c r="C694" s="39"/>
      <c r="D694" s="39"/>
      <c r="E694" s="39"/>
      <c r="F694" s="39"/>
      <c r="G694" s="39"/>
      <c r="H694" s="39"/>
      <c r="I694" s="39"/>
      <c r="J694" s="39"/>
      <c r="K694" s="39"/>
      <c r="L694" s="39"/>
      <c r="M694" s="39"/>
      <c r="N694" s="39"/>
      <c r="O694" s="39"/>
      <c r="P694" s="39"/>
      <c r="Q694" s="39"/>
      <c r="S694" s="22"/>
      <c r="T694" s="22"/>
      <c r="U694" s="22"/>
      <c r="V694" s="22"/>
      <c r="W694" s="22"/>
      <c r="X694" s="22"/>
      <c r="Y694" s="22"/>
      <c r="Z694" s="22"/>
    </row>
    <row r="695" spans="2:26" s="37" customFormat="1" ht="14.25">
      <c r="B695" s="22"/>
      <c r="C695" s="975"/>
      <c r="D695" s="975"/>
      <c r="E695" s="14"/>
      <c r="F695" s="14"/>
      <c r="G695" s="14"/>
      <c r="H695" s="14"/>
      <c r="I695" s="14"/>
      <c r="J695" s="14"/>
      <c r="K695" s="14"/>
      <c r="L695" s="14"/>
      <c r="M695" s="14"/>
      <c r="N695" s="14"/>
      <c r="O695" s="14"/>
      <c r="P695" s="14"/>
      <c r="Q695" s="39"/>
      <c r="S695" s="22"/>
      <c r="T695" s="22"/>
      <c r="U695" s="22"/>
      <c r="V695" s="22"/>
      <c r="W695" s="22"/>
      <c r="X695" s="22"/>
      <c r="Y695" s="22"/>
      <c r="Z695" s="22"/>
    </row>
    <row r="696" spans="2:26" s="37" customFormat="1" ht="14.25">
      <c r="B696" s="22"/>
      <c r="C696" s="975"/>
      <c r="D696" s="975"/>
      <c r="E696" s="14"/>
      <c r="F696" s="14"/>
      <c r="G696" s="14"/>
      <c r="H696" s="14"/>
      <c r="I696" s="14"/>
      <c r="J696" s="14"/>
      <c r="K696" s="14"/>
      <c r="L696" s="14"/>
      <c r="M696" s="14"/>
      <c r="N696" s="14"/>
      <c r="O696" s="14"/>
      <c r="P696" s="14"/>
      <c r="Q696" s="39"/>
      <c r="S696" s="22"/>
      <c r="T696" s="22"/>
      <c r="U696" s="22"/>
      <c r="V696" s="22"/>
      <c r="W696" s="22"/>
      <c r="X696" s="22"/>
      <c r="Y696" s="22"/>
      <c r="Z696" s="22"/>
    </row>
    <row r="697" spans="2:26" s="37" customFormat="1">
      <c r="B697" s="22"/>
      <c r="C697" s="38"/>
      <c r="D697" s="38"/>
      <c r="E697" s="38"/>
      <c r="F697" s="38"/>
      <c r="G697" s="38"/>
      <c r="H697" s="38"/>
      <c r="I697" s="38"/>
      <c r="J697" s="38"/>
      <c r="K697" s="38"/>
      <c r="L697" s="38"/>
      <c r="M697" s="38"/>
      <c r="N697" s="38"/>
      <c r="O697" s="38"/>
      <c r="P697" s="38"/>
      <c r="Q697" s="39"/>
      <c r="S697" s="22"/>
      <c r="T697" s="22"/>
      <c r="U697" s="22"/>
      <c r="V697" s="22"/>
      <c r="W697" s="22"/>
      <c r="X697" s="22"/>
      <c r="Y697" s="22"/>
      <c r="Z697" s="22"/>
    </row>
    <row r="698" spans="2:26" s="37" customFormat="1">
      <c r="B698" s="22"/>
      <c r="C698" s="38"/>
      <c r="D698" s="38"/>
      <c r="E698" s="38"/>
      <c r="F698" s="38"/>
      <c r="G698" s="38"/>
      <c r="H698" s="38"/>
      <c r="I698" s="38"/>
      <c r="J698" s="38"/>
      <c r="K698" s="38"/>
      <c r="L698" s="38"/>
      <c r="M698" s="38"/>
      <c r="N698" s="38"/>
      <c r="O698" s="38"/>
      <c r="P698" s="38"/>
      <c r="Q698" s="39"/>
      <c r="S698" s="22"/>
      <c r="T698" s="22"/>
      <c r="U698" s="22"/>
      <c r="V698" s="22"/>
      <c r="W698" s="22"/>
      <c r="X698" s="22"/>
      <c r="Y698" s="22"/>
      <c r="Z698" s="22"/>
    </row>
    <row r="699" spans="2:26" s="37" customFormat="1">
      <c r="B699" s="22"/>
      <c r="C699" s="38"/>
      <c r="D699" s="38"/>
      <c r="E699" s="38"/>
      <c r="F699" s="38"/>
      <c r="G699" s="38"/>
      <c r="H699" s="38"/>
      <c r="I699" s="38"/>
      <c r="J699" s="38"/>
      <c r="K699" s="38"/>
      <c r="L699" s="38"/>
      <c r="M699" s="38"/>
      <c r="N699" s="38"/>
      <c r="O699" s="38"/>
      <c r="P699" s="38"/>
      <c r="Q699" s="39"/>
      <c r="S699" s="22"/>
      <c r="T699" s="22"/>
      <c r="U699" s="22"/>
      <c r="V699" s="22"/>
      <c r="W699" s="22"/>
      <c r="X699" s="22"/>
      <c r="Y699" s="22"/>
      <c r="Z699" s="22"/>
    </row>
    <row r="700" spans="2:26" s="37" customFormat="1">
      <c r="B700" s="22"/>
      <c r="C700" s="38"/>
      <c r="D700" s="38"/>
      <c r="E700" s="38"/>
      <c r="F700" s="38"/>
      <c r="G700" s="38"/>
      <c r="H700" s="38"/>
      <c r="I700" s="38"/>
      <c r="J700" s="38"/>
      <c r="K700" s="38"/>
      <c r="L700" s="38"/>
      <c r="M700" s="38"/>
      <c r="N700" s="38"/>
      <c r="O700" s="38"/>
      <c r="P700" s="38"/>
      <c r="Q700" s="39"/>
      <c r="S700" s="22"/>
      <c r="T700" s="22"/>
      <c r="U700" s="22"/>
      <c r="V700" s="22"/>
      <c r="W700" s="22"/>
      <c r="X700" s="22"/>
      <c r="Y700" s="22"/>
      <c r="Z700" s="22"/>
    </row>
    <row r="701" spans="2:26" s="37" customFormat="1" ht="14.25">
      <c r="B701" s="22"/>
      <c r="C701" s="78"/>
      <c r="D701" s="78"/>
      <c r="E701" s="78"/>
      <c r="F701" s="78"/>
      <c r="G701" s="78"/>
      <c r="H701" s="78"/>
      <c r="I701" s="78"/>
      <c r="J701" s="78"/>
      <c r="K701" s="78"/>
      <c r="L701" s="78"/>
      <c r="M701" s="78"/>
      <c r="N701" s="78"/>
      <c r="O701" s="78"/>
      <c r="P701" s="78"/>
      <c r="Q701" s="78"/>
      <c r="S701" s="22"/>
      <c r="T701" s="22"/>
      <c r="U701" s="22"/>
      <c r="V701" s="22"/>
      <c r="W701" s="22"/>
      <c r="X701" s="22"/>
      <c r="Y701" s="22"/>
      <c r="Z701" s="22"/>
    </row>
    <row r="702" spans="2:26" s="37" customFormat="1" ht="15.75" customHeight="1">
      <c r="B702" s="22"/>
      <c r="C702" s="33"/>
      <c r="D702" s="33"/>
      <c r="E702" s="33"/>
      <c r="F702" s="33"/>
      <c r="G702" s="33"/>
      <c r="H702" s="33"/>
      <c r="I702" s="33"/>
      <c r="J702" s="33"/>
      <c r="K702" s="33"/>
      <c r="L702" s="33"/>
      <c r="M702" s="33"/>
      <c r="N702" s="33"/>
      <c r="O702" s="33"/>
      <c r="P702" s="33"/>
      <c r="Q702" s="33"/>
      <c r="S702" s="22"/>
      <c r="T702" s="22"/>
      <c r="U702" s="22"/>
      <c r="V702" s="22"/>
      <c r="W702" s="22"/>
      <c r="X702" s="22"/>
      <c r="Y702" s="22"/>
      <c r="Z702" s="22"/>
    </row>
    <row r="703" spans="2:26" s="37" customFormat="1" ht="21.75" customHeight="1">
      <c r="B703" s="1010"/>
      <c r="C703" s="1010"/>
      <c r="D703" s="1010"/>
      <c r="E703" s="1010"/>
      <c r="F703" s="1010"/>
      <c r="G703" s="1010"/>
      <c r="H703" s="1010"/>
      <c r="I703" s="1010"/>
      <c r="J703" s="1010"/>
      <c r="K703" s="1010"/>
      <c r="L703" s="1010"/>
      <c r="M703" s="1010"/>
      <c r="N703" s="1010"/>
      <c r="O703" s="1010"/>
      <c r="P703" s="1010"/>
      <c r="Q703" s="1010"/>
      <c r="S703" s="22"/>
      <c r="T703" s="22"/>
      <c r="U703" s="22"/>
      <c r="V703" s="22"/>
      <c r="W703" s="22"/>
      <c r="X703" s="22"/>
      <c r="Y703" s="22"/>
      <c r="Z703" s="22"/>
    </row>
    <row r="704" spans="2:26" s="37" customFormat="1" ht="21.75" customHeight="1">
      <c r="B704" s="67"/>
      <c r="C704" s="67"/>
      <c r="D704" s="67"/>
      <c r="E704" s="67"/>
      <c r="F704" s="67"/>
      <c r="G704" s="67"/>
      <c r="H704" s="67"/>
      <c r="I704" s="67"/>
      <c r="J704" s="67"/>
      <c r="K704" s="67"/>
      <c r="L704" s="67"/>
      <c r="M704" s="67"/>
      <c r="N704" s="67"/>
      <c r="O704" s="67"/>
      <c r="P704" s="67"/>
      <c r="Q704" s="67"/>
      <c r="S704" s="22"/>
      <c r="T704" s="22"/>
      <c r="U704" s="22"/>
      <c r="V704" s="22"/>
      <c r="W704" s="22"/>
      <c r="X704" s="22"/>
      <c r="Y704" s="22"/>
      <c r="Z704" s="22"/>
    </row>
    <row r="705" spans="2:26" s="37" customFormat="1">
      <c r="B705" s="22"/>
      <c r="C705" s="38"/>
      <c r="D705" s="38"/>
      <c r="E705" s="38"/>
      <c r="F705" s="38"/>
      <c r="G705" s="38"/>
      <c r="H705" s="38"/>
      <c r="I705" s="38"/>
      <c r="J705" s="38"/>
      <c r="K705" s="38"/>
      <c r="L705" s="38"/>
      <c r="M705" s="38"/>
      <c r="N705" s="38"/>
      <c r="O705" s="38"/>
      <c r="P705" s="38"/>
      <c r="Q705" s="39"/>
      <c r="S705" s="22"/>
      <c r="T705" s="22"/>
      <c r="U705" s="22"/>
      <c r="V705" s="22"/>
      <c r="W705" s="22"/>
      <c r="X705" s="22"/>
      <c r="Y705" s="22"/>
      <c r="Z705" s="22"/>
    </row>
    <row r="706" spans="2:26" s="37" customFormat="1">
      <c r="B706" s="22"/>
      <c r="C706" s="38"/>
      <c r="D706" s="38"/>
      <c r="E706" s="38"/>
      <c r="F706" s="38"/>
      <c r="G706" s="38"/>
      <c r="H706" s="38"/>
      <c r="I706" s="38"/>
      <c r="J706" s="38"/>
      <c r="K706" s="38"/>
      <c r="L706" s="38"/>
      <c r="M706" s="38"/>
      <c r="N706" s="38"/>
      <c r="O706" s="38"/>
      <c r="P706" s="38"/>
      <c r="Q706" s="39"/>
      <c r="S706" s="22"/>
      <c r="T706" s="22"/>
      <c r="U706" s="22"/>
      <c r="V706" s="22"/>
      <c r="W706" s="22"/>
      <c r="X706" s="22"/>
      <c r="Y706" s="22"/>
      <c r="Z706" s="22"/>
    </row>
    <row r="707" spans="2:26" s="37" customFormat="1">
      <c r="B707" s="22"/>
      <c r="C707" s="38"/>
      <c r="D707" s="38"/>
      <c r="E707" s="38"/>
      <c r="F707" s="38"/>
      <c r="G707" s="38"/>
      <c r="H707" s="38"/>
      <c r="I707" s="38"/>
      <c r="J707" s="38"/>
      <c r="K707" s="38"/>
      <c r="L707" s="38"/>
      <c r="M707" s="38"/>
      <c r="N707" s="38"/>
      <c r="O707" s="38"/>
      <c r="P707" s="38"/>
      <c r="Q707" s="39"/>
      <c r="S707" s="22"/>
      <c r="T707" s="22"/>
      <c r="U707" s="22"/>
      <c r="V707" s="22"/>
      <c r="W707" s="22"/>
      <c r="X707" s="22"/>
      <c r="Y707" s="22"/>
      <c r="Z707" s="22"/>
    </row>
    <row r="708" spans="2:26" s="37" customFormat="1">
      <c r="B708" s="22"/>
      <c r="C708" s="38"/>
      <c r="D708" s="38"/>
      <c r="E708" s="38"/>
      <c r="F708" s="38"/>
      <c r="G708" s="38"/>
      <c r="H708" s="38"/>
      <c r="I708" s="38"/>
      <c r="J708" s="38"/>
      <c r="K708" s="38"/>
      <c r="L708" s="38"/>
      <c r="M708" s="38"/>
      <c r="N708" s="38"/>
      <c r="O708" s="38"/>
      <c r="P708" s="38"/>
      <c r="Q708" s="39"/>
      <c r="S708" s="22"/>
      <c r="T708" s="22"/>
      <c r="U708" s="22"/>
      <c r="V708" s="22"/>
      <c r="W708" s="22"/>
      <c r="X708" s="22"/>
      <c r="Y708" s="22"/>
      <c r="Z708" s="22"/>
    </row>
    <row r="709" spans="2:26" s="37" customFormat="1">
      <c r="B709" s="22"/>
      <c r="C709" s="38"/>
      <c r="D709" s="38"/>
      <c r="E709" s="38"/>
      <c r="F709" s="38"/>
      <c r="G709" s="38"/>
      <c r="H709" s="38"/>
      <c r="I709" s="38"/>
      <c r="J709" s="38"/>
      <c r="K709" s="38"/>
      <c r="L709" s="38"/>
      <c r="M709" s="38"/>
      <c r="N709" s="38"/>
      <c r="O709" s="38"/>
      <c r="P709" s="38"/>
      <c r="Q709" s="39"/>
      <c r="S709" s="22"/>
      <c r="T709" s="22"/>
      <c r="U709" s="22"/>
      <c r="V709" s="22"/>
      <c r="W709" s="22"/>
      <c r="X709" s="22"/>
      <c r="Y709" s="22"/>
      <c r="Z709" s="22"/>
    </row>
    <row r="710" spans="2:26" s="37" customFormat="1" ht="15.6" customHeight="1">
      <c r="B710" s="22"/>
      <c r="C710" s="38"/>
      <c r="D710" s="38"/>
      <c r="E710" s="38"/>
      <c r="F710" s="38"/>
      <c r="G710" s="38"/>
      <c r="H710" s="38"/>
      <c r="I710" s="38"/>
      <c r="J710" s="38"/>
      <c r="K710" s="38"/>
      <c r="L710" s="38"/>
      <c r="M710" s="38"/>
      <c r="N710" s="38"/>
      <c r="O710" s="38"/>
      <c r="P710" s="38"/>
      <c r="Q710" s="39"/>
      <c r="S710" s="22"/>
      <c r="T710" s="22"/>
      <c r="U710" s="22"/>
      <c r="V710" s="22"/>
      <c r="W710" s="22"/>
      <c r="X710" s="22"/>
      <c r="Y710" s="22"/>
      <c r="Z710" s="22"/>
    </row>
    <row r="711" spans="2:26" s="37" customFormat="1" ht="13.9" customHeight="1">
      <c r="B711" s="22"/>
      <c r="C711" s="38"/>
      <c r="D711" s="38"/>
      <c r="E711" s="38"/>
      <c r="F711" s="38"/>
      <c r="G711" s="38"/>
      <c r="H711" s="38"/>
      <c r="I711" s="38"/>
      <c r="J711" s="38"/>
      <c r="K711" s="38"/>
      <c r="L711" s="38"/>
      <c r="M711" s="38"/>
      <c r="N711" s="38"/>
      <c r="O711" s="38"/>
      <c r="P711" s="38"/>
      <c r="Q711" s="39"/>
      <c r="S711" s="22"/>
      <c r="T711" s="22"/>
      <c r="U711" s="22"/>
      <c r="V711" s="22"/>
      <c r="W711" s="22"/>
      <c r="X711" s="22"/>
      <c r="Y711" s="22"/>
      <c r="Z711" s="22"/>
    </row>
    <row r="712" spans="2:26" s="37" customFormat="1" ht="22.5" customHeight="1">
      <c r="B712" s="1012"/>
      <c r="C712" s="1012"/>
      <c r="D712" s="1012"/>
      <c r="E712" s="1012"/>
      <c r="F712" s="1012"/>
      <c r="G712" s="1012"/>
      <c r="H712" s="1012"/>
      <c r="I712" s="1012"/>
      <c r="J712" s="1012"/>
      <c r="K712" s="1012"/>
      <c r="L712" s="1012"/>
      <c r="M712" s="1012"/>
      <c r="N712" s="1012"/>
      <c r="O712" s="1012"/>
      <c r="P712" s="1012"/>
      <c r="Q712" s="1012"/>
      <c r="S712" s="22"/>
      <c r="T712" s="22"/>
      <c r="U712" s="22"/>
      <c r="V712" s="22"/>
      <c r="W712" s="22"/>
      <c r="X712" s="22"/>
      <c r="Y712" s="22"/>
      <c r="Z712" s="22"/>
    </row>
    <row r="713" spans="2:26" s="37" customFormat="1" ht="24" customHeight="1" thickBot="1">
      <c r="B713" s="1013"/>
      <c r="C713" s="1013"/>
      <c r="D713" s="1013"/>
      <c r="E713" s="1013"/>
      <c r="F713" s="1013"/>
      <c r="G713" s="1013"/>
      <c r="H713" s="1013"/>
      <c r="I713" s="1013"/>
      <c r="J713" s="1013"/>
      <c r="K713" s="1013"/>
      <c r="L713" s="1013"/>
      <c r="M713" s="1013"/>
      <c r="N713" s="1013"/>
      <c r="O713" s="1013"/>
      <c r="P713" s="1013"/>
      <c r="Q713" s="1013"/>
      <c r="S713" s="22"/>
      <c r="T713" s="22"/>
      <c r="U713" s="22"/>
      <c r="V713" s="22"/>
      <c r="W713" s="22"/>
      <c r="X713" s="22"/>
      <c r="Y713" s="22"/>
      <c r="Z713" s="22"/>
    </row>
    <row r="714" spans="2:26" s="37" customFormat="1" ht="25.5" customHeight="1">
      <c r="B714" s="22"/>
      <c r="C714" s="22"/>
      <c r="D714" s="22"/>
      <c r="E714" s="22"/>
      <c r="F714" s="22"/>
      <c r="G714" s="22"/>
      <c r="H714" s="22"/>
      <c r="I714" s="22"/>
      <c r="J714" s="22"/>
      <c r="K714" s="22"/>
      <c r="L714" s="22"/>
      <c r="M714" s="22"/>
      <c r="N714" s="22"/>
      <c r="O714" s="22"/>
      <c r="P714" s="22"/>
      <c r="Q714" s="22"/>
      <c r="S714" s="22"/>
      <c r="T714" s="22"/>
      <c r="U714" s="22"/>
      <c r="V714" s="22"/>
      <c r="W714" s="22"/>
      <c r="X714" s="22"/>
      <c r="Y714" s="22"/>
      <c r="Z714" s="22"/>
    </row>
    <row r="715" spans="2:26" s="37" customFormat="1">
      <c r="B715" s="22"/>
      <c r="C715" s="79"/>
      <c r="D715" s="79"/>
      <c r="E715" s="79"/>
      <c r="F715" s="79"/>
      <c r="G715" s="79"/>
      <c r="H715" s="79"/>
      <c r="I715" s="79"/>
      <c r="J715" s="79"/>
      <c r="K715" s="79"/>
      <c r="L715" s="79"/>
      <c r="M715" s="79"/>
      <c r="N715" s="79"/>
      <c r="O715" s="79"/>
      <c r="P715" s="79"/>
      <c r="Q715" s="39"/>
      <c r="S715" s="22"/>
      <c r="T715" s="22"/>
      <c r="U715" s="22"/>
      <c r="V715" s="22"/>
      <c r="W715" s="22"/>
      <c r="X715" s="22"/>
      <c r="Y715" s="22"/>
      <c r="Z715" s="22"/>
    </row>
    <row r="716" spans="2:26" s="37" customFormat="1">
      <c r="B716" s="22"/>
      <c r="C716" s="79"/>
      <c r="D716" s="79"/>
      <c r="E716" s="79"/>
      <c r="F716" s="79"/>
      <c r="G716" s="79"/>
      <c r="H716" s="79"/>
      <c r="I716" s="79"/>
      <c r="J716" s="79"/>
      <c r="K716" s="79"/>
      <c r="L716" s="79"/>
      <c r="M716" s="79"/>
      <c r="N716" s="79"/>
      <c r="O716" s="79"/>
      <c r="P716" s="79"/>
      <c r="Q716" s="39"/>
      <c r="S716" s="22"/>
      <c r="T716" s="22"/>
      <c r="U716" s="22"/>
      <c r="V716" s="22"/>
      <c r="W716" s="22"/>
      <c r="X716" s="22"/>
      <c r="Y716" s="22"/>
      <c r="Z716" s="22"/>
    </row>
    <row r="717" spans="2:26" s="37" customFormat="1">
      <c r="B717" s="22"/>
      <c r="C717" s="70"/>
      <c r="D717" s="70"/>
      <c r="E717" s="70"/>
      <c r="F717" s="70"/>
      <c r="G717" s="70"/>
      <c r="H717" s="70"/>
      <c r="I717" s="70"/>
      <c r="J717" s="70"/>
      <c r="K717" s="70"/>
      <c r="L717" s="70"/>
      <c r="M717" s="70"/>
      <c r="N717" s="70"/>
      <c r="O717" s="70"/>
      <c r="P717" s="70"/>
      <c r="Q717" s="39"/>
      <c r="S717" s="22"/>
      <c r="T717" s="22"/>
      <c r="U717" s="22"/>
      <c r="V717" s="22"/>
      <c r="W717" s="22"/>
      <c r="X717" s="22"/>
      <c r="Y717" s="22"/>
      <c r="Z717" s="22"/>
    </row>
    <row r="718" spans="2:26" s="37" customFormat="1">
      <c r="B718" s="22"/>
      <c r="C718" s="70"/>
      <c r="D718" s="70"/>
      <c r="E718" s="70"/>
      <c r="F718" s="70"/>
      <c r="G718" s="70"/>
      <c r="H718" s="70"/>
      <c r="I718" s="70"/>
      <c r="J718" s="70"/>
      <c r="K718" s="70"/>
      <c r="L718" s="70"/>
      <c r="M718" s="70"/>
      <c r="N718" s="70"/>
      <c r="O718" s="70"/>
      <c r="P718" s="70"/>
      <c r="Q718" s="39"/>
      <c r="S718" s="22"/>
      <c r="T718" s="22"/>
      <c r="U718" s="22"/>
      <c r="V718" s="22"/>
      <c r="W718" s="22"/>
      <c r="X718" s="22"/>
      <c r="Y718" s="22"/>
      <c r="Z718" s="22"/>
    </row>
    <row r="719" spans="2:26" s="37" customFormat="1">
      <c r="B719" s="40"/>
      <c r="C719" s="80"/>
      <c r="D719" s="80"/>
      <c r="E719" s="80"/>
      <c r="F719" s="80"/>
      <c r="G719" s="80"/>
      <c r="H719" s="80"/>
      <c r="I719" s="80"/>
      <c r="J719" s="80"/>
      <c r="K719" s="80"/>
      <c r="L719" s="80"/>
      <c r="M719" s="80"/>
      <c r="N719" s="80"/>
      <c r="O719" s="80"/>
      <c r="P719" s="80"/>
      <c r="Q719" s="39"/>
      <c r="S719" s="22"/>
      <c r="T719" s="22"/>
      <c r="U719" s="22"/>
      <c r="V719" s="22"/>
      <c r="W719" s="22"/>
      <c r="X719" s="22"/>
      <c r="Y719" s="22"/>
      <c r="Z719" s="22"/>
    </row>
    <row r="720" spans="2:26" s="37" customFormat="1" ht="14.25">
      <c r="B720" s="22"/>
      <c r="C720" s="81"/>
      <c r="D720" s="81"/>
      <c r="E720" s="82"/>
      <c r="F720" s="82"/>
      <c r="G720" s="82"/>
      <c r="H720" s="82"/>
      <c r="I720" s="82"/>
      <c r="J720" s="82"/>
      <c r="K720" s="82"/>
      <c r="L720" s="82"/>
      <c r="M720" s="82"/>
      <c r="N720" s="82"/>
      <c r="O720" s="82"/>
      <c r="P720" s="82"/>
      <c r="Q720" s="39"/>
      <c r="S720" s="22"/>
      <c r="T720" s="22"/>
      <c r="U720" s="22"/>
      <c r="V720" s="22"/>
      <c r="W720" s="22"/>
      <c r="X720" s="22"/>
      <c r="Y720" s="22"/>
      <c r="Z720" s="22"/>
    </row>
    <row r="721" spans="2:26" s="37" customFormat="1">
      <c r="B721" s="22"/>
      <c r="C721" s="80"/>
      <c r="D721" s="80"/>
      <c r="E721" s="80"/>
      <c r="F721" s="80"/>
      <c r="G721" s="80"/>
      <c r="H721" s="80"/>
      <c r="I721" s="80"/>
      <c r="J721" s="80"/>
      <c r="K721" s="80"/>
      <c r="L721" s="80"/>
      <c r="M721" s="80"/>
      <c r="N721" s="80"/>
      <c r="O721" s="80"/>
      <c r="P721" s="80"/>
      <c r="Q721" s="39"/>
      <c r="S721" s="22"/>
      <c r="T721" s="22"/>
      <c r="U721" s="22"/>
      <c r="V721" s="22"/>
      <c r="W721" s="22"/>
      <c r="X721" s="22"/>
      <c r="Y721" s="22"/>
      <c r="Z721" s="22"/>
    </row>
    <row r="722" spans="2:26" s="37" customFormat="1">
      <c r="B722" s="40"/>
      <c r="C722" s="80"/>
      <c r="D722" s="80"/>
      <c r="E722" s="80"/>
      <c r="F722" s="80"/>
      <c r="G722" s="80"/>
      <c r="H722" s="80"/>
      <c r="I722" s="80"/>
      <c r="J722" s="80"/>
      <c r="K722" s="80"/>
      <c r="L722" s="80"/>
      <c r="M722" s="80"/>
      <c r="N722" s="80"/>
      <c r="O722" s="80"/>
      <c r="P722" s="80"/>
      <c r="Q722" s="39"/>
      <c r="S722" s="22"/>
      <c r="T722" s="22"/>
      <c r="U722" s="22"/>
      <c r="V722" s="22"/>
      <c r="W722" s="22"/>
      <c r="X722" s="22"/>
      <c r="Y722" s="22"/>
      <c r="Z722" s="22"/>
    </row>
    <row r="723" spans="2:26" s="37" customFormat="1" ht="14.25">
      <c r="B723" s="22"/>
      <c r="C723" s="82"/>
      <c r="D723" s="82"/>
      <c r="E723" s="82"/>
      <c r="F723" s="82"/>
      <c r="G723" s="82"/>
      <c r="H723" s="82"/>
      <c r="I723" s="82"/>
      <c r="J723" s="82"/>
      <c r="K723" s="82"/>
      <c r="L723" s="82"/>
      <c r="M723" s="82"/>
      <c r="N723" s="82"/>
      <c r="O723" s="82"/>
      <c r="P723" s="82"/>
      <c r="Q723" s="39"/>
      <c r="S723" s="22"/>
      <c r="T723" s="22"/>
      <c r="U723" s="22"/>
      <c r="V723" s="22"/>
      <c r="W723" s="22"/>
      <c r="X723" s="22"/>
      <c r="Y723" s="22"/>
      <c r="Z723" s="22"/>
    </row>
    <row r="724" spans="2:26" s="37" customFormat="1" ht="14.25">
      <c r="B724" s="22"/>
      <c r="C724" s="82"/>
      <c r="D724" s="82"/>
      <c r="E724" s="82"/>
      <c r="F724" s="82"/>
      <c r="G724" s="82"/>
      <c r="H724" s="82"/>
      <c r="I724" s="82"/>
      <c r="J724" s="82"/>
      <c r="K724" s="82"/>
      <c r="L724" s="82"/>
      <c r="M724" s="82"/>
      <c r="N724" s="82"/>
      <c r="O724" s="82"/>
      <c r="P724" s="82"/>
      <c r="Q724" s="39"/>
      <c r="S724" s="22"/>
      <c r="T724" s="22"/>
      <c r="U724" s="22"/>
      <c r="V724" s="22"/>
      <c r="W724" s="22"/>
      <c r="X724" s="22"/>
      <c r="Y724" s="22"/>
      <c r="Z724" s="22"/>
    </row>
    <row r="725" spans="2:26" s="37" customFormat="1" ht="15.75" thickBot="1">
      <c r="B725" s="40"/>
      <c r="C725" s="83"/>
      <c r="D725" s="83"/>
      <c r="E725" s="80"/>
      <c r="F725" s="80"/>
      <c r="G725" s="80"/>
      <c r="H725" s="80"/>
      <c r="I725" s="80"/>
      <c r="J725" s="80"/>
      <c r="K725" s="80"/>
      <c r="L725" s="80"/>
      <c r="M725" s="80"/>
      <c r="N725" s="80"/>
      <c r="O725" s="80"/>
      <c r="P725" s="80"/>
      <c r="Q725" s="39"/>
      <c r="S725" s="22"/>
      <c r="T725" s="22"/>
      <c r="U725" s="22"/>
      <c r="V725" s="22"/>
      <c r="W725" s="22"/>
      <c r="X725" s="22"/>
      <c r="Y725" s="22"/>
      <c r="Z725" s="22"/>
    </row>
    <row r="726" spans="2:26" s="37" customFormat="1" ht="14.25">
      <c r="B726" s="22"/>
      <c r="C726" s="41"/>
      <c r="D726" s="41"/>
      <c r="E726" s="41"/>
      <c r="F726" s="41"/>
      <c r="G726" s="41"/>
      <c r="H726" s="41"/>
      <c r="I726" s="41"/>
      <c r="J726" s="41"/>
      <c r="K726" s="41"/>
      <c r="L726" s="41"/>
      <c r="M726" s="41"/>
      <c r="N726" s="41"/>
      <c r="O726" s="41"/>
      <c r="P726" s="41"/>
      <c r="Q726" s="39"/>
      <c r="S726" s="22"/>
      <c r="T726" s="22"/>
      <c r="U726" s="22"/>
      <c r="V726" s="22"/>
      <c r="W726" s="22"/>
      <c r="X726" s="22"/>
      <c r="Y726" s="22"/>
      <c r="Z726" s="22"/>
    </row>
    <row r="727" spans="2:26" s="37" customFormat="1">
      <c r="B727" s="22"/>
      <c r="C727" s="79"/>
      <c r="D727" s="79"/>
      <c r="E727" s="79"/>
      <c r="F727" s="79"/>
      <c r="G727" s="79"/>
      <c r="H727" s="79"/>
      <c r="I727" s="79"/>
      <c r="J727" s="79"/>
      <c r="K727" s="79"/>
      <c r="L727" s="79"/>
      <c r="M727" s="79"/>
      <c r="N727" s="79"/>
      <c r="O727" s="79"/>
      <c r="P727" s="79"/>
      <c r="Q727" s="39"/>
      <c r="S727" s="22"/>
      <c r="T727" s="22"/>
      <c r="U727" s="22"/>
      <c r="V727" s="22"/>
      <c r="W727" s="22"/>
      <c r="X727" s="22"/>
      <c r="Y727" s="22"/>
      <c r="Z727" s="22"/>
    </row>
    <row r="728" spans="2:26" s="37" customFormat="1">
      <c r="B728" s="22"/>
      <c r="C728" s="79"/>
      <c r="D728" s="79"/>
      <c r="E728" s="79"/>
      <c r="F728" s="79"/>
      <c r="G728" s="79"/>
      <c r="H728" s="79"/>
      <c r="I728" s="79"/>
      <c r="J728" s="79"/>
      <c r="K728" s="79"/>
      <c r="L728" s="79"/>
      <c r="M728" s="79"/>
      <c r="N728" s="79"/>
      <c r="O728" s="79"/>
      <c r="P728" s="79"/>
      <c r="Q728" s="39"/>
      <c r="S728" s="22"/>
      <c r="T728" s="22"/>
      <c r="U728" s="22"/>
      <c r="V728" s="22"/>
      <c r="W728" s="22"/>
      <c r="X728" s="22"/>
      <c r="Y728" s="22"/>
      <c r="Z728" s="22"/>
    </row>
    <row r="729" spans="2:26" s="37" customFormat="1">
      <c r="B729" s="22"/>
      <c r="C729" s="79"/>
      <c r="D729" s="79"/>
      <c r="E729" s="79"/>
      <c r="F729" s="79"/>
      <c r="G729" s="79"/>
      <c r="H729" s="79"/>
      <c r="I729" s="79"/>
      <c r="J729" s="79"/>
      <c r="K729" s="79"/>
      <c r="L729" s="79"/>
      <c r="M729" s="79"/>
      <c r="N729" s="79"/>
      <c r="O729" s="79"/>
      <c r="P729" s="79"/>
      <c r="Q729" s="39"/>
      <c r="S729" s="22"/>
      <c r="T729" s="22"/>
      <c r="U729" s="22"/>
      <c r="V729" s="22"/>
      <c r="W729" s="22"/>
      <c r="X729" s="22"/>
      <c r="Y729" s="22"/>
      <c r="Z729" s="22"/>
    </row>
    <row r="730" spans="2:26" s="37" customFormat="1">
      <c r="B730" s="22"/>
      <c r="C730" s="79"/>
      <c r="D730" s="79"/>
      <c r="E730" s="79"/>
      <c r="F730" s="79"/>
      <c r="G730" s="79"/>
      <c r="H730" s="79"/>
      <c r="I730" s="79"/>
      <c r="J730" s="79"/>
      <c r="K730" s="79"/>
      <c r="L730" s="79"/>
      <c r="M730" s="79"/>
      <c r="N730" s="79"/>
      <c r="O730" s="79"/>
      <c r="P730" s="79"/>
      <c r="Q730" s="39"/>
      <c r="S730" s="22"/>
      <c r="T730" s="22"/>
      <c r="U730" s="22"/>
      <c r="V730" s="22"/>
      <c r="W730" s="22"/>
      <c r="X730" s="22"/>
      <c r="Y730" s="22"/>
      <c r="Z730" s="22"/>
    </row>
    <row r="731" spans="2:26" s="37" customFormat="1">
      <c r="B731" s="22"/>
      <c r="C731" s="79"/>
      <c r="D731" s="79"/>
      <c r="E731" s="79"/>
      <c r="F731" s="79"/>
      <c r="G731" s="79"/>
      <c r="H731" s="79"/>
      <c r="I731" s="79"/>
      <c r="J731" s="79"/>
      <c r="K731" s="79"/>
      <c r="L731" s="79"/>
      <c r="M731" s="79"/>
      <c r="N731" s="79"/>
      <c r="O731" s="79"/>
      <c r="P731" s="79"/>
      <c r="Q731" s="39"/>
      <c r="S731" s="22"/>
      <c r="T731" s="22"/>
      <c r="U731" s="22"/>
      <c r="V731" s="22"/>
      <c r="W731" s="22"/>
      <c r="X731" s="22"/>
      <c r="Y731" s="22"/>
      <c r="Z731" s="22"/>
    </row>
    <row r="732" spans="2:26" s="37" customFormat="1">
      <c r="B732" s="22"/>
      <c r="C732" s="79"/>
      <c r="D732" s="79"/>
      <c r="E732" s="79"/>
      <c r="F732" s="79"/>
      <c r="G732" s="79"/>
      <c r="H732" s="79"/>
      <c r="I732" s="79"/>
      <c r="J732" s="79"/>
      <c r="K732" s="79"/>
      <c r="L732" s="79"/>
      <c r="M732" s="79"/>
      <c r="N732" s="79"/>
      <c r="O732" s="79"/>
      <c r="P732" s="79"/>
      <c r="Q732" s="39"/>
      <c r="S732" s="22"/>
      <c r="T732" s="22"/>
      <c r="U732" s="22"/>
      <c r="V732" s="22"/>
      <c r="W732" s="22"/>
      <c r="X732" s="22"/>
      <c r="Y732" s="22"/>
      <c r="Z732" s="22"/>
    </row>
    <row r="733" spans="2:26" s="37" customFormat="1">
      <c r="B733" s="22"/>
      <c r="C733" s="79"/>
      <c r="D733" s="79"/>
      <c r="E733" s="79"/>
      <c r="F733" s="79"/>
      <c r="G733" s="79"/>
      <c r="H733" s="79"/>
      <c r="I733" s="79"/>
      <c r="J733" s="79"/>
      <c r="K733" s="79"/>
      <c r="L733" s="79"/>
      <c r="M733" s="79"/>
      <c r="N733" s="79"/>
      <c r="O733" s="79"/>
      <c r="P733" s="79"/>
      <c r="Q733" s="39"/>
      <c r="S733" s="22"/>
      <c r="T733" s="22"/>
      <c r="U733" s="22"/>
      <c r="V733" s="22"/>
      <c r="W733" s="22"/>
      <c r="X733" s="22"/>
      <c r="Y733" s="22"/>
      <c r="Z733" s="22"/>
    </row>
    <row r="734" spans="2:26" s="37" customFormat="1" ht="15.75" customHeight="1">
      <c r="B734" s="978"/>
      <c r="C734" s="978"/>
      <c r="D734" s="978"/>
      <c r="E734" s="978"/>
      <c r="F734" s="978"/>
      <c r="G734" s="978"/>
      <c r="H734" s="978"/>
      <c r="I734" s="978"/>
      <c r="J734" s="978"/>
      <c r="K734" s="978"/>
      <c r="L734" s="978"/>
      <c r="M734" s="978"/>
      <c r="N734" s="978"/>
      <c r="O734" s="978"/>
      <c r="P734" s="978"/>
      <c r="Q734" s="978"/>
      <c r="S734" s="22"/>
      <c r="T734" s="22"/>
      <c r="U734" s="22"/>
      <c r="V734" s="22"/>
      <c r="W734" s="22"/>
      <c r="X734" s="22"/>
      <c r="Y734" s="22"/>
      <c r="Z734" s="22"/>
    </row>
    <row r="735" spans="2:26" s="37" customFormat="1" ht="15.75" customHeight="1">
      <c r="B735" s="978"/>
      <c r="C735" s="978"/>
      <c r="D735" s="978"/>
      <c r="E735" s="978"/>
      <c r="F735" s="978"/>
      <c r="G735" s="978"/>
      <c r="H735" s="978"/>
      <c r="I735" s="978"/>
      <c r="J735" s="978"/>
      <c r="K735" s="978"/>
      <c r="L735" s="978"/>
      <c r="M735" s="978"/>
      <c r="N735" s="978"/>
      <c r="O735" s="978"/>
      <c r="P735" s="978"/>
      <c r="Q735" s="978"/>
      <c r="S735" s="22"/>
      <c r="T735" s="22"/>
      <c r="U735" s="22"/>
      <c r="V735" s="22"/>
      <c r="W735" s="22"/>
      <c r="X735" s="22"/>
      <c r="Y735" s="22"/>
      <c r="Z735" s="22"/>
    </row>
    <row r="736" spans="2:26" s="37" customFormat="1" ht="15.75" customHeight="1">
      <c r="B736" s="978"/>
      <c r="C736" s="978"/>
      <c r="D736" s="978"/>
      <c r="E736" s="978"/>
      <c r="F736" s="978"/>
      <c r="G736" s="978"/>
      <c r="H736" s="978"/>
      <c r="I736" s="978"/>
      <c r="J736" s="978"/>
      <c r="K736" s="978"/>
      <c r="L736" s="978"/>
      <c r="M736" s="978"/>
      <c r="N736" s="978"/>
      <c r="O736" s="978"/>
      <c r="P736" s="978"/>
      <c r="Q736" s="978"/>
      <c r="S736" s="22"/>
      <c r="T736" s="22"/>
      <c r="U736" s="22"/>
      <c r="V736" s="22"/>
      <c r="W736" s="22"/>
      <c r="X736" s="22"/>
      <c r="Y736" s="22"/>
      <c r="Z736" s="22"/>
    </row>
    <row r="737" spans="2:26" s="37" customFormat="1" ht="14.25">
      <c r="B737" s="978"/>
      <c r="C737" s="978"/>
      <c r="D737" s="978"/>
      <c r="E737" s="978"/>
      <c r="F737" s="978"/>
      <c r="G737" s="978"/>
      <c r="H737" s="978"/>
      <c r="I737" s="978"/>
      <c r="J737" s="978"/>
      <c r="K737" s="978"/>
      <c r="L737" s="978"/>
      <c r="M737" s="978"/>
      <c r="N737" s="978"/>
      <c r="O737" s="978"/>
      <c r="P737" s="978"/>
      <c r="Q737" s="978"/>
      <c r="S737" s="22"/>
      <c r="T737" s="22"/>
      <c r="U737" s="22"/>
      <c r="V737" s="22"/>
      <c r="W737" s="22"/>
      <c r="X737" s="22"/>
      <c r="Y737" s="22"/>
      <c r="Z737" s="22"/>
    </row>
    <row r="738" spans="2:26" s="37" customFormat="1">
      <c r="B738" s="22"/>
      <c r="C738" s="79"/>
      <c r="D738" s="79"/>
      <c r="E738" s="79"/>
      <c r="F738" s="79"/>
      <c r="G738" s="79"/>
      <c r="H738" s="79"/>
      <c r="I738" s="79"/>
      <c r="J738" s="79"/>
      <c r="K738" s="79"/>
      <c r="L738" s="79"/>
      <c r="M738" s="79"/>
      <c r="N738" s="79"/>
      <c r="O738" s="79"/>
      <c r="P738" s="79"/>
      <c r="Q738" s="39"/>
      <c r="S738" s="22"/>
      <c r="T738" s="22"/>
      <c r="U738" s="22"/>
      <c r="V738" s="22"/>
      <c r="W738" s="22"/>
      <c r="X738" s="22"/>
      <c r="Y738" s="22"/>
      <c r="Z738" s="22"/>
    </row>
    <row r="739" spans="2:26" s="37" customFormat="1">
      <c r="B739" s="22"/>
      <c r="C739" s="38"/>
      <c r="D739" s="38"/>
      <c r="E739" s="38"/>
      <c r="F739" s="38"/>
      <c r="G739" s="38"/>
      <c r="H739" s="38"/>
      <c r="I739" s="38"/>
      <c r="J739" s="38"/>
      <c r="K739" s="38"/>
      <c r="L739" s="38"/>
      <c r="M739" s="38"/>
      <c r="N739" s="38"/>
      <c r="O739" s="38"/>
      <c r="P739" s="38"/>
      <c r="Q739" s="39"/>
      <c r="S739" s="22"/>
      <c r="T739" s="22"/>
      <c r="U739" s="22"/>
      <c r="V739" s="22"/>
      <c r="W739" s="22"/>
      <c r="X739" s="22"/>
      <c r="Y739" s="22"/>
      <c r="Z739" s="22"/>
    </row>
    <row r="740" spans="2:26" s="37" customFormat="1">
      <c r="B740" s="22"/>
      <c r="C740" s="38"/>
      <c r="D740" s="38"/>
      <c r="E740" s="38"/>
      <c r="F740" s="38"/>
      <c r="G740" s="38"/>
      <c r="H740" s="38"/>
      <c r="I740" s="38"/>
      <c r="J740" s="38"/>
      <c r="K740" s="38"/>
      <c r="L740" s="38"/>
      <c r="M740" s="38"/>
      <c r="N740" s="38"/>
      <c r="O740" s="38"/>
      <c r="P740" s="38"/>
      <c r="Q740" s="39"/>
      <c r="S740" s="22"/>
      <c r="T740" s="22"/>
      <c r="U740" s="22"/>
      <c r="V740" s="22"/>
      <c r="W740" s="22"/>
      <c r="X740" s="22"/>
      <c r="Y740" s="22"/>
      <c r="Z740" s="22"/>
    </row>
    <row r="741" spans="2:26" s="37" customFormat="1">
      <c r="B741" s="22"/>
      <c r="C741" s="38"/>
      <c r="D741" s="38"/>
      <c r="E741" s="38"/>
      <c r="F741" s="38"/>
      <c r="G741" s="38"/>
      <c r="H741" s="38"/>
      <c r="I741" s="38"/>
      <c r="J741" s="38"/>
      <c r="K741" s="38"/>
      <c r="L741" s="38"/>
      <c r="M741" s="38"/>
      <c r="N741" s="38"/>
      <c r="O741" s="38"/>
      <c r="P741" s="38"/>
      <c r="Q741" s="39"/>
      <c r="S741" s="22"/>
      <c r="T741" s="22"/>
      <c r="U741" s="22"/>
      <c r="V741" s="22"/>
      <c r="W741" s="22"/>
      <c r="X741" s="22"/>
      <c r="Y741" s="22"/>
      <c r="Z741" s="22"/>
    </row>
    <row r="742" spans="2:26" s="38" customFormat="1">
      <c r="B742" s="22"/>
      <c r="Q742" s="39"/>
      <c r="R742" s="37"/>
      <c r="S742" s="22"/>
      <c r="T742" s="22"/>
      <c r="U742" s="22"/>
      <c r="V742" s="22"/>
      <c r="W742" s="22"/>
      <c r="X742" s="22"/>
      <c r="Y742" s="22"/>
      <c r="Z742" s="22"/>
    </row>
    <row r="743" spans="2:26" s="38" customFormat="1">
      <c r="B743" s="22"/>
      <c r="Q743" s="39"/>
      <c r="R743" s="37"/>
      <c r="S743" s="22"/>
      <c r="T743" s="22"/>
      <c r="U743" s="22"/>
      <c r="V743" s="22"/>
      <c r="W743" s="22"/>
      <c r="X743" s="22"/>
      <c r="Y743" s="22"/>
      <c r="Z743" s="22"/>
    </row>
    <row r="744" spans="2:26" s="38" customFormat="1">
      <c r="B744" s="22"/>
      <c r="Q744" s="39"/>
      <c r="R744" s="37"/>
      <c r="S744" s="22"/>
      <c r="T744" s="22"/>
      <c r="U744" s="22"/>
      <c r="V744" s="22"/>
      <c r="W744" s="22"/>
      <c r="X744" s="22"/>
      <c r="Y744" s="22"/>
      <c r="Z744" s="22"/>
    </row>
    <row r="745" spans="2:26" s="38" customFormat="1">
      <c r="B745" s="22"/>
      <c r="Q745" s="39"/>
      <c r="R745" s="37"/>
      <c r="S745" s="22"/>
      <c r="T745" s="22"/>
      <c r="U745" s="22"/>
      <c r="V745" s="22"/>
      <c r="W745" s="22"/>
      <c r="X745" s="22"/>
      <c r="Y745" s="22"/>
      <c r="Z745" s="22"/>
    </row>
    <row r="746" spans="2:26" s="38" customFormat="1">
      <c r="B746" s="22"/>
      <c r="Q746" s="39"/>
      <c r="R746" s="37"/>
      <c r="S746" s="22"/>
      <c r="T746" s="22"/>
      <c r="U746" s="22"/>
      <c r="V746" s="22"/>
      <c r="W746" s="22"/>
      <c r="X746" s="22"/>
      <c r="Y746" s="22"/>
      <c r="Z746" s="22"/>
    </row>
    <row r="747" spans="2:26" s="38" customFormat="1">
      <c r="B747" s="22"/>
      <c r="Q747" s="39"/>
      <c r="R747" s="37"/>
      <c r="S747" s="22"/>
      <c r="T747" s="22"/>
      <c r="U747" s="22"/>
      <c r="V747" s="22"/>
      <c r="W747" s="22"/>
      <c r="X747" s="22"/>
      <c r="Y747" s="22"/>
      <c r="Z747" s="22"/>
    </row>
    <row r="748" spans="2:26" s="38" customFormat="1">
      <c r="B748" s="22"/>
      <c r="Q748" s="39"/>
      <c r="R748" s="37"/>
      <c r="S748" s="22"/>
      <c r="T748" s="22"/>
      <c r="U748" s="22"/>
      <c r="V748" s="22"/>
      <c r="W748" s="22"/>
      <c r="X748" s="22"/>
      <c r="Y748" s="22"/>
      <c r="Z748" s="22"/>
    </row>
    <row r="749" spans="2:26" s="38" customFormat="1">
      <c r="B749" s="22"/>
      <c r="Q749" s="39"/>
      <c r="R749" s="37"/>
      <c r="S749" s="22"/>
      <c r="T749" s="22"/>
      <c r="U749" s="22"/>
      <c r="V749" s="22"/>
      <c r="W749" s="22"/>
      <c r="X749" s="22"/>
      <c r="Y749" s="22"/>
      <c r="Z749" s="22"/>
    </row>
    <row r="750" spans="2:26" s="38" customFormat="1">
      <c r="B750" s="22"/>
      <c r="Q750" s="39"/>
      <c r="R750" s="37"/>
      <c r="S750" s="22"/>
      <c r="T750" s="22"/>
      <c r="U750" s="22"/>
      <c r="V750" s="22"/>
      <c r="W750" s="22"/>
      <c r="X750" s="22"/>
      <c r="Y750" s="22"/>
      <c r="Z750" s="22"/>
    </row>
    <row r="751" spans="2:26" s="38" customFormat="1">
      <c r="B751" s="22"/>
      <c r="Q751" s="39"/>
      <c r="R751" s="37"/>
      <c r="S751" s="22"/>
      <c r="T751" s="22"/>
      <c r="U751" s="22"/>
      <c r="V751" s="22"/>
      <c r="W751" s="22"/>
      <c r="X751" s="22"/>
      <c r="Y751" s="22"/>
      <c r="Z751" s="22"/>
    </row>
    <row r="752" spans="2:26" s="38" customFormat="1">
      <c r="B752" s="22"/>
      <c r="Q752" s="39"/>
      <c r="R752" s="37"/>
      <c r="S752" s="22"/>
      <c r="T752" s="22"/>
      <c r="U752" s="22"/>
      <c r="V752" s="22"/>
      <c r="W752" s="22"/>
      <c r="X752" s="22"/>
      <c r="Y752" s="22"/>
      <c r="Z752" s="22"/>
    </row>
    <row r="753" spans="2:26" s="38" customFormat="1">
      <c r="B753" s="22"/>
      <c r="Q753" s="39"/>
      <c r="R753" s="37"/>
      <c r="S753" s="22"/>
      <c r="T753" s="22"/>
      <c r="U753" s="22"/>
      <c r="V753" s="22"/>
      <c r="W753" s="22"/>
      <c r="X753" s="22"/>
      <c r="Y753" s="22"/>
      <c r="Z753" s="22"/>
    </row>
    <row r="754" spans="2:26" s="38" customFormat="1">
      <c r="B754" s="22"/>
      <c r="Q754" s="39"/>
      <c r="R754" s="37"/>
      <c r="S754" s="22"/>
      <c r="T754" s="22"/>
      <c r="U754" s="22"/>
      <c r="V754" s="22"/>
      <c r="W754" s="22"/>
      <c r="X754" s="22"/>
      <c r="Y754" s="22"/>
      <c r="Z754" s="22"/>
    </row>
    <row r="755" spans="2:26" s="38" customFormat="1">
      <c r="B755" s="22"/>
      <c r="Q755" s="39"/>
      <c r="R755" s="37"/>
      <c r="S755" s="22"/>
      <c r="T755" s="22"/>
      <c r="U755" s="22"/>
      <c r="V755" s="22"/>
      <c r="W755" s="22"/>
      <c r="X755" s="22"/>
      <c r="Y755" s="22"/>
      <c r="Z755" s="22"/>
    </row>
    <row r="756" spans="2:26" s="38" customFormat="1">
      <c r="B756" s="22"/>
      <c r="Q756" s="39"/>
      <c r="R756" s="37"/>
      <c r="S756" s="22"/>
      <c r="T756" s="22"/>
      <c r="U756" s="22"/>
      <c r="V756" s="22"/>
      <c r="W756" s="22"/>
      <c r="X756" s="22"/>
      <c r="Y756" s="22"/>
      <c r="Z756" s="22"/>
    </row>
    <row r="757" spans="2:26" s="38" customFormat="1">
      <c r="B757" s="22"/>
      <c r="Q757" s="39"/>
      <c r="R757" s="37"/>
      <c r="S757" s="22"/>
      <c r="T757" s="22"/>
      <c r="U757" s="22"/>
      <c r="V757" s="22"/>
      <c r="W757" s="22"/>
      <c r="X757" s="22"/>
      <c r="Y757" s="22"/>
      <c r="Z757" s="22"/>
    </row>
    <row r="758" spans="2:26" s="38" customFormat="1">
      <c r="B758" s="22"/>
      <c r="Q758" s="39"/>
      <c r="R758" s="37"/>
      <c r="S758" s="22"/>
      <c r="T758" s="22"/>
      <c r="U758" s="22"/>
      <c r="V758" s="22"/>
      <c r="W758" s="22"/>
      <c r="X758" s="22"/>
      <c r="Y758" s="22"/>
      <c r="Z758" s="22"/>
    </row>
    <row r="759" spans="2:26" s="38" customFormat="1">
      <c r="B759" s="22"/>
      <c r="Q759" s="39"/>
      <c r="R759" s="37"/>
      <c r="S759" s="22"/>
      <c r="T759" s="22"/>
      <c r="U759" s="22"/>
      <c r="V759" s="22"/>
      <c r="W759" s="22"/>
      <c r="X759" s="22"/>
      <c r="Y759" s="22"/>
      <c r="Z759" s="22"/>
    </row>
    <row r="760" spans="2:26" s="38" customFormat="1">
      <c r="B760" s="22"/>
      <c r="Q760" s="39"/>
      <c r="R760" s="37"/>
      <c r="S760" s="22"/>
      <c r="T760" s="22"/>
      <c r="U760" s="22"/>
      <c r="V760" s="22"/>
      <c r="W760" s="22"/>
      <c r="X760" s="22"/>
      <c r="Y760" s="22"/>
      <c r="Z760" s="22"/>
    </row>
    <row r="761" spans="2:26" s="38" customFormat="1">
      <c r="B761" s="22"/>
      <c r="Q761" s="39"/>
      <c r="R761" s="37"/>
      <c r="S761" s="22"/>
      <c r="T761" s="22"/>
      <c r="U761" s="22"/>
      <c r="V761" s="22"/>
      <c r="W761" s="22"/>
      <c r="X761" s="22"/>
      <c r="Y761" s="22"/>
      <c r="Z761" s="22"/>
    </row>
    <row r="762" spans="2:26" s="38" customFormat="1">
      <c r="B762" s="22"/>
      <c r="Q762" s="39"/>
      <c r="R762" s="37"/>
      <c r="S762" s="22"/>
      <c r="T762" s="22"/>
      <c r="U762" s="22"/>
      <c r="V762" s="22"/>
      <c r="W762" s="22"/>
      <c r="X762" s="22"/>
      <c r="Y762" s="22"/>
      <c r="Z762" s="22"/>
    </row>
    <row r="763" spans="2:26" s="38" customFormat="1">
      <c r="B763" s="22"/>
      <c r="Q763" s="39"/>
      <c r="R763" s="37"/>
      <c r="S763" s="22"/>
      <c r="T763" s="22"/>
      <c r="U763" s="22"/>
      <c r="V763" s="22"/>
      <c r="W763" s="22"/>
      <c r="X763" s="22"/>
      <c r="Y763" s="22"/>
      <c r="Z763" s="22"/>
    </row>
    <row r="764" spans="2:26" s="38" customFormat="1">
      <c r="B764" s="22"/>
      <c r="Q764" s="39"/>
      <c r="R764" s="37"/>
      <c r="S764" s="22"/>
      <c r="T764" s="22"/>
      <c r="U764" s="22"/>
      <c r="V764" s="22"/>
      <c r="W764" s="22"/>
      <c r="X764" s="22"/>
      <c r="Y764" s="22"/>
      <c r="Z764" s="22"/>
    </row>
    <row r="765" spans="2:26" s="38" customFormat="1">
      <c r="B765" s="22"/>
      <c r="Q765" s="39"/>
      <c r="R765" s="37"/>
      <c r="S765" s="22"/>
      <c r="T765" s="22"/>
      <c r="U765" s="22"/>
      <c r="V765" s="22"/>
      <c r="W765" s="22"/>
      <c r="X765" s="22"/>
      <c r="Y765" s="22"/>
      <c r="Z765" s="22"/>
    </row>
    <row r="766" spans="2:26" s="38" customFormat="1">
      <c r="B766" s="22"/>
      <c r="Q766" s="39"/>
      <c r="R766" s="37"/>
      <c r="S766" s="22"/>
      <c r="T766" s="22"/>
      <c r="U766" s="22"/>
      <c r="V766" s="22"/>
      <c r="W766" s="22"/>
      <c r="X766" s="22"/>
      <c r="Y766" s="22"/>
      <c r="Z766" s="22"/>
    </row>
    <row r="767" spans="2:26" s="38" customFormat="1">
      <c r="B767" s="22"/>
      <c r="Q767" s="39"/>
      <c r="R767" s="37"/>
      <c r="S767" s="22"/>
      <c r="T767" s="22"/>
      <c r="U767" s="22"/>
      <c r="V767" s="22"/>
      <c r="W767" s="22"/>
      <c r="X767" s="22"/>
      <c r="Y767" s="22"/>
      <c r="Z767" s="22"/>
    </row>
    <row r="768" spans="2:26" s="38" customFormat="1">
      <c r="B768" s="22"/>
      <c r="Q768" s="39"/>
      <c r="R768" s="37"/>
      <c r="S768" s="22"/>
      <c r="T768" s="22"/>
      <c r="U768" s="22"/>
      <c r="V768" s="22"/>
      <c r="W768" s="22"/>
      <c r="X768" s="22"/>
      <c r="Y768" s="22"/>
      <c r="Z768" s="22"/>
    </row>
    <row r="769" spans="2:26" s="38" customFormat="1">
      <c r="B769" s="22"/>
      <c r="Q769" s="39"/>
      <c r="R769" s="37"/>
      <c r="S769" s="22"/>
      <c r="T769" s="22"/>
      <c r="U769" s="22"/>
      <c r="V769" s="22"/>
      <c r="W769" s="22"/>
      <c r="X769" s="22"/>
      <c r="Y769" s="22"/>
      <c r="Z769" s="22"/>
    </row>
    <row r="770" spans="2:26" s="38" customFormat="1">
      <c r="B770" s="22"/>
      <c r="Q770" s="39"/>
      <c r="R770" s="37"/>
      <c r="S770" s="22"/>
      <c r="T770" s="22"/>
      <c r="U770" s="22"/>
      <c r="V770" s="22"/>
      <c r="W770" s="22"/>
      <c r="X770" s="22"/>
      <c r="Y770" s="22"/>
      <c r="Z770" s="22"/>
    </row>
    <row r="771" spans="2:26" s="38" customFormat="1">
      <c r="B771" s="22"/>
      <c r="Q771" s="39"/>
      <c r="R771" s="37"/>
      <c r="S771" s="22"/>
      <c r="T771" s="22"/>
      <c r="U771" s="22"/>
      <c r="V771" s="22"/>
      <c r="W771" s="22"/>
      <c r="X771" s="22"/>
      <c r="Y771" s="22"/>
      <c r="Z771" s="22"/>
    </row>
    <row r="772" spans="2:26" s="38" customFormat="1">
      <c r="B772" s="22"/>
      <c r="Q772" s="39"/>
      <c r="R772" s="37"/>
      <c r="S772" s="22"/>
      <c r="T772" s="22"/>
      <c r="U772" s="22"/>
      <c r="V772" s="22"/>
      <c r="W772" s="22"/>
      <c r="X772" s="22"/>
      <c r="Y772" s="22"/>
      <c r="Z772" s="22"/>
    </row>
    <row r="773" spans="2:26" s="38" customFormat="1">
      <c r="B773" s="22"/>
      <c r="Q773" s="39"/>
      <c r="R773" s="37"/>
      <c r="S773" s="22"/>
      <c r="T773" s="22"/>
      <c r="U773" s="22"/>
      <c r="V773" s="22"/>
      <c r="W773" s="22"/>
      <c r="X773" s="22"/>
      <c r="Y773" s="22"/>
      <c r="Z773" s="22"/>
    </row>
    <row r="774" spans="2:26" s="37" customFormat="1">
      <c r="B774" s="22"/>
      <c r="C774" s="38"/>
      <c r="D774" s="38"/>
      <c r="E774" s="38"/>
      <c r="F774" s="38"/>
      <c r="G774" s="38"/>
      <c r="H774" s="38"/>
      <c r="I774" s="38"/>
      <c r="J774" s="38"/>
      <c r="K774" s="38"/>
      <c r="L774" s="38"/>
      <c r="M774" s="38"/>
      <c r="N774" s="38"/>
      <c r="O774" s="38"/>
      <c r="P774" s="38"/>
      <c r="Q774" s="39"/>
      <c r="S774" s="22"/>
      <c r="T774" s="22"/>
      <c r="U774" s="22"/>
      <c r="V774" s="22"/>
      <c r="W774" s="22"/>
      <c r="X774" s="22"/>
      <c r="Y774" s="22"/>
      <c r="Z774" s="22"/>
    </row>
    <row r="775" spans="2:26" s="37" customFormat="1">
      <c r="B775" s="22"/>
      <c r="C775" s="38"/>
      <c r="D775" s="38"/>
      <c r="E775" s="38"/>
      <c r="F775" s="38"/>
      <c r="G775" s="38"/>
      <c r="H775" s="38"/>
      <c r="I775" s="38"/>
      <c r="J775" s="38"/>
      <c r="K775" s="38"/>
      <c r="L775" s="38"/>
      <c r="M775" s="38"/>
      <c r="N775" s="38"/>
      <c r="O775" s="38"/>
      <c r="P775" s="38"/>
      <c r="Q775" s="39"/>
      <c r="S775" s="22"/>
      <c r="T775" s="22"/>
      <c r="U775" s="22"/>
      <c r="V775" s="22"/>
      <c r="W775" s="22"/>
      <c r="X775" s="22"/>
      <c r="Y775" s="22"/>
      <c r="Z775" s="22"/>
    </row>
    <row r="776" spans="2:26" s="37" customFormat="1">
      <c r="B776" s="22"/>
      <c r="C776" s="38"/>
      <c r="D776" s="38"/>
      <c r="E776" s="38"/>
      <c r="F776" s="38"/>
      <c r="G776" s="38"/>
      <c r="H776" s="38"/>
      <c r="I776" s="38"/>
      <c r="J776" s="38"/>
      <c r="K776" s="38"/>
      <c r="L776" s="38"/>
      <c r="M776" s="38"/>
      <c r="N776" s="38"/>
      <c r="O776" s="38"/>
      <c r="P776" s="38"/>
      <c r="Q776" s="39"/>
      <c r="S776" s="22"/>
      <c r="T776" s="22"/>
      <c r="U776" s="22"/>
      <c r="V776" s="22"/>
      <c r="W776" s="22"/>
      <c r="X776" s="22"/>
      <c r="Y776" s="22"/>
      <c r="Z776" s="22"/>
    </row>
    <row r="777" spans="2:26" s="37" customFormat="1">
      <c r="B777" s="22"/>
      <c r="C777" s="38"/>
      <c r="D777" s="38"/>
      <c r="E777" s="38"/>
      <c r="F777" s="38"/>
      <c r="G777" s="38"/>
      <c r="H777" s="38"/>
      <c r="I777" s="38"/>
      <c r="J777" s="38"/>
      <c r="K777" s="38"/>
      <c r="L777" s="38"/>
      <c r="M777" s="38"/>
      <c r="N777" s="38"/>
      <c r="O777" s="38"/>
      <c r="P777" s="38"/>
      <c r="Q777" s="39"/>
      <c r="S777" s="22"/>
      <c r="T777" s="22"/>
      <c r="U777" s="22"/>
      <c r="V777" s="22"/>
      <c r="W777" s="22"/>
      <c r="X777" s="22"/>
      <c r="Y777" s="22"/>
      <c r="Z777" s="22"/>
    </row>
    <row r="778" spans="2:26" s="37" customFormat="1">
      <c r="B778" s="22"/>
      <c r="C778" s="38"/>
      <c r="D778" s="38"/>
      <c r="E778" s="38"/>
      <c r="F778" s="38"/>
      <c r="G778" s="38"/>
      <c r="H778" s="38"/>
      <c r="I778" s="38"/>
      <c r="J778" s="38"/>
      <c r="K778" s="38"/>
      <c r="L778" s="38"/>
      <c r="M778" s="38"/>
      <c r="N778" s="38"/>
      <c r="O778" s="38"/>
      <c r="P778" s="38"/>
      <c r="Q778" s="39"/>
      <c r="S778" s="22"/>
      <c r="T778" s="22"/>
      <c r="U778" s="22"/>
      <c r="V778" s="22"/>
      <c r="W778" s="22"/>
      <c r="X778" s="22"/>
      <c r="Y778" s="22"/>
      <c r="Z778" s="22"/>
    </row>
    <row r="779" spans="2:26" s="37" customFormat="1">
      <c r="B779" s="22"/>
      <c r="C779" s="38"/>
      <c r="D779" s="38"/>
      <c r="E779" s="38"/>
      <c r="F779" s="38"/>
      <c r="G779" s="38"/>
      <c r="H779" s="38"/>
      <c r="I779" s="38"/>
      <c r="J779" s="38"/>
      <c r="K779" s="38"/>
      <c r="L779" s="38"/>
      <c r="M779" s="38"/>
      <c r="N779" s="38"/>
      <c r="O779" s="38"/>
      <c r="P779" s="38"/>
      <c r="Q779" s="39"/>
      <c r="S779" s="22"/>
      <c r="T779" s="22"/>
      <c r="U779" s="22"/>
      <c r="V779" s="22"/>
      <c r="W779" s="22"/>
      <c r="X779" s="22"/>
      <c r="Y779" s="22"/>
      <c r="Z779" s="22"/>
    </row>
    <row r="780" spans="2:26" s="37" customFormat="1" ht="18.75" customHeight="1">
      <c r="B780" s="1010"/>
      <c r="C780" s="1010"/>
      <c r="D780" s="1010"/>
      <c r="E780" s="1010"/>
      <c r="F780" s="1010"/>
      <c r="G780" s="1010"/>
      <c r="H780" s="1010"/>
      <c r="I780" s="1010"/>
      <c r="J780" s="1010"/>
      <c r="K780" s="1010"/>
      <c r="L780" s="1010"/>
      <c r="M780" s="1010"/>
      <c r="N780" s="1010"/>
      <c r="O780" s="1010"/>
      <c r="P780" s="1010"/>
      <c r="Q780" s="1010"/>
      <c r="S780" s="22"/>
      <c r="T780" s="22"/>
      <c r="U780" s="22"/>
      <c r="V780" s="22"/>
      <c r="W780" s="22"/>
      <c r="X780" s="22"/>
      <c r="Y780" s="22"/>
      <c r="Z780" s="22"/>
    </row>
    <row r="781" spans="2:26" s="37" customFormat="1" ht="14.25">
      <c r="B781" s="1010"/>
      <c r="C781" s="1010"/>
      <c r="D781" s="1010"/>
      <c r="E781" s="1010"/>
      <c r="F781" s="1010"/>
      <c r="G781" s="1010"/>
      <c r="H781" s="1010"/>
      <c r="I781" s="1010"/>
      <c r="J781" s="1010"/>
      <c r="K781" s="1010"/>
      <c r="L781" s="1010"/>
      <c r="M781" s="1010"/>
      <c r="N781" s="1010"/>
      <c r="O781" s="1010"/>
      <c r="P781" s="1010"/>
      <c r="Q781" s="1010"/>
      <c r="S781" s="22"/>
      <c r="T781" s="22"/>
      <c r="U781" s="22"/>
      <c r="V781" s="22"/>
      <c r="W781" s="22"/>
      <c r="X781" s="22"/>
      <c r="Y781" s="22"/>
      <c r="Z781" s="22"/>
    </row>
    <row r="782" spans="2:26" s="37" customFormat="1">
      <c r="B782" s="22"/>
      <c r="C782" s="38"/>
      <c r="D782" s="38"/>
      <c r="E782" s="38"/>
      <c r="F782" s="38"/>
      <c r="G782" s="38"/>
      <c r="H782" s="38"/>
      <c r="I782" s="38"/>
      <c r="J782" s="38"/>
      <c r="K782" s="38"/>
      <c r="L782" s="38"/>
      <c r="M782" s="38"/>
      <c r="N782" s="38"/>
      <c r="O782" s="38"/>
      <c r="P782" s="38"/>
      <c r="Q782" s="39"/>
      <c r="S782" s="22"/>
      <c r="T782" s="22"/>
      <c r="U782" s="22"/>
      <c r="V782" s="22"/>
      <c r="W782" s="22"/>
      <c r="X782" s="22"/>
      <c r="Y782" s="22"/>
      <c r="Z782" s="22"/>
    </row>
    <row r="783" spans="2:26" s="37" customFormat="1">
      <c r="B783" s="22"/>
      <c r="C783" s="38"/>
      <c r="D783" s="38"/>
      <c r="E783" s="38"/>
      <c r="F783" s="38"/>
      <c r="G783" s="38"/>
      <c r="H783" s="38"/>
      <c r="I783" s="38"/>
      <c r="J783" s="38"/>
      <c r="K783" s="38"/>
      <c r="L783" s="38"/>
      <c r="M783" s="38"/>
      <c r="N783" s="38"/>
      <c r="O783" s="38"/>
      <c r="P783" s="38"/>
      <c r="Q783" s="39"/>
      <c r="S783" s="22"/>
      <c r="T783" s="22"/>
      <c r="U783" s="22"/>
      <c r="V783" s="22"/>
      <c r="W783" s="22"/>
      <c r="X783" s="22"/>
      <c r="Y783" s="22"/>
      <c r="Z783" s="22"/>
    </row>
    <row r="784" spans="2:26" s="37" customFormat="1">
      <c r="B784" s="22"/>
      <c r="C784" s="38"/>
      <c r="D784" s="38"/>
      <c r="E784" s="38"/>
      <c r="F784" s="38"/>
      <c r="G784" s="38"/>
      <c r="H784" s="38"/>
      <c r="I784" s="38"/>
      <c r="J784" s="38"/>
      <c r="K784" s="38"/>
      <c r="L784" s="38"/>
      <c r="M784" s="38"/>
      <c r="N784" s="38"/>
      <c r="O784" s="38"/>
      <c r="P784" s="38"/>
      <c r="Q784" s="39"/>
      <c r="S784" s="22"/>
      <c r="T784" s="22"/>
      <c r="U784" s="22"/>
      <c r="V784" s="22"/>
      <c r="W784" s="22"/>
      <c r="X784" s="22"/>
      <c r="Y784" s="22"/>
      <c r="Z784" s="22"/>
    </row>
    <row r="785" spans="2:26" s="37" customFormat="1" ht="18" customHeight="1">
      <c r="B785" s="1012"/>
      <c r="C785" s="1012"/>
      <c r="D785" s="1012"/>
      <c r="E785" s="1012"/>
      <c r="F785" s="1012"/>
      <c r="G785" s="1012"/>
      <c r="H785" s="1012"/>
      <c r="I785" s="1012"/>
      <c r="J785" s="1012"/>
      <c r="K785" s="1012"/>
      <c r="L785" s="1012"/>
      <c r="M785" s="1012"/>
      <c r="N785" s="1012"/>
      <c r="O785" s="1012"/>
      <c r="P785" s="1012"/>
      <c r="Q785" s="1012"/>
      <c r="S785" s="22"/>
      <c r="T785" s="22"/>
      <c r="U785" s="22"/>
      <c r="V785" s="22"/>
      <c r="W785" s="22"/>
      <c r="X785" s="22"/>
      <c r="Y785" s="22"/>
      <c r="Z785" s="22"/>
    </row>
    <row r="786" spans="2:26" s="37" customFormat="1" ht="24.75" customHeight="1" thickBot="1">
      <c r="B786" s="1013"/>
      <c r="C786" s="1013"/>
      <c r="D786" s="1013"/>
      <c r="E786" s="1013"/>
      <c r="F786" s="1013"/>
      <c r="G786" s="1013"/>
      <c r="H786" s="1013"/>
      <c r="I786" s="1013"/>
      <c r="J786" s="1013"/>
      <c r="K786" s="1013"/>
      <c r="L786" s="1013"/>
      <c r="M786" s="1013"/>
      <c r="N786" s="1013"/>
      <c r="O786" s="1013"/>
      <c r="P786" s="1013"/>
      <c r="Q786" s="1013"/>
      <c r="S786" s="22"/>
      <c r="T786" s="22"/>
      <c r="U786" s="22"/>
      <c r="V786" s="22"/>
      <c r="W786" s="22"/>
      <c r="X786" s="22"/>
      <c r="Y786" s="22"/>
      <c r="Z786" s="22"/>
    </row>
    <row r="787" spans="2:26" s="37" customFormat="1" ht="16.149999999999999" customHeight="1">
      <c r="B787" s="22"/>
      <c r="C787" s="38"/>
      <c r="D787" s="38"/>
      <c r="E787" s="38"/>
      <c r="F787" s="38"/>
      <c r="G787" s="38"/>
      <c r="H787" s="38"/>
      <c r="I787" s="38"/>
      <c r="J787" s="38"/>
      <c r="K787" s="38"/>
      <c r="L787" s="38"/>
      <c r="M787" s="38"/>
      <c r="N787" s="38"/>
      <c r="O787" s="38"/>
      <c r="P787" s="38"/>
      <c r="Q787" s="39"/>
      <c r="S787" s="22"/>
      <c r="T787" s="22"/>
      <c r="U787" s="22"/>
      <c r="V787" s="22"/>
      <c r="W787" s="22"/>
      <c r="X787" s="22"/>
      <c r="Y787" s="22"/>
      <c r="Z787" s="22"/>
    </row>
    <row r="788" spans="2:26" s="37" customFormat="1">
      <c r="B788" s="22"/>
      <c r="C788" s="84"/>
      <c r="D788" s="84"/>
      <c r="E788" s="84"/>
      <c r="F788" s="84"/>
      <c r="G788" s="84"/>
      <c r="H788" s="84"/>
      <c r="I788" s="84"/>
      <c r="J788" s="84"/>
      <c r="K788" s="84"/>
      <c r="L788" s="84"/>
      <c r="M788" s="84"/>
      <c r="N788" s="84"/>
      <c r="O788" s="84"/>
      <c r="P788" s="84"/>
      <c r="Q788" s="85"/>
      <c r="S788" s="22"/>
      <c r="T788" s="22"/>
      <c r="U788" s="22"/>
      <c r="V788" s="22"/>
      <c r="W788" s="22"/>
      <c r="X788" s="22"/>
      <c r="Y788" s="22"/>
      <c r="Z788" s="22"/>
    </row>
    <row r="789" spans="2:26" s="37" customFormat="1">
      <c r="B789" s="22"/>
      <c r="C789" s="70"/>
      <c r="D789" s="70"/>
      <c r="E789" s="70"/>
      <c r="F789" s="70"/>
      <c r="G789" s="70"/>
      <c r="H789" s="70"/>
      <c r="I789" s="70"/>
      <c r="J789" s="70"/>
      <c r="K789" s="70"/>
      <c r="L789" s="70"/>
      <c r="M789" s="70"/>
      <c r="N789" s="70"/>
      <c r="O789" s="70"/>
      <c r="P789" s="70"/>
      <c r="Q789" s="41"/>
      <c r="S789" s="22"/>
      <c r="T789" s="22"/>
      <c r="U789" s="22"/>
      <c r="V789" s="22"/>
      <c r="W789" s="22"/>
      <c r="X789" s="22"/>
      <c r="Y789" s="22"/>
      <c r="Z789" s="22"/>
    </row>
    <row r="790" spans="2:26" ht="19.899999999999999" customHeight="1">
      <c r="B790" s="40"/>
      <c r="C790" s="66"/>
      <c r="D790" s="66"/>
      <c r="E790" s="66"/>
      <c r="F790" s="66"/>
      <c r="G790" s="66"/>
      <c r="H790" s="66"/>
      <c r="I790" s="66"/>
      <c r="J790" s="66"/>
      <c r="K790" s="66"/>
      <c r="L790" s="66"/>
      <c r="M790" s="66"/>
      <c r="N790" s="66"/>
      <c r="O790" s="66"/>
      <c r="P790" s="66"/>
      <c r="Q790" s="37"/>
    </row>
    <row r="791" spans="2:26">
      <c r="C791" s="66"/>
      <c r="D791" s="66"/>
      <c r="E791" s="66"/>
      <c r="F791" s="66"/>
      <c r="G791" s="66"/>
      <c r="H791" s="66"/>
      <c r="I791" s="66"/>
      <c r="J791" s="66"/>
      <c r="K791" s="66"/>
      <c r="L791" s="66"/>
      <c r="M791" s="66"/>
      <c r="N791" s="66"/>
      <c r="O791" s="66"/>
      <c r="P791" s="66"/>
      <c r="Q791" s="37"/>
      <c r="S791" s="37"/>
    </row>
    <row r="792" spans="2:26">
      <c r="C792" s="66"/>
      <c r="D792" s="66"/>
      <c r="E792" s="66"/>
      <c r="F792" s="66"/>
      <c r="G792" s="66"/>
      <c r="H792" s="66"/>
      <c r="I792" s="66"/>
      <c r="J792" s="66"/>
      <c r="K792" s="66"/>
      <c r="L792" s="66"/>
      <c r="M792" s="66"/>
      <c r="N792" s="66"/>
      <c r="O792" s="66"/>
      <c r="P792" s="66"/>
      <c r="Q792" s="37"/>
    </row>
    <row r="793" spans="2:26">
      <c r="C793" s="66"/>
      <c r="D793" s="66"/>
      <c r="E793" s="66"/>
      <c r="F793" s="66"/>
      <c r="G793" s="66"/>
      <c r="H793" s="66"/>
      <c r="I793" s="66"/>
      <c r="J793" s="66"/>
      <c r="K793" s="66"/>
      <c r="L793" s="66"/>
      <c r="M793" s="66"/>
      <c r="N793" s="66"/>
      <c r="O793" s="66"/>
      <c r="P793" s="66"/>
      <c r="Q793" s="37"/>
    </row>
    <row r="794" spans="2:26" ht="17.45" customHeight="1">
      <c r="C794" s="66"/>
      <c r="D794" s="66"/>
      <c r="E794" s="66"/>
      <c r="F794" s="66"/>
      <c r="G794" s="66"/>
      <c r="H794" s="66"/>
      <c r="I794" s="66"/>
      <c r="J794" s="66"/>
      <c r="K794" s="66"/>
      <c r="L794" s="66"/>
      <c r="M794" s="66"/>
      <c r="N794" s="66"/>
      <c r="O794" s="66"/>
      <c r="P794" s="66"/>
      <c r="Q794" s="37"/>
      <c r="S794" s="37"/>
    </row>
    <row r="795" spans="2:26" ht="17.45" customHeight="1">
      <c r="C795" s="66"/>
      <c r="D795" s="66"/>
      <c r="E795" s="66"/>
      <c r="F795" s="66"/>
      <c r="G795" s="66"/>
      <c r="H795" s="66"/>
      <c r="I795" s="66"/>
      <c r="J795" s="66"/>
      <c r="K795" s="66"/>
      <c r="L795" s="66"/>
      <c r="M795" s="66"/>
      <c r="N795" s="66"/>
      <c r="O795" s="66"/>
      <c r="P795" s="66"/>
      <c r="Q795" s="37"/>
      <c r="S795" s="37"/>
    </row>
    <row r="796" spans="2:26">
      <c r="C796" s="66"/>
      <c r="D796" s="66"/>
      <c r="E796" s="66"/>
      <c r="F796" s="66"/>
      <c r="G796" s="66"/>
      <c r="H796" s="66"/>
      <c r="I796" s="66"/>
      <c r="J796" s="66"/>
      <c r="K796" s="66"/>
      <c r="L796" s="66"/>
      <c r="M796" s="66"/>
      <c r="N796" s="66"/>
      <c r="O796" s="66"/>
      <c r="P796" s="66"/>
      <c r="Q796" s="37"/>
      <c r="S796" s="37"/>
    </row>
    <row r="797" spans="2:26">
      <c r="C797" s="73"/>
      <c r="D797" s="73"/>
      <c r="E797" s="73"/>
      <c r="F797" s="73"/>
      <c r="G797" s="73"/>
      <c r="H797" s="73"/>
      <c r="I797" s="73"/>
      <c r="J797" s="73"/>
      <c r="K797" s="73"/>
      <c r="L797" s="73"/>
      <c r="M797" s="73"/>
      <c r="N797" s="73"/>
      <c r="O797" s="73"/>
      <c r="P797" s="73"/>
      <c r="Q797" s="74"/>
      <c r="S797" s="37"/>
    </row>
    <row r="798" spans="2:26">
      <c r="C798" s="66"/>
      <c r="D798" s="66"/>
      <c r="E798" s="66"/>
      <c r="F798" s="66"/>
      <c r="G798" s="66"/>
      <c r="H798" s="66"/>
      <c r="I798" s="66"/>
      <c r="J798" s="66"/>
      <c r="K798" s="66"/>
      <c r="L798" s="66"/>
      <c r="M798" s="66"/>
      <c r="N798" s="66"/>
      <c r="O798" s="66"/>
      <c r="P798" s="66"/>
      <c r="Q798" s="37"/>
      <c r="S798" s="37"/>
    </row>
    <row r="799" spans="2:26">
      <c r="B799" s="40"/>
      <c r="S799" s="37"/>
    </row>
    <row r="800" spans="2:26">
      <c r="B800" s="40"/>
      <c r="C800" s="66"/>
      <c r="D800" s="66"/>
      <c r="E800" s="66"/>
      <c r="F800" s="66"/>
      <c r="G800" s="66"/>
      <c r="H800" s="66"/>
      <c r="I800" s="66"/>
      <c r="J800" s="66"/>
      <c r="K800" s="66"/>
      <c r="L800" s="66"/>
      <c r="M800" s="66"/>
      <c r="N800" s="66"/>
      <c r="O800" s="66"/>
      <c r="P800" s="66"/>
      <c r="Q800" s="37"/>
      <c r="S800" s="37"/>
    </row>
    <row r="801" spans="2:19">
      <c r="C801" s="66"/>
      <c r="D801" s="66"/>
      <c r="E801" s="66"/>
      <c r="F801" s="66"/>
      <c r="G801" s="66"/>
      <c r="H801" s="66"/>
      <c r="I801" s="66"/>
      <c r="J801" s="66"/>
      <c r="K801" s="66"/>
      <c r="L801" s="66"/>
      <c r="M801" s="66"/>
      <c r="N801" s="66"/>
      <c r="O801" s="66"/>
      <c r="P801" s="66"/>
      <c r="Q801" s="37"/>
      <c r="S801" s="37"/>
    </row>
    <row r="802" spans="2:19">
      <c r="C802" s="66"/>
      <c r="D802" s="66"/>
      <c r="E802" s="66"/>
      <c r="F802" s="66"/>
      <c r="G802" s="66"/>
      <c r="H802" s="66"/>
      <c r="I802" s="66"/>
      <c r="J802" s="66"/>
      <c r="K802" s="66"/>
      <c r="L802" s="66"/>
      <c r="M802" s="66"/>
      <c r="N802" s="66"/>
      <c r="O802" s="66"/>
      <c r="P802" s="66"/>
      <c r="Q802" s="37"/>
      <c r="S802" s="37"/>
    </row>
    <row r="803" spans="2:19">
      <c r="C803" s="66"/>
      <c r="D803" s="66"/>
      <c r="E803" s="66"/>
      <c r="F803" s="66"/>
      <c r="G803" s="66"/>
      <c r="H803" s="66"/>
      <c r="I803" s="66"/>
      <c r="J803" s="66"/>
      <c r="K803" s="66"/>
      <c r="L803" s="66"/>
      <c r="M803" s="66"/>
      <c r="N803" s="66"/>
      <c r="O803" s="66"/>
      <c r="P803" s="66"/>
      <c r="Q803" s="37"/>
      <c r="S803" s="37"/>
    </row>
    <row r="804" spans="2:19">
      <c r="C804" s="66"/>
      <c r="D804" s="66"/>
      <c r="E804" s="66"/>
      <c r="F804" s="66"/>
      <c r="G804" s="66"/>
      <c r="H804" s="66"/>
      <c r="I804" s="66"/>
      <c r="J804" s="66"/>
      <c r="K804" s="66"/>
      <c r="L804" s="66"/>
      <c r="M804" s="66"/>
      <c r="N804" s="66"/>
      <c r="O804" s="66"/>
      <c r="P804" s="66"/>
      <c r="Q804" s="37"/>
      <c r="S804" s="37"/>
    </row>
    <row r="805" spans="2:19">
      <c r="C805" s="66"/>
      <c r="D805" s="66"/>
      <c r="E805" s="66"/>
      <c r="F805" s="66"/>
      <c r="G805" s="66"/>
      <c r="H805" s="66"/>
      <c r="I805" s="66"/>
      <c r="J805" s="66"/>
      <c r="K805" s="66"/>
      <c r="L805" s="66"/>
      <c r="M805" s="66"/>
      <c r="N805" s="66"/>
      <c r="O805" s="66"/>
      <c r="P805" s="66"/>
      <c r="Q805" s="37"/>
      <c r="S805" s="37"/>
    </row>
    <row r="806" spans="2:19">
      <c r="C806" s="73"/>
      <c r="D806" s="73"/>
      <c r="E806" s="73"/>
      <c r="F806" s="73"/>
      <c r="G806" s="73"/>
      <c r="H806" s="73"/>
      <c r="I806" s="73"/>
      <c r="J806" s="73"/>
      <c r="K806" s="73"/>
      <c r="L806" s="73"/>
      <c r="M806" s="73"/>
      <c r="N806" s="73"/>
      <c r="O806" s="73"/>
      <c r="P806" s="73"/>
      <c r="Q806" s="74"/>
      <c r="S806" s="37"/>
    </row>
    <row r="807" spans="2:19">
      <c r="B807" s="40"/>
      <c r="C807" s="73"/>
      <c r="D807" s="73"/>
      <c r="E807" s="73"/>
      <c r="F807" s="73"/>
      <c r="G807" s="73"/>
      <c r="H807" s="73"/>
      <c r="I807" s="73"/>
      <c r="J807" s="73"/>
      <c r="K807" s="73"/>
      <c r="L807" s="73"/>
      <c r="M807" s="73"/>
      <c r="N807" s="73"/>
      <c r="O807" s="73"/>
      <c r="P807" s="73"/>
      <c r="Q807" s="74"/>
      <c r="S807" s="37"/>
    </row>
    <row r="808" spans="2:19">
      <c r="S808" s="37"/>
    </row>
    <row r="809" spans="2:19">
      <c r="C809" s="66"/>
      <c r="D809" s="66"/>
      <c r="E809" s="66"/>
      <c r="F809" s="66"/>
      <c r="G809" s="66"/>
      <c r="H809" s="66"/>
      <c r="I809" s="66"/>
      <c r="J809" s="66"/>
      <c r="K809" s="66"/>
      <c r="L809" s="66"/>
      <c r="M809" s="66"/>
      <c r="N809" s="66"/>
      <c r="O809" s="66"/>
      <c r="P809" s="66"/>
      <c r="Q809" s="37"/>
      <c r="S809" s="37"/>
    </row>
    <row r="810" spans="2:19">
      <c r="B810" s="40"/>
      <c r="C810" s="66"/>
      <c r="D810" s="66"/>
      <c r="E810" s="66"/>
      <c r="F810" s="66"/>
      <c r="G810" s="66"/>
      <c r="H810" s="66"/>
      <c r="I810" s="66"/>
      <c r="J810" s="66"/>
      <c r="K810" s="66"/>
      <c r="L810" s="66"/>
      <c r="M810" s="66"/>
      <c r="N810" s="66"/>
      <c r="O810" s="66"/>
      <c r="P810" s="66"/>
      <c r="Q810" s="37"/>
      <c r="S810" s="37"/>
    </row>
    <row r="811" spans="2:19" ht="18.600000000000001" customHeight="1">
      <c r="C811" s="66"/>
      <c r="D811" s="66"/>
      <c r="E811" s="66"/>
      <c r="F811" s="66"/>
      <c r="G811" s="66"/>
      <c r="H811" s="66"/>
      <c r="I811" s="66"/>
      <c r="J811" s="66"/>
      <c r="K811" s="66"/>
      <c r="L811" s="66"/>
      <c r="M811" s="66"/>
      <c r="N811" s="66"/>
      <c r="O811" s="66"/>
      <c r="P811" s="66"/>
      <c r="Q811" s="37"/>
      <c r="S811" s="37"/>
    </row>
    <row r="812" spans="2:19" ht="18.600000000000001" customHeight="1">
      <c r="C812" s="66"/>
      <c r="D812" s="66"/>
      <c r="E812" s="66"/>
      <c r="F812" s="66"/>
      <c r="G812" s="66"/>
      <c r="H812" s="66"/>
      <c r="I812" s="66"/>
      <c r="J812" s="66"/>
      <c r="K812" s="66"/>
      <c r="L812" s="66"/>
      <c r="M812" s="66"/>
      <c r="N812" s="66"/>
      <c r="O812" s="66"/>
      <c r="P812" s="66"/>
      <c r="Q812" s="37"/>
      <c r="S812" s="37"/>
    </row>
    <row r="813" spans="2:19">
      <c r="B813" s="27"/>
      <c r="C813" s="66"/>
      <c r="D813" s="66"/>
      <c r="E813" s="66"/>
      <c r="F813" s="66"/>
      <c r="G813" s="66"/>
      <c r="H813" s="66"/>
      <c r="I813" s="66"/>
      <c r="J813" s="66"/>
      <c r="K813" s="66"/>
      <c r="L813" s="66"/>
      <c r="M813" s="66"/>
      <c r="N813" s="66"/>
      <c r="O813" s="66"/>
      <c r="P813" s="66"/>
      <c r="Q813" s="37"/>
      <c r="S813" s="37"/>
    </row>
    <row r="814" spans="2:19">
      <c r="B814" s="40"/>
      <c r="C814" s="71"/>
      <c r="D814" s="71"/>
      <c r="E814" s="71"/>
      <c r="F814" s="71"/>
      <c r="G814" s="71"/>
      <c r="H814" s="71"/>
      <c r="I814" s="71"/>
      <c r="J814" s="71"/>
      <c r="K814" s="71"/>
      <c r="L814" s="71"/>
      <c r="M814" s="71"/>
      <c r="N814" s="71"/>
      <c r="O814" s="71"/>
      <c r="P814" s="71"/>
      <c r="Q814" s="72"/>
      <c r="S814" s="37"/>
    </row>
    <row r="815" spans="2:19">
      <c r="S815" s="37"/>
    </row>
    <row r="816" spans="2:19">
      <c r="C816" s="66"/>
      <c r="D816" s="66"/>
      <c r="E816" s="66"/>
      <c r="F816" s="66"/>
      <c r="G816" s="66"/>
      <c r="H816" s="66"/>
      <c r="I816" s="66"/>
      <c r="J816" s="66"/>
      <c r="K816" s="66"/>
      <c r="L816" s="66"/>
      <c r="M816" s="66"/>
      <c r="N816" s="66"/>
      <c r="O816" s="66"/>
      <c r="P816" s="66"/>
      <c r="Q816" s="37"/>
      <c r="S816" s="37"/>
    </row>
    <row r="817" spans="2:19">
      <c r="B817" s="86"/>
      <c r="C817" s="66"/>
      <c r="D817" s="66"/>
      <c r="E817" s="66"/>
      <c r="F817" s="66"/>
      <c r="G817" s="66"/>
      <c r="H817" s="66"/>
      <c r="I817" s="66"/>
      <c r="J817" s="66"/>
      <c r="K817" s="66"/>
      <c r="L817" s="66"/>
      <c r="M817" s="66"/>
      <c r="N817" s="66"/>
      <c r="O817" s="66"/>
      <c r="P817" s="66"/>
      <c r="Q817" s="37"/>
      <c r="S817" s="37"/>
    </row>
    <row r="818" spans="2:19" ht="18.75" customHeight="1">
      <c r="B818" s="27"/>
      <c r="C818" s="80"/>
      <c r="D818" s="80"/>
      <c r="E818" s="80"/>
      <c r="F818" s="80"/>
      <c r="G818" s="80"/>
      <c r="H818" s="80"/>
      <c r="I818" s="80"/>
      <c r="J818" s="80"/>
      <c r="K818" s="80"/>
      <c r="L818" s="80"/>
      <c r="M818" s="80"/>
      <c r="N818" s="80"/>
      <c r="O818" s="80"/>
      <c r="P818" s="80"/>
      <c r="Q818" s="82"/>
      <c r="S818" s="37"/>
    </row>
    <row r="819" spans="2:19" ht="18.75" customHeight="1">
      <c r="B819" s="27"/>
      <c r="C819" s="80"/>
      <c r="D819" s="80"/>
      <c r="E819" s="80"/>
      <c r="F819" s="80"/>
      <c r="G819" s="80"/>
      <c r="H819" s="80"/>
      <c r="I819" s="80"/>
      <c r="J819" s="80"/>
      <c r="K819" s="80"/>
      <c r="L819" s="80"/>
      <c r="M819" s="80"/>
      <c r="N819" s="80"/>
      <c r="O819" s="80"/>
      <c r="P819" s="80"/>
      <c r="Q819" s="82"/>
      <c r="S819" s="37"/>
    </row>
    <row r="820" spans="2:19">
      <c r="C820" s="80"/>
      <c r="D820" s="80"/>
      <c r="E820" s="80"/>
      <c r="F820" s="80"/>
      <c r="G820" s="80"/>
      <c r="H820" s="80"/>
      <c r="I820" s="80"/>
      <c r="J820" s="80"/>
      <c r="K820" s="80"/>
      <c r="L820" s="80"/>
      <c r="M820" s="80"/>
      <c r="N820" s="80"/>
      <c r="O820" s="80"/>
      <c r="P820" s="80"/>
      <c r="Q820" s="82"/>
      <c r="S820" s="37"/>
    </row>
    <row r="821" spans="2:19">
      <c r="C821" s="87"/>
      <c r="D821" s="87"/>
      <c r="E821" s="87"/>
      <c r="F821" s="87"/>
      <c r="G821" s="87"/>
      <c r="H821" s="87"/>
      <c r="I821" s="87"/>
      <c r="J821" s="87"/>
      <c r="K821" s="87"/>
      <c r="L821" s="87"/>
      <c r="M821" s="87"/>
      <c r="N821" s="87"/>
      <c r="O821" s="87"/>
      <c r="P821" s="87"/>
      <c r="Q821" s="81"/>
      <c r="S821" s="37"/>
    </row>
    <row r="822" spans="2:19" ht="18.75" customHeight="1">
      <c r="B822" s="984"/>
      <c r="C822" s="984"/>
      <c r="D822" s="88"/>
      <c r="E822" s="88"/>
      <c r="F822" s="88"/>
      <c r="G822" s="88"/>
      <c r="H822" s="88"/>
      <c r="I822" s="88"/>
      <c r="J822" s="88"/>
      <c r="K822" s="88"/>
      <c r="L822" s="88"/>
      <c r="M822" s="88"/>
      <c r="N822" s="88"/>
      <c r="O822" s="88"/>
      <c r="P822" s="88"/>
      <c r="Q822" s="89"/>
      <c r="S822" s="37"/>
    </row>
    <row r="823" spans="2:19">
      <c r="S823" s="37"/>
    </row>
    <row r="824" spans="2:19">
      <c r="C824" s="80"/>
      <c r="D824" s="80"/>
      <c r="E824" s="80"/>
      <c r="F824" s="80"/>
      <c r="G824" s="80"/>
      <c r="H824" s="80"/>
      <c r="I824" s="80"/>
      <c r="J824" s="80"/>
      <c r="K824" s="80"/>
      <c r="L824" s="80"/>
      <c r="M824" s="80"/>
      <c r="N824" s="80"/>
      <c r="O824" s="80"/>
      <c r="P824" s="80"/>
      <c r="Q824" s="82"/>
      <c r="S824" s="37"/>
    </row>
    <row r="825" spans="2:19" ht="18.75" customHeight="1">
      <c r="B825" s="984"/>
      <c r="C825" s="984"/>
      <c r="D825" s="90"/>
      <c r="E825" s="90"/>
      <c r="F825" s="90"/>
      <c r="G825" s="90"/>
      <c r="H825" s="90"/>
      <c r="I825" s="90"/>
      <c r="J825" s="90"/>
      <c r="K825" s="90"/>
      <c r="L825" s="90"/>
      <c r="M825" s="90"/>
      <c r="N825" s="90"/>
      <c r="O825" s="90"/>
      <c r="P825" s="90"/>
      <c r="Q825" s="91"/>
      <c r="S825" s="37"/>
    </row>
    <row r="826" spans="2:19">
      <c r="S826" s="37"/>
    </row>
    <row r="827" spans="2:19">
      <c r="B827" s="92"/>
      <c r="C827" s="90"/>
      <c r="D827" s="90"/>
      <c r="E827" s="90"/>
      <c r="F827" s="90"/>
      <c r="G827" s="90"/>
      <c r="H827" s="90"/>
      <c r="I827" s="90"/>
      <c r="J827" s="90"/>
      <c r="K827" s="90"/>
      <c r="L827" s="90"/>
      <c r="M827" s="90"/>
      <c r="N827" s="90"/>
      <c r="O827" s="90"/>
      <c r="P827" s="90"/>
      <c r="Q827" s="91"/>
      <c r="S827" s="37"/>
    </row>
    <row r="828" spans="2:19">
      <c r="C828" s="93"/>
      <c r="D828" s="93"/>
      <c r="E828" s="93"/>
      <c r="F828" s="93"/>
      <c r="G828" s="93"/>
      <c r="H828" s="93"/>
      <c r="I828" s="93"/>
      <c r="J828" s="93"/>
      <c r="K828" s="93"/>
      <c r="L828" s="93"/>
      <c r="M828" s="93"/>
      <c r="N828" s="93"/>
      <c r="O828" s="93"/>
      <c r="P828" s="93"/>
      <c r="Q828" s="94"/>
      <c r="S828" s="37"/>
    </row>
    <row r="829" spans="2:19">
      <c r="B829" s="92"/>
      <c r="S829" s="37"/>
    </row>
    <row r="830" spans="2:19" ht="15.75" thickBot="1">
      <c r="B830" s="92"/>
      <c r="C830" s="95"/>
      <c r="D830" s="95"/>
      <c r="E830" s="95"/>
      <c r="F830" s="95"/>
      <c r="G830" s="95"/>
      <c r="H830" s="95"/>
      <c r="I830" s="95"/>
      <c r="J830" s="95"/>
      <c r="K830" s="95"/>
      <c r="L830" s="95"/>
      <c r="M830" s="95"/>
      <c r="N830" s="95"/>
      <c r="O830" s="95"/>
      <c r="P830" s="95"/>
      <c r="Q830" s="96"/>
      <c r="S830" s="37"/>
    </row>
    <row r="832" spans="2:19">
      <c r="B832" s="92"/>
      <c r="C832" s="97"/>
      <c r="D832" s="97"/>
      <c r="E832" s="97"/>
      <c r="F832" s="97"/>
      <c r="G832" s="97"/>
      <c r="H832" s="97"/>
      <c r="I832" s="97"/>
      <c r="J832" s="97"/>
      <c r="K832" s="97"/>
      <c r="L832" s="97"/>
      <c r="M832" s="97"/>
      <c r="N832" s="97"/>
      <c r="O832" s="97"/>
      <c r="P832" s="97"/>
      <c r="Q832" s="98"/>
    </row>
    <row r="833" spans="2:26">
      <c r="B833" s="92"/>
      <c r="C833" s="97"/>
      <c r="D833" s="97"/>
      <c r="E833" s="97"/>
      <c r="F833" s="97"/>
      <c r="G833" s="97"/>
      <c r="H833" s="97"/>
      <c r="I833" s="97"/>
      <c r="J833" s="97"/>
      <c r="K833" s="97"/>
      <c r="L833" s="97"/>
      <c r="M833" s="97"/>
      <c r="N833" s="97"/>
      <c r="O833" s="97"/>
      <c r="P833" s="97"/>
      <c r="Q833" s="98"/>
    </row>
    <row r="834" spans="2:26">
      <c r="B834" s="92"/>
      <c r="C834" s="97"/>
      <c r="D834" s="97"/>
      <c r="E834" s="97"/>
      <c r="F834" s="97"/>
      <c r="G834" s="97"/>
      <c r="H834" s="97"/>
      <c r="I834" s="97"/>
      <c r="J834" s="97"/>
      <c r="K834" s="97"/>
      <c r="L834" s="97"/>
      <c r="M834" s="97"/>
      <c r="N834" s="97"/>
      <c r="O834" s="97"/>
      <c r="P834" s="97"/>
      <c r="Q834" s="98"/>
    </row>
    <row r="835" spans="2:26">
      <c r="B835" s="92"/>
      <c r="C835" s="97"/>
      <c r="D835" s="97"/>
      <c r="E835" s="97"/>
      <c r="F835" s="97"/>
      <c r="G835" s="97"/>
      <c r="H835" s="97"/>
      <c r="I835" s="97"/>
      <c r="J835" s="97"/>
      <c r="K835" s="97"/>
      <c r="L835" s="97"/>
      <c r="M835" s="97"/>
      <c r="N835" s="97"/>
      <c r="O835" s="97"/>
      <c r="P835" s="97"/>
      <c r="Q835" s="98"/>
    </row>
    <row r="836" spans="2:26">
      <c r="B836" s="92"/>
      <c r="C836" s="97"/>
      <c r="D836" s="97"/>
      <c r="E836" s="97"/>
      <c r="F836" s="97"/>
      <c r="G836" s="97"/>
      <c r="H836" s="97"/>
      <c r="I836" s="97"/>
      <c r="J836" s="97"/>
      <c r="K836" s="97"/>
      <c r="L836" s="97"/>
      <c r="M836" s="97"/>
      <c r="N836" s="97"/>
      <c r="O836" s="97"/>
      <c r="P836" s="97"/>
      <c r="Q836" s="98"/>
    </row>
    <row r="837" spans="2:26">
      <c r="B837" s="92"/>
      <c r="C837" s="97"/>
      <c r="D837" s="97"/>
      <c r="E837" s="97"/>
      <c r="F837" s="97"/>
      <c r="G837" s="97"/>
      <c r="H837" s="97"/>
      <c r="I837" s="97"/>
      <c r="J837" s="97"/>
      <c r="K837" s="97"/>
      <c r="L837" s="97"/>
      <c r="M837" s="97"/>
      <c r="N837" s="97"/>
      <c r="O837" s="97"/>
      <c r="P837" s="97"/>
      <c r="Q837" s="98"/>
    </row>
    <row r="838" spans="2:26" s="37" customFormat="1">
      <c r="B838" s="92"/>
      <c r="C838" s="97"/>
      <c r="D838" s="97"/>
      <c r="E838" s="97"/>
      <c r="F838" s="97"/>
      <c r="G838" s="97"/>
      <c r="H838" s="97"/>
      <c r="I838" s="97"/>
      <c r="J838" s="97"/>
      <c r="K838" s="97"/>
      <c r="L838" s="97"/>
      <c r="M838" s="97"/>
      <c r="N838" s="97"/>
      <c r="O838" s="97"/>
      <c r="P838" s="97"/>
      <c r="Q838" s="98"/>
      <c r="S838" s="22"/>
      <c r="T838" s="22"/>
      <c r="U838" s="22"/>
      <c r="V838" s="22"/>
      <c r="W838" s="22"/>
      <c r="X838" s="22"/>
      <c r="Y838" s="22"/>
      <c r="Z838" s="22"/>
    </row>
    <row r="839" spans="2:26" s="37" customFormat="1">
      <c r="B839" s="92"/>
      <c r="C839" s="97"/>
      <c r="D839" s="97"/>
      <c r="E839" s="97"/>
      <c r="F839" s="97"/>
      <c r="G839" s="97"/>
      <c r="H839" s="97"/>
      <c r="I839" s="97"/>
      <c r="J839" s="97"/>
      <c r="K839" s="97"/>
      <c r="L839" s="97"/>
      <c r="M839" s="97"/>
      <c r="N839" s="97"/>
      <c r="O839" s="97"/>
      <c r="P839" s="97"/>
      <c r="Q839" s="98"/>
      <c r="S839" s="22"/>
      <c r="T839" s="22"/>
      <c r="U839" s="22"/>
      <c r="V839" s="22"/>
      <c r="W839" s="22"/>
      <c r="X839" s="22"/>
      <c r="Y839" s="22"/>
      <c r="Z839" s="22"/>
    </row>
    <row r="840" spans="2:26" s="37" customFormat="1">
      <c r="B840" s="92"/>
      <c r="C840" s="97"/>
      <c r="D840" s="97"/>
      <c r="E840" s="97"/>
      <c r="F840" s="97"/>
      <c r="G840" s="97"/>
      <c r="H840" s="97"/>
      <c r="I840" s="97"/>
      <c r="J840" s="97"/>
      <c r="K840" s="97"/>
      <c r="L840" s="97"/>
      <c r="M840" s="97"/>
      <c r="N840" s="97"/>
      <c r="O840" s="97"/>
      <c r="P840" s="97"/>
      <c r="Q840" s="98"/>
      <c r="S840" s="22"/>
      <c r="T840" s="22"/>
      <c r="U840" s="22"/>
      <c r="V840" s="22"/>
      <c r="W840" s="22"/>
      <c r="X840" s="22"/>
      <c r="Y840" s="22"/>
      <c r="Z840" s="22"/>
    </row>
    <row r="841" spans="2:26" s="37" customFormat="1">
      <c r="B841" s="92"/>
      <c r="C841" s="97"/>
      <c r="D841" s="97"/>
      <c r="E841" s="97"/>
      <c r="F841" s="97"/>
      <c r="G841" s="97"/>
      <c r="H841" s="97"/>
      <c r="I841" s="97"/>
      <c r="J841" s="97"/>
      <c r="K841" s="97"/>
      <c r="L841" s="97"/>
      <c r="M841" s="97"/>
      <c r="N841" s="97"/>
      <c r="O841" s="97"/>
      <c r="P841" s="97"/>
      <c r="Q841" s="98"/>
      <c r="S841" s="22"/>
      <c r="T841" s="22"/>
      <c r="U841" s="22"/>
      <c r="V841" s="22"/>
      <c r="W841" s="22"/>
      <c r="X841" s="22"/>
      <c r="Y841" s="22"/>
      <c r="Z841" s="22"/>
    </row>
    <row r="842" spans="2:26" s="37" customFormat="1">
      <c r="B842" s="92"/>
      <c r="C842" s="97"/>
      <c r="D842" s="97"/>
      <c r="E842" s="97"/>
      <c r="F842" s="97"/>
      <c r="G842" s="97"/>
      <c r="H842" s="97"/>
      <c r="I842" s="97"/>
      <c r="J842" s="97"/>
      <c r="K842" s="97"/>
      <c r="L842" s="97"/>
      <c r="M842" s="97"/>
      <c r="N842" s="97"/>
      <c r="O842" s="97"/>
      <c r="P842" s="97"/>
      <c r="Q842" s="98"/>
      <c r="S842" s="22"/>
      <c r="T842" s="22"/>
      <c r="U842" s="22"/>
      <c r="V842" s="22"/>
      <c r="W842" s="22"/>
      <c r="X842" s="22"/>
      <c r="Y842" s="22"/>
      <c r="Z842" s="22"/>
    </row>
    <row r="843" spans="2:26" s="37" customFormat="1">
      <c r="B843" s="92"/>
      <c r="C843" s="97"/>
      <c r="D843" s="97"/>
      <c r="E843" s="97"/>
      <c r="F843" s="97"/>
      <c r="G843" s="97"/>
      <c r="H843" s="97"/>
      <c r="I843" s="97"/>
      <c r="J843" s="97"/>
      <c r="K843" s="97"/>
      <c r="L843" s="97"/>
      <c r="M843" s="97"/>
      <c r="N843" s="97"/>
      <c r="O843" s="97"/>
      <c r="P843" s="97"/>
      <c r="Q843" s="98"/>
      <c r="S843" s="22"/>
      <c r="T843" s="22"/>
      <c r="U843" s="22"/>
      <c r="V843" s="22"/>
      <c r="W843" s="22"/>
      <c r="X843" s="22"/>
      <c r="Y843" s="22"/>
      <c r="Z843" s="22"/>
    </row>
    <row r="844" spans="2:26" s="37" customFormat="1">
      <c r="B844" s="92"/>
      <c r="C844" s="97"/>
      <c r="D844" s="97"/>
      <c r="E844" s="97"/>
      <c r="F844" s="97"/>
      <c r="G844" s="97"/>
      <c r="H844" s="97"/>
      <c r="I844" s="97"/>
      <c r="J844" s="97"/>
      <c r="K844" s="97"/>
      <c r="L844" s="97"/>
      <c r="M844" s="97"/>
      <c r="N844" s="97"/>
      <c r="O844" s="97"/>
      <c r="P844" s="97"/>
      <c r="Q844" s="98"/>
      <c r="S844" s="22"/>
      <c r="T844" s="22"/>
      <c r="U844" s="22"/>
      <c r="V844" s="22"/>
      <c r="W844" s="22"/>
      <c r="X844" s="22"/>
      <c r="Y844" s="22"/>
      <c r="Z844" s="22"/>
    </row>
    <row r="845" spans="2:26" s="37" customFormat="1">
      <c r="B845" s="92"/>
      <c r="C845" s="97"/>
      <c r="D845" s="97"/>
      <c r="E845" s="97"/>
      <c r="F845" s="97"/>
      <c r="G845" s="97"/>
      <c r="H845" s="97"/>
      <c r="I845" s="97"/>
      <c r="J845" s="97"/>
      <c r="K845" s="97"/>
      <c r="L845" s="97"/>
      <c r="M845" s="97"/>
      <c r="N845" s="97"/>
      <c r="O845" s="97"/>
      <c r="P845" s="97"/>
      <c r="Q845" s="98"/>
      <c r="S845" s="22"/>
      <c r="T845" s="22"/>
      <c r="U845" s="22"/>
      <c r="V845" s="22"/>
      <c r="W845" s="22"/>
      <c r="X845" s="22"/>
      <c r="Y845" s="22"/>
      <c r="Z845" s="22"/>
    </row>
    <row r="846" spans="2:26" s="37" customFormat="1" ht="14.25">
      <c r="B846" s="22"/>
      <c r="S846" s="22"/>
      <c r="T846" s="22"/>
      <c r="U846" s="22"/>
      <c r="V846" s="22"/>
      <c r="W846" s="22"/>
      <c r="X846" s="22"/>
      <c r="Y846" s="22"/>
      <c r="Z846" s="22"/>
    </row>
    <row r="847" spans="2:26" s="37" customFormat="1" ht="14.25">
      <c r="B847" s="46"/>
      <c r="C847" s="99"/>
      <c r="D847" s="99"/>
      <c r="E847" s="99"/>
      <c r="F847" s="99"/>
      <c r="G847" s="99"/>
      <c r="H847" s="99"/>
      <c r="I847" s="99"/>
      <c r="J847" s="99"/>
      <c r="K847" s="99"/>
      <c r="L847" s="99"/>
      <c r="M847" s="99"/>
      <c r="N847" s="99"/>
      <c r="O847" s="99"/>
      <c r="P847" s="99"/>
      <c r="Q847" s="99"/>
      <c r="S847" s="22"/>
      <c r="T847" s="22"/>
      <c r="U847" s="22"/>
      <c r="V847" s="22"/>
      <c r="W847" s="22"/>
      <c r="X847" s="22"/>
      <c r="Y847" s="22"/>
      <c r="Z847" s="22"/>
    </row>
    <row r="848" spans="2:26" s="37" customFormat="1" ht="15.75" customHeight="1">
      <c r="B848" s="1010"/>
      <c r="C848" s="1010"/>
      <c r="D848" s="1010"/>
      <c r="E848" s="1010"/>
      <c r="F848" s="1010"/>
      <c r="G848" s="1010"/>
      <c r="H848" s="1010"/>
      <c r="I848" s="1010"/>
      <c r="J848" s="1010"/>
      <c r="K848" s="1010"/>
      <c r="L848" s="1010"/>
      <c r="M848" s="1010"/>
      <c r="N848" s="1010"/>
      <c r="O848" s="1010"/>
      <c r="P848" s="1010"/>
      <c r="Q848" s="1010"/>
      <c r="S848" s="22"/>
      <c r="T848" s="22"/>
      <c r="U848" s="22"/>
      <c r="V848" s="22"/>
      <c r="W848" s="22"/>
      <c r="X848" s="22"/>
      <c r="Y848" s="22"/>
      <c r="Z848" s="22"/>
    </row>
    <row r="849" spans="2:26" s="37" customFormat="1" ht="19.5" customHeight="1">
      <c r="B849" s="1010"/>
      <c r="C849" s="1010"/>
      <c r="D849" s="1010"/>
      <c r="E849" s="1010"/>
      <c r="F849" s="1010"/>
      <c r="G849" s="1010"/>
      <c r="H849" s="1010"/>
      <c r="I849" s="1010"/>
      <c r="J849" s="1010"/>
      <c r="K849" s="1010"/>
      <c r="L849" s="1010"/>
      <c r="M849" s="1010"/>
      <c r="N849" s="1010"/>
      <c r="O849" s="1010"/>
      <c r="P849" s="1010"/>
      <c r="Q849" s="1010"/>
      <c r="S849" s="22"/>
      <c r="T849" s="22"/>
      <c r="U849" s="22"/>
      <c r="V849" s="22"/>
      <c r="W849" s="22"/>
      <c r="X849" s="22"/>
      <c r="Y849" s="22"/>
      <c r="Z849" s="22"/>
    </row>
    <row r="850" spans="2:26" s="37" customFormat="1" ht="14.25">
      <c r="B850" s="46"/>
      <c r="C850" s="77"/>
      <c r="D850" s="77"/>
      <c r="E850" s="77"/>
      <c r="F850" s="77"/>
      <c r="G850" s="77"/>
      <c r="H850" s="77"/>
      <c r="I850" s="77"/>
      <c r="J850" s="77"/>
      <c r="K850" s="77"/>
      <c r="L850" s="77"/>
      <c r="M850" s="77"/>
      <c r="N850" s="77"/>
      <c r="O850" s="77"/>
      <c r="P850" s="77"/>
      <c r="Q850" s="77"/>
      <c r="S850" s="22"/>
      <c r="T850" s="22"/>
      <c r="U850" s="22"/>
      <c r="V850" s="22"/>
      <c r="W850" s="22"/>
      <c r="X850" s="22"/>
      <c r="Y850" s="22"/>
      <c r="Z850" s="22"/>
    </row>
    <row r="851" spans="2:26" s="37" customFormat="1">
      <c r="B851" s="22"/>
      <c r="C851" s="38"/>
      <c r="D851" s="38"/>
      <c r="E851" s="38"/>
      <c r="F851" s="38"/>
      <c r="G851" s="38"/>
      <c r="H851" s="38"/>
      <c r="I851" s="38"/>
      <c r="J851" s="38"/>
      <c r="K851" s="38"/>
      <c r="L851" s="38"/>
      <c r="M851" s="38"/>
      <c r="N851" s="38"/>
      <c r="O851" s="38"/>
      <c r="P851" s="38"/>
      <c r="Q851" s="39"/>
      <c r="S851" s="22"/>
      <c r="T851" s="22"/>
      <c r="U851" s="22"/>
      <c r="V851" s="22"/>
      <c r="W851" s="22"/>
      <c r="X851" s="22"/>
      <c r="Y851" s="22"/>
      <c r="Z851" s="22"/>
    </row>
    <row r="852" spans="2:26" s="37" customFormat="1">
      <c r="B852" s="22"/>
      <c r="C852" s="38"/>
      <c r="D852" s="38"/>
      <c r="E852" s="38"/>
      <c r="F852" s="38"/>
      <c r="G852" s="38"/>
      <c r="H852" s="38"/>
      <c r="I852" s="38"/>
      <c r="J852" s="38"/>
      <c r="K852" s="38"/>
      <c r="L852" s="38"/>
      <c r="M852" s="38"/>
      <c r="N852" s="38"/>
      <c r="O852" s="38"/>
      <c r="P852" s="38"/>
      <c r="Q852" s="39"/>
      <c r="S852" s="22"/>
      <c r="T852" s="22"/>
      <c r="U852" s="22"/>
      <c r="V852" s="22"/>
      <c r="W852" s="22"/>
      <c r="X852" s="22"/>
      <c r="Y852" s="22"/>
      <c r="Z852" s="22"/>
    </row>
    <row r="853" spans="2:26" s="37" customFormat="1" ht="21" customHeight="1" thickBot="1">
      <c r="B853" s="100"/>
      <c r="C853" s="101"/>
      <c r="D853" s="101"/>
      <c r="E853" s="101"/>
      <c r="F853" s="101"/>
      <c r="G853" s="101"/>
      <c r="H853" s="101"/>
      <c r="I853" s="101"/>
      <c r="J853" s="101"/>
      <c r="K853" s="101"/>
      <c r="L853" s="101"/>
      <c r="M853" s="101"/>
      <c r="N853" s="101"/>
      <c r="O853" s="101"/>
      <c r="P853" s="101"/>
      <c r="Q853" s="101"/>
      <c r="S853" s="22"/>
      <c r="T853" s="22"/>
      <c r="U853" s="22"/>
      <c r="V853" s="22"/>
      <c r="W853" s="22"/>
      <c r="X853" s="22"/>
      <c r="Y853" s="22"/>
      <c r="Z853" s="22"/>
    </row>
    <row r="854" spans="2:26" s="37" customFormat="1">
      <c r="B854" s="22"/>
      <c r="C854" s="38"/>
      <c r="D854" s="38"/>
      <c r="E854" s="38"/>
      <c r="F854" s="38"/>
      <c r="G854" s="38"/>
      <c r="H854" s="38"/>
      <c r="I854" s="38"/>
      <c r="J854" s="38"/>
      <c r="K854" s="38"/>
      <c r="L854" s="38"/>
      <c r="M854" s="38"/>
      <c r="N854" s="38"/>
      <c r="O854" s="38"/>
      <c r="P854" s="38"/>
      <c r="Q854" s="39"/>
      <c r="S854" s="22"/>
      <c r="T854" s="22"/>
      <c r="U854" s="22"/>
      <c r="V854" s="22"/>
      <c r="W854" s="22"/>
      <c r="X854" s="22"/>
      <c r="Y854" s="22"/>
      <c r="Z854" s="22"/>
    </row>
    <row r="855" spans="2:26" s="37" customFormat="1">
      <c r="B855" s="102"/>
      <c r="C855" s="86"/>
      <c r="D855" s="38"/>
      <c r="E855" s="38"/>
      <c r="F855" s="38"/>
      <c r="G855" s="38"/>
      <c r="H855" s="38"/>
      <c r="I855" s="38"/>
      <c r="J855" s="38"/>
      <c r="K855" s="38"/>
      <c r="L855" s="38"/>
      <c r="M855" s="38"/>
      <c r="N855" s="38"/>
      <c r="O855" s="38"/>
      <c r="P855" s="38"/>
      <c r="Q855" s="39"/>
      <c r="S855" s="22"/>
      <c r="T855" s="22"/>
      <c r="U855" s="22"/>
      <c r="V855" s="22"/>
      <c r="W855" s="22"/>
      <c r="X855" s="22"/>
      <c r="Y855" s="22"/>
      <c r="Z855" s="22"/>
    </row>
    <row r="856" spans="2:26" s="37" customFormat="1">
      <c r="B856" s="22"/>
      <c r="C856" s="38"/>
      <c r="D856" s="38"/>
      <c r="E856" s="38"/>
      <c r="F856" s="38"/>
      <c r="G856" s="38"/>
      <c r="H856" s="38"/>
      <c r="I856" s="38"/>
      <c r="J856" s="38"/>
      <c r="K856" s="38"/>
      <c r="L856" s="38"/>
      <c r="M856" s="38"/>
      <c r="N856" s="38"/>
      <c r="O856" s="38"/>
      <c r="P856" s="38"/>
      <c r="Q856" s="39"/>
      <c r="S856" s="22"/>
      <c r="T856" s="22"/>
      <c r="U856" s="22"/>
      <c r="V856" s="22"/>
      <c r="W856" s="22"/>
      <c r="X856" s="22"/>
      <c r="Y856" s="22"/>
      <c r="Z856" s="22"/>
    </row>
    <row r="857" spans="2:26" s="37" customFormat="1" ht="18" customHeight="1">
      <c r="B857" s="978"/>
      <c r="C857" s="978"/>
      <c r="D857" s="978"/>
      <c r="E857" s="978"/>
      <c r="F857" s="978"/>
      <c r="G857" s="978"/>
      <c r="H857" s="978"/>
      <c r="I857" s="978"/>
      <c r="J857" s="978"/>
      <c r="K857" s="978"/>
      <c r="L857" s="978"/>
      <c r="M857" s="978"/>
      <c r="N857" s="978"/>
      <c r="O857" s="978"/>
      <c r="P857" s="978"/>
      <c r="Q857" s="978"/>
      <c r="S857" s="22"/>
      <c r="T857" s="22"/>
      <c r="U857" s="22"/>
      <c r="V857" s="22"/>
      <c r="W857" s="22"/>
      <c r="X857" s="22"/>
      <c r="Y857" s="22"/>
      <c r="Z857" s="22"/>
    </row>
    <row r="858" spans="2:26" s="37" customFormat="1" ht="15.75" customHeight="1">
      <c r="B858" s="978"/>
      <c r="C858" s="978"/>
      <c r="D858" s="978"/>
      <c r="E858" s="978"/>
      <c r="F858" s="978"/>
      <c r="G858" s="978"/>
      <c r="H858" s="978"/>
      <c r="I858" s="978"/>
      <c r="J858" s="978"/>
      <c r="K858" s="978"/>
      <c r="L858" s="978"/>
      <c r="M858" s="978"/>
      <c r="N858" s="978"/>
      <c r="O858" s="978"/>
      <c r="P858" s="978"/>
      <c r="Q858" s="978"/>
      <c r="S858" s="22"/>
      <c r="T858" s="22"/>
      <c r="U858" s="22"/>
      <c r="V858" s="22"/>
      <c r="W858" s="22"/>
      <c r="X858" s="22"/>
      <c r="Y858" s="22"/>
      <c r="Z858" s="22"/>
    </row>
    <row r="859" spans="2:26" s="37" customFormat="1" ht="24.75" customHeight="1">
      <c r="B859" s="978"/>
      <c r="C859" s="978"/>
      <c r="D859" s="978"/>
      <c r="E859" s="978"/>
      <c r="F859" s="978"/>
      <c r="G859" s="978"/>
      <c r="H859" s="978"/>
      <c r="I859" s="978"/>
      <c r="J859" s="978"/>
      <c r="K859" s="978"/>
      <c r="L859" s="978"/>
      <c r="M859" s="978"/>
      <c r="N859" s="978"/>
      <c r="O859" s="978"/>
      <c r="P859" s="978"/>
      <c r="Q859" s="978"/>
      <c r="S859" s="22"/>
      <c r="T859" s="22"/>
      <c r="U859" s="22"/>
      <c r="V859" s="22"/>
      <c r="W859" s="22"/>
      <c r="X859" s="22"/>
      <c r="Y859" s="22"/>
      <c r="Z859" s="22"/>
    </row>
    <row r="860" spans="2:26" s="37" customFormat="1" ht="94.5" customHeight="1">
      <c r="B860" s="978"/>
      <c r="C860" s="978"/>
      <c r="D860" s="978"/>
      <c r="E860" s="978"/>
      <c r="F860" s="978"/>
      <c r="G860" s="978"/>
      <c r="H860" s="978"/>
      <c r="I860" s="978"/>
      <c r="J860" s="978"/>
      <c r="K860" s="978"/>
      <c r="L860" s="978"/>
      <c r="M860" s="978"/>
      <c r="N860" s="978"/>
      <c r="O860" s="978"/>
      <c r="P860" s="978"/>
      <c r="Q860" s="978"/>
      <c r="S860" s="22"/>
      <c r="T860" s="22"/>
      <c r="U860" s="22"/>
      <c r="V860" s="22"/>
      <c r="W860" s="22"/>
      <c r="X860" s="22"/>
      <c r="Y860" s="22"/>
      <c r="Z860" s="22"/>
    </row>
    <row r="861" spans="2:26" s="37" customFormat="1">
      <c r="B861" s="22"/>
      <c r="C861" s="38"/>
      <c r="D861" s="38"/>
      <c r="E861" s="38"/>
      <c r="F861" s="38"/>
      <c r="G861" s="38"/>
      <c r="H861" s="38"/>
      <c r="I861" s="38"/>
      <c r="J861" s="38"/>
      <c r="K861" s="38"/>
      <c r="L861" s="38"/>
      <c r="M861" s="38"/>
      <c r="N861" s="38"/>
      <c r="O861" s="38"/>
      <c r="P861" s="38"/>
      <c r="Q861" s="39"/>
      <c r="S861" s="22"/>
      <c r="T861" s="22"/>
      <c r="U861" s="22"/>
      <c r="V861" s="22"/>
      <c r="W861" s="22"/>
      <c r="X861" s="22"/>
      <c r="Y861" s="22"/>
      <c r="Z861" s="22"/>
    </row>
    <row r="862" spans="2:26" s="37" customFormat="1">
      <c r="B862" s="1011"/>
      <c r="C862" s="1011"/>
      <c r="D862" s="1011"/>
      <c r="E862" s="1011"/>
      <c r="F862" s="1011"/>
      <c r="G862" s="1011"/>
      <c r="H862" s="1011"/>
      <c r="I862" s="1011"/>
      <c r="J862" s="1011"/>
      <c r="K862" s="1011"/>
      <c r="L862" s="1011"/>
      <c r="M862" s="1011"/>
      <c r="N862" s="1011"/>
      <c r="O862" s="1011"/>
      <c r="P862" s="1011"/>
      <c r="Q862" s="1011"/>
      <c r="S862" s="22"/>
      <c r="T862" s="22"/>
      <c r="U862" s="22"/>
      <c r="V862" s="22"/>
      <c r="W862" s="22"/>
      <c r="X862" s="22"/>
      <c r="Y862" s="22"/>
      <c r="Z862" s="22"/>
    </row>
    <row r="863" spans="2:26" s="37" customFormat="1">
      <c r="B863" s="22"/>
      <c r="C863" s="38"/>
      <c r="D863" s="38"/>
      <c r="E863" s="38"/>
      <c r="F863" s="38"/>
      <c r="G863" s="38"/>
      <c r="H863" s="38"/>
      <c r="I863" s="38"/>
      <c r="J863" s="38"/>
      <c r="K863" s="38"/>
      <c r="L863" s="38"/>
      <c r="M863" s="38"/>
      <c r="N863" s="38"/>
      <c r="O863" s="38"/>
      <c r="P863" s="38"/>
      <c r="Q863" s="39"/>
      <c r="S863" s="22"/>
      <c r="T863" s="22"/>
      <c r="U863" s="22"/>
      <c r="V863" s="22"/>
      <c r="W863" s="22"/>
      <c r="X863" s="22"/>
      <c r="Y863" s="22"/>
      <c r="Z863" s="22"/>
    </row>
    <row r="864" spans="2:26" s="37" customFormat="1" ht="21" customHeight="1">
      <c r="B864" s="978"/>
      <c r="C864" s="978"/>
      <c r="D864" s="978"/>
      <c r="E864" s="978"/>
      <c r="F864" s="978"/>
      <c r="G864" s="978"/>
      <c r="H864" s="978"/>
      <c r="I864" s="978"/>
      <c r="J864" s="978"/>
      <c r="K864" s="978"/>
      <c r="L864" s="978"/>
      <c r="M864" s="978"/>
      <c r="N864" s="978"/>
      <c r="O864" s="978"/>
      <c r="P864" s="978"/>
      <c r="Q864" s="978"/>
      <c r="S864" s="22"/>
      <c r="T864" s="22"/>
      <c r="U864" s="22"/>
      <c r="V864" s="22"/>
      <c r="W864" s="22"/>
      <c r="X864" s="22"/>
      <c r="Y864" s="22"/>
      <c r="Z864" s="22"/>
    </row>
    <row r="865" spans="2:26" s="37" customFormat="1" ht="21.75" customHeight="1">
      <c r="B865" s="978"/>
      <c r="C865" s="978"/>
      <c r="D865" s="978"/>
      <c r="E865" s="978"/>
      <c r="F865" s="978"/>
      <c r="G865" s="978"/>
      <c r="H865" s="978"/>
      <c r="I865" s="978"/>
      <c r="J865" s="978"/>
      <c r="K865" s="978"/>
      <c r="L865" s="978"/>
      <c r="M865" s="978"/>
      <c r="N865" s="978"/>
      <c r="O865" s="978"/>
      <c r="P865" s="978"/>
      <c r="Q865" s="978"/>
      <c r="S865" s="22"/>
      <c r="T865" s="22"/>
      <c r="U865" s="22"/>
      <c r="V865" s="22"/>
      <c r="W865" s="22"/>
      <c r="X865" s="22"/>
      <c r="Y865" s="22"/>
      <c r="Z865" s="22"/>
    </row>
    <row r="866" spans="2:26" s="37" customFormat="1">
      <c r="B866" s="102"/>
      <c r="C866" s="38"/>
      <c r="D866" s="38"/>
      <c r="E866" s="38"/>
      <c r="F866" s="38"/>
      <c r="G866" s="38"/>
      <c r="H866" s="38"/>
      <c r="I866" s="38"/>
      <c r="J866" s="38"/>
      <c r="K866" s="38"/>
      <c r="L866" s="38"/>
      <c r="M866" s="38"/>
      <c r="N866" s="38"/>
      <c r="O866" s="38"/>
      <c r="P866" s="38"/>
      <c r="Q866" s="39"/>
      <c r="S866" s="22"/>
      <c r="T866" s="22"/>
      <c r="U866" s="22"/>
      <c r="V866" s="22"/>
      <c r="W866" s="22"/>
      <c r="X866" s="22"/>
      <c r="Y866" s="22"/>
      <c r="Z866" s="22"/>
    </row>
    <row r="867" spans="2:26" s="37" customFormat="1">
      <c r="B867" s="22"/>
      <c r="C867" s="38"/>
      <c r="D867" s="38"/>
      <c r="E867" s="38"/>
      <c r="F867" s="38"/>
      <c r="G867" s="38"/>
      <c r="H867" s="38"/>
      <c r="I867" s="38"/>
      <c r="J867" s="38"/>
      <c r="K867" s="38"/>
      <c r="L867" s="38"/>
      <c r="M867" s="38"/>
      <c r="N867" s="38"/>
      <c r="O867" s="38"/>
      <c r="P867" s="38"/>
      <c r="Q867" s="39"/>
      <c r="S867" s="22"/>
      <c r="T867" s="22"/>
      <c r="U867" s="22"/>
      <c r="V867" s="22"/>
      <c r="W867" s="22"/>
      <c r="X867" s="22"/>
      <c r="Y867" s="22"/>
      <c r="Z867" s="22"/>
    </row>
    <row r="868" spans="2:26" s="37" customFormat="1" ht="15.75" customHeight="1">
      <c r="B868" s="978"/>
      <c r="C868" s="978"/>
      <c r="D868" s="978"/>
      <c r="E868" s="978"/>
      <c r="F868" s="978"/>
      <c r="G868" s="978"/>
      <c r="H868" s="978"/>
      <c r="I868" s="978"/>
      <c r="J868" s="978"/>
      <c r="K868" s="978"/>
      <c r="L868" s="978"/>
      <c r="M868" s="978"/>
      <c r="N868" s="978"/>
      <c r="O868" s="978"/>
      <c r="P868" s="978"/>
      <c r="Q868" s="978"/>
      <c r="S868" s="22"/>
      <c r="T868" s="22"/>
      <c r="U868" s="22"/>
      <c r="V868" s="22"/>
      <c r="W868" s="22"/>
      <c r="X868" s="22"/>
      <c r="Y868" s="22"/>
      <c r="Z868" s="22"/>
    </row>
    <row r="869" spans="2:26" s="37" customFormat="1" ht="15.75" customHeight="1">
      <c r="B869" s="978"/>
      <c r="C869" s="978"/>
      <c r="D869" s="978"/>
      <c r="E869" s="978"/>
      <c r="F869" s="978"/>
      <c r="G869" s="978"/>
      <c r="H869" s="978"/>
      <c r="I869" s="978"/>
      <c r="J869" s="978"/>
      <c r="K869" s="978"/>
      <c r="L869" s="978"/>
      <c r="M869" s="978"/>
      <c r="N869" s="978"/>
      <c r="O869" s="978"/>
      <c r="P869" s="978"/>
      <c r="Q869" s="978"/>
      <c r="S869" s="22"/>
      <c r="T869" s="22"/>
      <c r="U869" s="22"/>
      <c r="V869" s="22"/>
      <c r="W869" s="22"/>
      <c r="X869" s="22"/>
      <c r="Y869" s="22"/>
      <c r="Z869" s="22"/>
    </row>
    <row r="870" spans="2:26" s="37" customFormat="1" ht="15.75" customHeight="1">
      <c r="B870" s="978"/>
      <c r="C870" s="978"/>
      <c r="D870" s="978"/>
      <c r="E870" s="978"/>
      <c r="F870" s="978"/>
      <c r="G870" s="978"/>
      <c r="H870" s="978"/>
      <c r="I870" s="978"/>
      <c r="J870" s="978"/>
      <c r="K870" s="978"/>
      <c r="L870" s="978"/>
      <c r="M870" s="978"/>
      <c r="N870" s="978"/>
      <c r="O870" s="978"/>
      <c r="P870" s="978"/>
      <c r="Q870" s="978"/>
      <c r="S870" s="22"/>
      <c r="T870" s="22"/>
      <c r="U870" s="22"/>
      <c r="V870" s="22"/>
      <c r="W870" s="22"/>
      <c r="X870" s="22"/>
      <c r="Y870" s="22"/>
      <c r="Z870" s="22"/>
    </row>
    <row r="871" spans="2:26" s="37" customFormat="1" ht="30" customHeight="1">
      <c r="B871" s="978"/>
      <c r="C871" s="978"/>
      <c r="D871" s="978"/>
      <c r="E871" s="978"/>
      <c r="F871" s="978"/>
      <c r="G871" s="978"/>
      <c r="H871" s="978"/>
      <c r="I871" s="978"/>
      <c r="J871" s="978"/>
      <c r="K871" s="978"/>
      <c r="L871" s="978"/>
      <c r="M871" s="978"/>
      <c r="N871" s="978"/>
      <c r="O871" s="978"/>
      <c r="P871" s="978"/>
      <c r="Q871" s="978"/>
      <c r="S871" s="22"/>
      <c r="T871" s="22"/>
      <c r="U871" s="22"/>
      <c r="V871" s="22"/>
      <c r="W871" s="22"/>
      <c r="X871" s="22"/>
      <c r="Y871" s="22"/>
      <c r="Z871" s="22"/>
    </row>
    <row r="872" spans="2:26" s="37" customFormat="1">
      <c r="B872" s="86"/>
      <c r="C872" s="38"/>
      <c r="D872" s="38"/>
      <c r="E872" s="38"/>
      <c r="F872" s="38"/>
      <c r="G872" s="38"/>
      <c r="H872" s="38"/>
      <c r="I872" s="38"/>
      <c r="J872" s="38"/>
      <c r="K872" s="38"/>
      <c r="L872" s="38"/>
      <c r="M872" s="38"/>
      <c r="N872" s="38"/>
      <c r="O872" s="38"/>
      <c r="P872" s="38"/>
      <c r="Q872" s="39"/>
      <c r="S872" s="22"/>
      <c r="T872" s="22"/>
      <c r="U872" s="22"/>
      <c r="V872" s="22"/>
      <c r="W872" s="22"/>
      <c r="X872" s="22"/>
      <c r="Y872" s="22"/>
      <c r="Z872" s="22"/>
    </row>
    <row r="873" spans="2:26" s="37" customFormat="1">
      <c r="B873" s="22"/>
      <c r="C873" s="38"/>
      <c r="D873" s="38"/>
      <c r="E873" s="38"/>
      <c r="F873" s="38"/>
      <c r="G873" s="38"/>
      <c r="H873" s="38"/>
      <c r="I873" s="38"/>
      <c r="J873" s="38"/>
      <c r="K873" s="38"/>
      <c r="L873" s="38"/>
      <c r="M873" s="38"/>
      <c r="N873" s="38"/>
      <c r="O873" s="38"/>
      <c r="P873" s="38"/>
      <c r="Q873" s="39"/>
      <c r="S873" s="22"/>
      <c r="T873" s="22"/>
      <c r="U873" s="22"/>
      <c r="V873" s="22"/>
      <c r="W873" s="22"/>
      <c r="X873" s="22"/>
      <c r="Y873" s="22"/>
      <c r="Z873" s="22"/>
    </row>
    <row r="874" spans="2:26" s="37" customFormat="1" ht="15.75" customHeight="1">
      <c r="B874" s="978"/>
      <c r="C874" s="978"/>
      <c r="D874" s="978"/>
      <c r="E874" s="978"/>
      <c r="F874" s="978"/>
      <c r="G874" s="978"/>
      <c r="H874" s="978"/>
      <c r="I874" s="978"/>
      <c r="J874" s="978"/>
      <c r="K874" s="978"/>
      <c r="L874" s="978"/>
      <c r="M874" s="978"/>
      <c r="N874" s="978"/>
      <c r="O874" s="978"/>
      <c r="P874" s="978"/>
      <c r="Q874" s="978"/>
      <c r="S874" s="22"/>
      <c r="T874" s="22"/>
      <c r="U874" s="22"/>
      <c r="V874" s="22"/>
      <c r="W874" s="22"/>
      <c r="X874" s="22"/>
      <c r="Y874" s="22"/>
      <c r="Z874" s="22"/>
    </row>
    <row r="875" spans="2:26" s="37" customFormat="1" ht="15.75" customHeight="1">
      <c r="B875" s="978"/>
      <c r="C875" s="978"/>
      <c r="D875" s="978"/>
      <c r="E875" s="978"/>
      <c r="F875" s="978"/>
      <c r="G875" s="978"/>
      <c r="H875" s="978"/>
      <c r="I875" s="978"/>
      <c r="J875" s="978"/>
      <c r="K875" s="978"/>
      <c r="L875" s="978"/>
      <c r="M875" s="978"/>
      <c r="N875" s="978"/>
      <c r="O875" s="978"/>
      <c r="P875" s="978"/>
      <c r="Q875" s="978"/>
      <c r="S875" s="22"/>
      <c r="T875" s="22"/>
      <c r="U875" s="22"/>
      <c r="V875" s="22"/>
      <c r="W875" s="22"/>
      <c r="X875" s="22"/>
      <c r="Y875" s="22"/>
      <c r="Z875" s="22"/>
    </row>
    <row r="876" spans="2:26" s="37" customFormat="1" ht="15.75" customHeight="1">
      <c r="B876" s="978"/>
      <c r="C876" s="978"/>
      <c r="D876" s="978"/>
      <c r="E876" s="978"/>
      <c r="F876" s="978"/>
      <c r="G876" s="978"/>
      <c r="H876" s="978"/>
      <c r="I876" s="978"/>
      <c r="J876" s="978"/>
      <c r="K876" s="978"/>
      <c r="L876" s="978"/>
      <c r="M876" s="978"/>
      <c r="N876" s="978"/>
      <c r="O876" s="978"/>
      <c r="P876" s="978"/>
      <c r="Q876" s="978"/>
      <c r="S876" s="22"/>
      <c r="T876" s="22"/>
      <c r="U876" s="22"/>
      <c r="V876" s="22"/>
      <c r="W876" s="22"/>
      <c r="X876" s="22"/>
      <c r="Y876" s="22"/>
      <c r="Z876" s="22"/>
    </row>
    <row r="877" spans="2:26" s="37" customFormat="1" ht="15" customHeight="1">
      <c r="B877" s="978"/>
      <c r="C877" s="978"/>
      <c r="D877" s="978"/>
      <c r="E877" s="978"/>
      <c r="F877" s="978"/>
      <c r="G877" s="978"/>
      <c r="H877" s="978"/>
      <c r="I877" s="978"/>
      <c r="J877" s="978"/>
      <c r="K877" s="978"/>
      <c r="L877" s="978"/>
      <c r="M877" s="978"/>
      <c r="N877" s="978"/>
      <c r="O877" s="978"/>
      <c r="P877" s="978"/>
      <c r="Q877" s="978"/>
      <c r="S877" s="22"/>
      <c r="T877" s="22"/>
      <c r="U877" s="22"/>
      <c r="V877" s="22"/>
      <c r="W877" s="22"/>
      <c r="X877" s="22"/>
      <c r="Y877" s="22"/>
      <c r="Z877" s="22"/>
    </row>
    <row r="878" spans="2:26" s="37" customFormat="1" ht="15" customHeight="1">
      <c r="B878" s="45"/>
      <c r="C878" s="45"/>
      <c r="D878" s="45"/>
      <c r="E878" s="45"/>
      <c r="F878" s="45"/>
      <c r="G878" s="45"/>
      <c r="H878" s="45"/>
      <c r="I878" s="45"/>
      <c r="J878" s="45"/>
      <c r="K878" s="45"/>
      <c r="L878" s="45"/>
      <c r="M878" s="45"/>
      <c r="N878" s="45"/>
      <c r="O878" s="45"/>
      <c r="P878" s="45"/>
      <c r="Q878" s="45"/>
      <c r="S878" s="22"/>
      <c r="T878" s="22"/>
      <c r="U878" s="22"/>
      <c r="V878" s="22"/>
      <c r="W878" s="22"/>
      <c r="X878" s="22"/>
      <c r="Y878" s="22"/>
      <c r="Z878" s="22"/>
    </row>
    <row r="879" spans="2:26" s="37" customFormat="1" ht="15.75" customHeight="1">
      <c r="B879" s="981"/>
      <c r="C879" s="981"/>
      <c r="D879" s="981"/>
      <c r="E879" s="981"/>
      <c r="F879" s="981"/>
      <c r="G879" s="981"/>
      <c r="H879" s="981"/>
      <c r="I879" s="981"/>
      <c r="J879" s="981"/>
      <c r="K879" s="981"/>
      <c r="L879" s="981"/>
      <c r="M879" s="981"/>
      <c r="N879" s="981"/>
      <c r="O879" s="981"/>
      <c r="P879" s="981"/>
      <c r="Q879" s="981"/>
      <c r="S879" s="22"/>
      <c r="T879" s="22"/>
      <c r="U879" s="22"/>
      <c r="V879" s="22"/>
      <c r="W879" s="22"/>
      <c r="X879" s="22"/>
      <c r="Y879" s="22"/>
      <c r="Z879" s="22"/>
    </row>
    <row r="880" spans="2:26" s="37" customFormat="1" ht="15.75" customHeight="1">
      <c r="B880" s="103"/>
      <c r="C880" s="103"/>
      <c r="D880" s="103"/>
      <c r="E880" s="103"/>
      <c r="F880" s="103"/>
      <c r="G880" s="103"/>
      <c r="H880" s="103"/>
      <c r="I880" s="103"/>
      <c r="J880" s="103"/>
      <c r="K880" s="103"/>
      <c r="L880" s="103"/>
      <c r="M880" s="103"/>
      <c r="N880" s="103"/>
      <c r="O880" s="103"/>
      <c r="P880" s="103"/>
      <c r="Q880" s="103"/>
      <c r="S880" s="22"/>
      <c r="T880" s="22"/>
      <c r="U880" s="22"/>
      <c r="V880" s="22"/>
      <c r="W880" s="22"/>
      <c r="X880" s="22"/>
      <c r="Y880" s="22"/>
      <c r="Z880" s="22"/>
    </row>
    <row r="881" spans="2:26" s="37" customFormat="1" ht="14.25">
      <c r="B881" s="33"/>
      <c r="C881" s="78"/>
      <c r="D881" s="78"/>
      <c r="E881" s="78"/>
      <c r="F881" s="78"/>
      <c r="G881" s="78"/>
      <c r="H881" s="78"/>
      <c r="I881" s="78"/>
      <c r="J881" s="78"/>
      <c r="K881" s="78"/>
      <c r="L881" s="78"/>
      <c r="M881" s="78"/>
      <c r="N881" s="78"/>
      <c r="O881" s="78"/>
      <c r="P881" s="78"/>
      <c r="Q881" s="78"/>
      <c r="S881" s="22"/>
      <c r="T881" s="22"/>
      <c r="U881" s="22"/>
      <c r="V881" s="22"/>
      <c r="W881" s="22"/>
      <c r="X881" s="22"/>
      <c r="Y881" s="22"/>
      <c r="Z881" s="22"/>
    </row>
    <row r="882" spans="2:26" s="37" customFormat="1">
      <c r="B882" s="40"/>
      <c r="C882" s="38"/>
      <c r="D882" s="38"/>
      <c r="E882" s="38"/>
      <c r="F882" s="38"/>
      <c r="G882" s="38"/>
      <c r="H882" s="38"/>
      <c r="I882" s="38"/>
      <c r="J882" s="38"/>
      <c r="K882" s="38"/>
      <c r="L882" s="38"/>
      <c r="M882" s="38"/>
      <c r="N882" s="38"/>
      <c r="O882" s="38"/>
      <c r="P882" s="38"/>
      <c r="Q882" s="39"/>
      <c r="S882" s="22"/>
      <c r="T882" s="22"/>
      <c r="U882" s="22"/>
      <c r="V882" s="22"/>
      <c r="W882" s="22"/>
      <c r="X882" s="22"/>
      <c r="Y882" s="22"/>
      <c r="Z882" s="22"/>
    </row>
    <row r="883" spans="2:26" s="37" customFormat="1">
      <c r="B883" s="22"/>
      <c r="C883" s="38"/>
      <c r="D883" s="38"/>
      <c r="E883" s="38"/>
      <c r="F883" s="38"/>
      <c r="G883" s="38"/>
      <c r="H883" s="38"/>
      <c r="I883" s="38"/>
      <c r="J883" s="38"/>
      <c r="K883" s="38"/>
      <c r="L883" s="38"/>
      <c r="M883" s="38"/>
      <c r="N883" s="38"/>
      <c r="O883" s="38"/>
      <c r="P883" s="38"/>
      <c r="Q883" s="39"/>
      <c r="S883" s="22"/>
      <c r="T883" s="22"/>
      <c r="U883" s="22"/>
      <c r="V883" s="22"/>
      <c r="W883" s="22"/>
      <c r="X883" s="22"/>
      <c r="Y883" s="22"/>
      <c r="Z883" s="22"/>
    </row>
    <row r="884" spans="2:26" s="37" customFormat="1" ht="15.75" customHeight="1">
      <c r="B884" s="981"/>
      <c r="C884" s="981"/>
      <c r="D884" s="981"/>
      <c r="E884" s="981"/>
      <c r="F884" s="981"/>
      <c r="G884" s="981"/>
      <c r="H884" s="981"/>
      <c r="I884" s="981"/>
      <c r="J884" s="981"/>
      <c r="K884" s="981"/>
      <c r="L884" s="981"/>
      <c r="M884" s="981"/>
      <c r="N884" s="981"/>
      <c r="O884" s="981"/>
      <c r="P884" s="981"/>
      <c r="Q884" s="981"/>
      <c r="S884" s="22"/>
      <c r="T884" s="22"/>
      <c r="U884" s="22"/>
      <c r="V884" s="22"/>
      <c r="W884" s="22"/>
      <c r="X884" s="22"/>
      <c r="Y884" s="22"/>
      <c r="Z884" s="22"/>
    </row>
    <row r="885" spans="2:26" s="37" customFormat="1" ht="15.75" customHeight="1">
      <c r="B885" s="981"/>
      <c r="C885" s="981"/>
      <c r="D885" s="981"/>
      <c r="E885" s="981"/>
      <c r="F885" s="981"/>
      <c r="G885" s="981"/>
      <c r="H885" s="981"/>
      <c r="I885" s="981"/>
      <c r="J885" s="981"/>
      <c r="K885" s="981"/>
      <c r="L885" s="981"/>
      <c r="M885" s="981"/>
      <c r="N885" s="981"/>
      <c r="O885" s="981"/>
      <c r="P885" s="981"/>
      <c r="Q885" s="981"/>
      <c r="S885" s="22"/>
      <c r="T885" s="22"/>
      <c r="U885" s="22"/>
      <c r="V885" s="22"/>
      <c r="W885" s="22"/>
      <c r="X885" s="22"/>
      <c r="Y885" s="22"/>
      <c r="Z885" s="22"/>
    </row>
    <row r="886" spans="2:26" s="37" customFormat="1" ht="15.75" customHeight="1">
      <c r="B886" s="981"/>
      <c r="C886" s="981"/>
      <c r="D886" s="981"/>
      <c r="E886" s="981"/>
      <c r="F886" s="981"/>
      <c r="G886" s="981"/>
      <c r="H886" s="981"/>
      <c r="I886" s="981"/>
      <c r="J886" s="981"/>
      <c r="K886" s="981"/>
      <c r="L886" s="981"/>
      <c r="M886" s="981"/>
      <c r="N886" s="981"/>
      <c r="O886" s="981"/>
      <c r="P886" s="981"/>
      <c r="Q886" s="981"/>
      <c r="S886" s="22"/>
      <c r="T886" s="22"/>
      <c r="U886" s="22"/>
      <c r="V886" s="22"/>
      <c r="W886" s="22"/>
      <c r="X886" s="22"/>
      <c r="Y886" s="22"/>
      <c r="Z886" s="22"/>
    </row>
    <row r="887" spans="2:26" s="37" customFormat="1" ht="15.75" customHeight="1">
      <c r="B887" s="981"/>
      <c r="C887" s="981"/>
      <c r="D887" s="981"/>
      <c r="E887" s="981"/>
      <c r="F887" s="981"/>
      <c r="G887" s="981"/>
      <c r="H887" s="981"/>
      <c r="I887" s="981"/>
      <c r="J887" s="981"/>
      <c r="K887" s="981"/>
      <c r="L887" s="981"/>
      <c r="M887" s="981"/>
      <c r="N887" s="981"/>
      <c r="O887" s="981"/>
      <c r="P887" s="981"/>
      <c r="Q887" s="981"/>
      <c r="S887" s="22"/>
      <c r="T887" s="22"/>
      <c r="U887" s="22"/>
      <c r="V887" s="22"/>
      <c r="W887" s="22"/>
      <c r="X887" s="22"/>
      <c r="Y887" s="22"/>
      <c r="Z887" s="22"/>
    </row>
    <row r="888" spans="2:26" s="37" customFormat="1" ht="15.75" customHeight="1">
      <c r="B888" s="33"/>
      <c r="C888" s="33"/>
      <c r="D888" s="33"/>
      <c r="E888" s="33"/>
      <c r="F888" s="33"/>
      <c r="G888" s="33"/>
      <c r="H888" s="33"/>
      <c r="I888" s="33"/>
      <c r="J888" s="33"/>
      <c r="K888" s="33"/>
      <c r="L888" s="33"/>
      <c r="M888" s="33"/>
      <c r="N888" s="33"/>
      <c r="O888" s="33"/>
      <c r="P888" s="33"/>
      <c r="Q888" s="33"/>
      <c r="S888" s="22"/>
      <c r="T888" s="22"/>
      <c r="U888" s="22"/>
      <c r="V888" s="22"/>
      <c r="W888" s="22"/>
      <c r="X888" s="22"/>
      <c r="Y888" s="22"/>
      <c r="Z888" s="22"/>
    </row>
    <row r="889" spans="2:26" s="37" customFormat="1" ht="15.75" customHeight="1">
      <c r="B889" s="981"/>
      <c r="C889" s="981"/>
      <c r="D889" s="981"/>
      <c r="E889" s="981"/>
      <c r="F889" s="981"/>
      <c r="G889" s="981"/>
      <c r="H889" s="981"/>
      <c r="I889" s="981"/>
      <c r="J889" s="981"/>
      <c r="K889" s="981"/>
      <c r="L889" s="981"/>
      <c r="M889" s="981"/>
      <c r="N889" s="981"/>
      <c r="O889" s="981"/>
      <c r="P889" s="981"/>
      <c r="Q889" s="981"/>
      <c r="S889" s="22"/>
      <c r="T889" s="22"/>
      <c r="U889" s="22"/>
      <c r="V889" s="22"/>
      <c r="W889" s="22"/>
      <c r="X889" s="22"/>
      <c r="Y889" s="22"/>
      <c r="Z889" s="22"/>
    </row>
    <row r="890" spans="2:26" s="37" customFormat="1" ht="15.75" customHeight="1">
      <c r="B890" s="981"/>
      <c r="C890" s="981"/>
      <c r="D890" s="981"/>
      <c r="E890" s="981"/>
      <c r="F890" s="981"/>
      <c r="G890" s="981"/>
      <c r="H890" s="981"/>
      <c r="I890" s="981"/>
      <c r="J890" s="981"/>
      <c r="K890" s="981"/>
      <c r="L890" s="981"/>
      <c r="M890" s="981"/>
      <c r="N890" s="981"/>
      <c r="O890" s="981"/>
      <c r="P890" s="981"/>
      <c r="Q890" s="981"/>
      <c r="S890" s="22"/>
      <c r="T890" s="22"/>
      <c r="U890" s="22"/>
      <c r="V890" s="22"/>
      <c r="W890" s="22"/>
      <c r="X890" s="22"/>
      <c r="Y890" s="22"/>
      <c r="Z890" s="22"/>
    </row>
    <row r="891" spans="2:26" s="37" customFormat="1" ht="21.75" customHeight="1">
      <c r="B891" s="981"/>
      <c r="C891" s="981"/>
      <c r="D891" s="981"/>
      <c r="E891" s="981"/>
      <c r="F891" s="981"/>
      <c r="G891" s="981"/>
      <c r="H891" s="981"/>
      <c r="I891" s="981"/>
      <c r="J891" s="981"/>
      <c r="K891" s="981"/>
      <c r="L891" s="981"/>
      <c r="M891" s="981"/>
      <c r="N891" s="981"/>
      <c r="O891" s="981"/>
      <c r="P891" s="981"/>
      <c r="Q891" s="981"/>
      <c r="S891" s="22"/>
      <c r="T891" s="22"/>
      <c r="U891" s="22"/>
      <c r="V891" s="22"/>
      <c r="W891" s="22"/>
      <c r="X891" s="22"/>
      <c r="Y891" s="22"/>
      <c r="Z891" s="22"/>
    </row>
    <row r="892" spans="2:26" s="37" customFormat="1" ht="15.75" customHeight="1">
      <c r="B892" s="981"/>
      <c r="C892" s="981"/>
      <c r="D892" s="981"/>
      <c r="E892" s="981"/>
      <c r="F892" s="981"/>
      <c r="G892" s="981"/>
      <c r="H892" s="981"/>
      <c r="I892" s="981"/>
      <c r="J892" s="981"/>
      <c r="K892" s="981"/>
      <c r="L892" s="981"/>
      <c r="M892" s="981"/>
      <c r="N892" s="981"/>
      <c r="O892" s="981"/>
      <c r="P892" s="981"/>
      <c r="Q892" s="981"/>
      <c r="S892" s="22"/>
      <c r="T892" s="22"/>
      <c r="U892" s="22"/>
      <c r="V892" s="22"/>
      <c r="W892" s="22"/>
      <c r="X892" s="22"/>
      <c r="Y892" s="22"/>
      <c r="Z892" s="22"/>
    </row>
    <row r="893" spans="2:26" s="37" customFormat="1" ht="18.75" customHeight="1">
      <c r="B893" s="981"/>
      <c r="C893" s="981"/>
      <c r="D893" s="981"/>
      <c r="E893" s="981"/>
      <c r="F893" s="981"/>
      <c r="G893" s="981"/>
      <c r="H893" s="981"/>
      <c r="I893" s="981"/>
      <c r="J893" s="981"/>
      <c r="K893" s="981"/>
      <c r="L893" s="981"/>
      <c r="M893" s="981"/>
      <c r="N893" s="981"/>
      <c r="O893" s="981"/>
      <c r="P893" s="981"/>
      <c r="Q893" s="981"/>
      <c r="S893" s="22"/>
      <c r="T893" s="22"/>
      <c r="U893" s="22"/>
      <c r="V893" s="22"/>
      <c r="W893" s="22"/>
      <c r="X893" s="22"/>
      <c r="Y893" s="22"/>
      <c r="Z893" s="22"/>
    </row>
    <row r="894" spans="2:26" s="37" customFormat="1" ht="15.75" customHeight="1">
      <c r="B894" s="981"/>
      <c r="C894" s="981"/>
      <c r="D894" s="981"/>
      <c r="E894" s="981"/>
      <c r="F894" s="981"/>
      <c r="G894" s="981"/>
      <c r="H894" s="981"/>
      <c r="I894" s="981"/>
      <c r="J894" s="981"/>
      <c r="K894" s="981"/>
      <c r="L894" s="981"/>
      <c r="M894" s="981"/>
      <c r="N894" s="981"/>
      <c r="O894" s="981"/>
      <c r="P894" s="981"/>
      <c r="Q894" s="981"/>
      <c r="S894" s="22"/>
      <c r="T894" s="22"/>
      <c r="U894" s="22"/>
      <c r="V894" s="22"/>
      <c r="W894" s="22"/>
      <c r="X894" s="22"/>
      <c r="Y894" s="22"/>
      <c r="Z894" s="22"/>
    </row>
    <row r="895" spans="2:26" s="37" customFormat="1" ht="18.75" customHeight="1">
      <c r="B895" s="33"/>
      <c r="C895" s="33"/>
      <c r="D895" s="33"/>
      <c r="E895" s="33"/>
      <c r="F895" s="33"/>
      <c r="G895" s="33"/>
      <c r="H895" s="33"/>
      <c r="I895" s="33"/>
      <c r="J895" s="33"/>
      <c r="K895" s="33"/>
      <c r="L895" s="33"/>
      <c r="M895" s="33"/>
      <c r="N895" s="33"/>
      <c r="O895" s="33"/>
      <c r="P895" s="33"/>
      <c r="Q895" s="33"/>
      <c r="S895" s="22"/>
      <c r="T895" s="22"/>
      <c r="U895" s="22"/>
      <c r="V895" s="22"/>
      <c r="W895" s="22"/>
      <c r="X895" s="22"/>
      <c r="Y895" s="22"/>
      <c r="Z895" s="22"/>
    </row>
    <row r="896" spans="2:26" s="37" customFormat="1" ht="15.75" customHeight="1">
      <c r="B896" s="40"/>
      <c r="C896" s="67"/>
      <c r="D896" s="67"/>
      <c r="E896" s="67"/>
      <c r="F896" s="67"/>
      <c r="G896" s="67"/>
      <c r="H896" s="67"/>
      <c r="I896" s="67"/>
      <c r="J896" s="67"/>
      <c r="K896" s="67"/>
      <c r="L896" s="67"/>
      <c r="M896" s="67"/>
      <c r="N896" s="67"/>
      <c r="O896" s="67"/>
      <c r="P896" s="67"/>
      <c r="Q896" s="67"/>
      <c r="S896" s="22"/>
      <c r="T896" s="22"/>
      <c r="U896" s="22"/>
      <c r="V896" s="22"/>
      <c r="W896" s="22"/>
      <c r="X896" s="22"/>
      <c r="Y896" s="22"/>
      <c r="Z896" s="22"/>
    </row>
    <row r="897" spans="2:26" s="37" customFormat="1" ht="15.75" customHeight="1">
      <c r="B897" s="67"/>
      <c r="C897" s="67"/>
      <c r="D897" s="67"/>
      <c r="E897" s="67"/>
      <c r="F897" s="67"/>
      <c r="G897" s="67"/>
      <c r="H897" s="67"/>
      <c r="I897" s="67"/>
      <c r="J897" s="67"/>
      <c r="K897" s="67"/>
      <c r="L897" s="67"/>
      <c r="M897" s="67"/>
      <c r="N897" s="67"/>
      <c r="O897" s="67"/>
      <c r="P897" s="67"/>
      <c r="Q897" s="67"/>
      <c r="S897" s="22"/>
      <c r="T897" s="22"/>
      <c r="U897" s="22"/>
      <c r="V897" s="22"/>
      <c r="W897" s="22"/>
      <c r="X897" s="22"/>
      <c r="Y897" s="22"/>
      <c r="Z897" s="22"/>
    </row>
    <row r="898" spans="2:26" s="37" customFormat="1" ht="18.75" customHeight="1">
      <c r="B898" s="978"/>
      <c r="C898" s="978"/>
      <c r="D898" s="978"/>
      <c r="E898" s="978"/>
      <c r="F898" s="978"/>
      <c r="G898" s="978"/>
      <c r="H898" s="978"/>
      <c r="I898" s="978"/>
      <c r="J898" s="978"/>
      <c r="K898" s="978"/>
      <c r="L898" s="978"/>
      <c r="M898" s="978"/>
      <c r="N898" s="978"/>
      <c r="O898" s="978"/>
      <c r="P898" s="978"/>
      <c r="Q898" s="978"/>
      <c r="S898" s="22"/>
      <c r="T898" s="22"/>
      <c r="U898" s="22"/>
      <c r="V898" s="22"/>
      <c r="W898" s="22"/>
      <c r="X898" s="22"/>
      <c r="Y898" s="22"/>
      <c r="Z898" s="22"/>
    </row>
    <row r="899" spans="2:26" s="37" customFormat="1" ht="18.75" customHeight="1">
      <c r="B899" s="978"/>
      <c r="C899" s="978"/>
      <c r="D899" s="978"/>
      <c r="E899" s="978"/>
      <c r="F899" s="978"/>
      <c r="G899" s="978"/>
      <c r="H899" s="978"/>
      <c r="I899" s="978"/>
      <c r="J899" s="978"/>
      <c r="K899" s="978"/>
      <c r="L899" s="978"/>
      <c r="M899" s="978"/>
      <c r="N899" s="978"/>
      <c r="O899" s="978"/>
      <c r="P899" s="978"/>
      <c r="Q899" s="978"/>
      <c r="S899" s="22"/>
      <c r="T899" s="22"/>
      <c r="U899" s="22"/>
      <c r="V899" s="22"/>
      <c r="W899" s="22"/>
      <c r="X899" s="22"/>
      <c r="Y899" s="22"/>
      <c r="Z899" s="22"/>
    </row>
    <row r="900" spans="2:26" s="37" customFormat="1" ht="18.75" customHeight="1">
      <c r="B900" s="978"/>
      <c r="C900" s="978"/>
      <c r="D900" s="978"/>
      <c r="E900" s="978"/>
      <c r="F900" s="978"/>
      <c r="G900" s="978"/>
      <c r="H900" s="978"/>
      <c r="I900" s="978"/>
      <c r="J900" s="978"/>
      <c r="K900" s="978"/>
      <c r="L900" s="978"/>
      <c r="M900" s="978"/>
      <c r="N900" s="978"/>
      <c r="O900" s="978"/>
      <c r="P900" s="978"/>
      <c r="Q900" s="978"/>
      <c r="S900" s="22"/>
      <c r="T900" s="22"/>
      <c r="U900" s="22"/>
      <c r="V900" s="22"/>
      <c r="W900" s="22"/>
      <c r="X900" s="22"/>
      <c r="Y900" s="22"/>
      <c r="Z900" s="22"/>
    </row>
    <row r="901" spans="2:26" s="37" customFormat="1" ht="18.75" customHeight="1">
      <c r="B901" s="978"/>
      <c r="C901" s="978"/>
      <c r="D901" s="978"/>
      <c r="E901" s="978"/>
      <c r="F901" s="978"/>
      <c r="G901" s="978"/>
      <c r="H901" s="978"/>
      <c r="I901" s="978"/>
      <c r="J901" s="978"/>
      <c r="K901" s="978"/>
      <c r="L901" s="978"/>
      <c r="M901" s="978"/>
      <c r="N901" s="978"/>
      <c r="O901" s="978"/>
      <c r="P901" s="978"/>
      <c r="Q901" s="978"/>
      <c r="S901" s="22"/>
      <c r="T901" s="22"/>
      <c r="U901" s="22"/>
      <c r="V901" s="22"/>
      <c r="W901" s="22"/>
      <c r="X901" s="22"/>
      <c r="Y901" s="22"/>
      <c r="Z901" s="22"/>
    </row>
    <row r="902" spans="2:26" s="37" customFormat="1" ht="18.75" customHeight="1">
      <c r="B902" s="978"/>
      <c r="C902" s="978"/>
      <c r="D902" s="978"/>
      <c r="E902" s="978"/>
      <c r="F902" s="978"/>
      <c r="G902" s="978"/>
      <c r="H902" s="978"/>
      <c r="I902" s="978"/>
      <c r="J902" s="978"/>
      <c r="K902" s="978"/>
      <c r="L902" s="978"/>
      <c r="M902" s="978"/>
      <c r="N902" s="978"/>
      <c r="O902" s="978"/>
      <c r="P902" s="978"/>
      <c r="Q902" s="978"/>
      <c r="S902" s="22"/>
      <c r="T902" s="22"/>
      <c r="U902" s="22"/>
      <c r="V902" s="22"/>
      <c r="W902" s="22"/>
      <c r="X902" s="22"/>
      <c r="Y902" s="22"/>
      <c r="Z902" s="22"/>
    </row>
    <row r="903" spans="2:26" s="37" customFormat="1" ht="18.75" customHeight="1">
      <c r="B903" s="978"/>
      <c r="C903" s="978"/>
      <c r="D903" s="978"/>
      <c r="E903" s="978"/>
      <c r="F903" s="978"/>
      <c r="G903" s="978"/>
      <c r="H903" s="978"/>
      <c r="I903" s="978"/>
      <c r="J903" s="978"/>
      <c r="K903" s="978"/>
      <c r="L903" s="978"/>
      <c r="M903" s="978"/>
      <c r="N903" s="978"/>
      <c r="O903" s="978"/>
      <c r="P903" s="978"/>
      <c r="Q903" s="978"/>
      <c r="S903" s="22"/>
      <c r="T903" s="22"/>
      <c r="U903" s="22"/>
      <c r="V903" s="22"/>
      <c r="W903" s="22"/>
      <c r="X903" s="22"/>
      <c r="Y903" s="22"/>
      <c r="Z903" s="22"/>
    </row>
    <row r="904" spans="2:26" s="37" customFormat="1" ht="18.75" customHeight="1">
      <c r="B904" s="86"/>
      <c r="C904" s="38"/>
      <c r="D904" s="38"/>
      <c r="E904" s="38"/>
      <c r="F904" s="38"/>
      <c r="G904" s="38"/>
      <c r="H904" s="38"/>
      <c r="I904" s="38"/>
      <c r="J904" s="38"/>
      <c r="K904" s="38"/>
      <c r="L904" s="38"/>
      <c r="M904" s="38"/>
      <c r="N904" s="38"/>
      <c r="O904" s="38"/>
      <c r="P904" s="38"/>
      <c r="Q904" s="39"/>
      <c r="S904" s="22"/>
      <c r="T904" s="22"/>
      <c r="U904" s="22"/>
      <c r="V904" s="22"/>
      <c r="W904" s="22"/>
      <c r="X904" s="22"/>
      <c r="Y904" s="22"/>
      <c r="Z904" s="22"/>
    </row>
    <row r="905" spans="2:26" s="37" customFormat="1" ht="18.75" customHeight="1">
      <c r="B905" s="22"/>
      <c r="C905" s="38"/>
      <c r="D905" s="38"/>
      <c r="E905" s="38"/>
      <c r="F905" s="38"/>
      <c r="G905" s="38"/>
      <c r="H905" s="38"/>
      <c r="I905" s="38"/>
      <c r="J905" s="38"/>
      <c r="K905" s="38"/>
      <c r="L905" s="38"/>
      <c r="M905" s="38"/>
      <c r="N905" s="38"/>
      <c r="O905" s="38"/>
      <c r="P905" s="38"/>
      <c r="Q905" s="39"/>
      <c r="S905" s="22"/>
      <c r="T905" s="22"/>
      <c r="U905" s="22"/>
      <c r="V905" s="22"/>
      <c r="W905" s="22"/>
      <c r="X905" s="22"/>
      <c r="Y905" s="22"/>
      <c r="Z905" s="22"/>
    </row>
    <row r="906" spans="2:26" s="37" customFormat="1" ht="18.75" customHeight="1">
      <c r="B906" s="981"/>
      <c r="C906" s="981"/>
      <c r="D906" s="981"/>
      <c r="E906" s="981"/>
      <c r="F906" s="981"/>
      <c r="G906" s="981"/>
      <c r="H906" s="981"/>
      <c r="I906" s="981"/>
      <c r="J906" s="981"/>
      <c r="K906" s="981"/>
      <c r="L906" s="981"/>
      <c r="M906" s="981"/>
      <c r="N906" s="981"/>
      <c r="O906" s="981"/>
      <c r="P906" s="981"/>
      <c r="Q906" s="981"/>
      <c r="S906" s="22"/>
      <c r="T906" s="22"/>
      <c r="U906" s="22"/>
      <c r="V906" s="22"/>
      <c r="W906" s="22"/>
      <c r="X906" s="22"/>
      <c r="Y906" s="22"/>
      <c r="Z906" s="22"/>
    </row>
    <row r="907" spans="2:26" s="37" customFormat="1" ht="18.75" customHeight="1">
      <c r="B907" s="22"/>
      <c r="C907" s="38"/>
      <c r="D907" s="38"/>
      <c r="E907" s="38"/>
      <c r="F907" s="38"/>
      <c r="G907" s="38"/>
      <c r="H907" s="38"/>
      <c r="I907" s="38"/>
      <c r="J907" s="38"/>
      <c r="K907" s="38"/>
      <c r="L907" s="38"/>
      <c r="M907" s="38"/>
      <c r="N907" s="38"/>
      <c r="O907" s="38"/>
      <c r="P907" s="38"/>
      <c r="Q907" s="39"/>
      <c r="S907" s="22"/>
      <c r="T907" s="22"/>
      <c r="U907" s="22"/>
      <c r="V907" s="22"/>
      <c r="W907" s="22"/>
      <c r="X907" s="22"/>
      <c r="Y907" s="22"/>
      <c r="Z907" s="22"/>
    </row>
    <row r="908" spans="2:26" s="37" customFormat="1" ht="18.75" customHeight="1">
      <c r="B908" s="981"/>
      <c r="C908" s="981"/>
      <c r="D908" s="981"/>
      <c r="E908" s="981"/>
      <c r="F908" s="981"/>
      <c r="G908" s="981"/>
      <c r="H908" s="981"/>
      <c r="I908" s="981"/>
      <c r="J908" s="981"/>
      <c r="K908" s="981"/>
      <c r="L908" s="981"/>
      <c r="M908" s="981"/>
      <c r="N908" s="981"/>
      <c r="O908" s="981"/>
      <c r="P908" s="981"/>
      <c r="Q908" s="981"/>
      <c r="S908" s="22"/>
      <c r="T908" s="22"/>
      <c r="U908" s="22"/>
      <c r="V908" s="22"/>
      <c r="W908" s="22"/>
      <c r="X908" s="22"/>
      <c r="Y908" s="22"/>
      <c r="Z908" s="22"/>
    </row>
    <row r="909" spans="2:26" s="37" customFormat="1" ht="18.75" customHeight="1">
      <c r="B909" s="981"/>
      <c r="C909" s="981"/>
      <c r="D909" s="981"/>
      <c r="E909" s="981"/>
      <c r="F909" s="981"/>
      <c r="G909" s="981"/>
      <c r="H909" s="981"/>
      <c r="I909" s="981"/>
      <c r="J909" s="981"/>
      <c r="K909" s="981"/>
      <c r="L909" s="981"/>
      <c r="M909" s="981"/>
      <c r="N909" s="981"/>
      <c r="O909" s="981"/>
      <c r="P909" s="981"/>
      <c r="Q909" s="981"/>
      <c r="S909" s="22"/>
      <c r="T909" s="22"/>
      <c r="U909" s="22"/>
      <c r="V909" s="22"/>
      <c r="W909" s="22"/>
      <c r="X909" s="22"/>
      <c r="Y909" s="22"/>
      <c r="Z909" s="22"/>
    </row>
    <row r="910" spans="2:26" s="37" customFormat="1" ht="18.75" customHeight="1">
      <c r="B910" s="46"/>
      <c r="C910" s="46"/>
      <c r="D910" s="46"/>
      <c r="E910" s="46"/>
      <c r="F910" s="46"/>
      <c r="G910" s="46"/>
      <c r="H910" s="46"/>
      <c r="I910" s="46"/>
      <c r="J910" s="46"/>
      <c r="K910" s="46"/>
      <c r="L910" s="46"/>
      <c r="M910" s="46"/>
      <c r="N910" s="46"/>
      <c r="O910" s="46"/>
      <c r="P910" s="46"/>
      <c r="Q910" s="46"/>
      <c r="S910" s="22"/>
      <c r="T910" s="22"/>
      <c r="U910" s="22"/>
      <c r="V910" s="22"/>
      <c r="W910" s="22"/>
      <c r="X910" s="22"/>
      <c r="Y910" s="22"/>
      <c r="Z910" s="22"/>
    </row>
    <row r="911" spans="2:26" s="37" customFormat="1" ht="18.75" customHeight="1">
      <c r="B911" s="104"/>
      <c r="C911" s="105"/>
      <c r="D911" s="105"/>
      <c r="E911" s="105"/>
      <c r="F911" s="105"/>
      <c r="G911" s="105"/>
      <c r="H911" s="105"/>
      <c r="I911" s="105"/>
      <c r="J911" s="105"/>
      <c r="K911" s="105"/>
      <c r="L911" s="105"/>
      <c r="M911" s="105"/>
      <c r="N911" s="105"/>
      <c r="O911" s="105"/>
      <c r="P911" s="105"/>
      <c r="Q911" s="105"/>
      <c r="S911" s="22"/>
      <c r="T911" s="22"/>
      <c r="U911" s="22"/>
      <c r="V911" s="22"/>
      <c r="W911" s="22"/>
      <c r="X911" s="22"/>
      <c r="Y911" s="22"/>
      <c r="Z911" s="22"/>
    </row>
    <row r="912" spans="2:26" s="37" customFormat="1" ht="14.25">
      <c r="B912" s="105"/>
      <c r="C912" s="105"/>
      <c r="D912" s="105"/>
      <c r="E912" s="105"/>
      <c r="F912" s="105"/>
      <c r="G912" s="105"/>
      <c r="H912" s="105"/>
      <c r="I912" s="105"/>
      <c r="J912" s="105"/>
      <c r="K912" s="105"/>
      <c r="L912" s="105"/>
      <c r="M912" s="105"/>
      <c r="N912" s="105"/>
      <c r="O912" s="105"/>
      <c r="P912" s="105"/>
      <c r="Q912" s="105"/>
      <c r="S912" s="22"/>
      <c r="T912" s="22"/>
      <c r="U912" s="22"/>
      <c r="V912" s="22"/>
      <c r="W912" s="22"/>
      <c r="X912" s="22"/>
      <c r="Y912" s="22"/>
      <c r="Z912" s="22"/>
    </row>
    <row r="913" spans="2:26" s="37" customFormat="1" ht="22.5" customHeight="1">
      <c r="B913" s="1008"/>
      <c r="C913" s="1008"/>
      <c r="D913" s="1008"/>
      <c r="E913" s="1008"/>
      <c r="F913" s="1008"/>
      <c r="G913" s="1008"/>
      <c r="H913" s="1008"/>
      <c r="I913" s="1008"/>
      <c r="J913" s="1008"/>
      <c r="K913" s="1008"/>
      <c r="L913" s="1008"/>
      <c r="M913" s="1008"/>
      <c r="N913" s="1008"/>
      <c r="O913" s="1008"/>
      <c r="P913" s="1008"/>
      <c r="Q913" s="1008"/>
      <c r="S913" s="22"/>
      <c r="T913" s="22"/>
      <c r="U913" s="22"/>
      <c r="V913" s="22"/>
      <c r="W913" s="22"/>
      <c r="X913" s="22"/>
      <c r="Y913" s="22"/>
      <c r="Z913" s="22"/>
    </row>
    <row r="914" spans="2:26" s="37" customFormat="1" ht="14.25">
      <c r="B914" s="1008"/>
      <c r="C914" s="1008"/>
      <c r="D914" s="1008"/>
      <c r="E914" s="1008"/>
      <c r="F914" s="1008"/>
      <c r="G914" s="1008"/>
      <c r="H914" s="1008"/>
      <c r="I914" s="1008"/>
      <c r="J914" s="1008"/>
      <c r="K914" s="1008"/>
      <c r="L914" s="1008"/>
      <c r="M914" s="1008"/>
      <c r="N914" s="1008"/>
      <c r="O914" s="1008"/>
      <c r="P914" s="1008"/>
      <c r="Q914" s="1008"/>
      <c r="S914" s="22"/>
      <c r="T914" s="22"/>
      <c r="U914" s="22"/>
      <c r="V914" s="22"/>
      <c r="W914" s="22"/>
      <c r="X914" s="22"/>
      <c r="Y914" s="22"/>
      <c r="Z914" s="22"/>
    </row>
    <row r="915" spans="2:26" s="37" customFormat="1" ht="14.25">
      <c r="B915" s="46"/>
      <c r="C915" s="46"/>
      <c r="D915" s="46"/>
      <c r="E915" s="46"/>
      <c r="F915" s="46"/>
      <c r="G915" s="46"/>
      <c r="H915" s="46"/>
      <c r="I915" s="46"/>
      <c r="J915" s="46"/>
      <c r="K915" s="46"/>
      <c r="L915" s="46"/>
      <c r="M915" s="46"/>
      <c r="N915" s="46"/>
      <c r="O915" s="46"/>
      <c r="P915" s="46"/>
      <c r="Q915" s="46"/>
      <c r="S915" s="22"/>
      <c r="T915" s="22"/>
      <c r="U915" s="22"/>
      <c r="V915" s="22"/>
      <c r="W915" s="22"/>
      <c r="X915" s="22"/>
      <c r="Y915" s="22"/>
      <c r="Z915" s="22"/>
    </row>
    <row r="916" spans="2:26" s="37" customFormat="1">
      <c r="B916" s="22"/>
      <c r="C916" s="38"/>
      <c r="D916" s="38"/>
      <c r="E916" s="38"/>
      <c r="F916" s="38"/>
      <c r="G916" s="38"/>
      <c r="H916" s="38"/>
      <c r="I916" s="38"/>
      <c r="J916" s="38"/>
      <c r="K916" s="38"/>
      <c r="L916" s="38"/>
      <c r="M916" s="38"/>
      <c r="N916" s="38"/>
      <c r="O916" s="38"/>
      <c r="P916" s="38"/>
      <c r="Q916" s="39"/>
      <c r="S916" s="22"/>
      <c r="T916" s="22"/>
      <c r="U916" s="22"/>
      <c r="V916" s="22"/>
      <c r="W916" s="22"/>
      <c r="X916" s="22"/>
      <c r="Y916" s="22"/>
      <c r="Z916" s="22"/>
    </row>
    <row r="917" spans="2:26" s="37" customFormat="1">
      <c r="B917" s="22"/>
      <c r="C917" s="38"/>
      <c r="D917" s="38"/>
      <c r="E917" s="38"/>
      <c r="F917" s="38"/>
      <c r="G917" s="38"/>
      <c r="H917" s="38"/>
      <c r="I917" s="38"/>
      <c r="J917" s="38"/>
      <c r="K917" s="38"/>
      <c r="L917" s="38"/>
      <c r="M917" s="38"/>
      <c r="N917" s="38"/>
      <c r="O917" s="38"/>
      <c r="P917" s="38"/>
      <c r="Q917" s="39"/>
      <c r="S917" s="22"/>
      <c r="T917" s="22"/>
      <c r="U917" s="22"/>
      <c r="V917" s="22"/>
      <c r="W917" s="22"/>
      <c r="X917" s="22"/>
      <c r="Y917" s="22"/>
      <c r="Z917" s="22"/>
    </row>
    <row r="918" spans="2:26" s="37" customFormat="1" ht="18.75" customHeight="1" thickBot="1">
      <c r="B918" s="100"/>
      <c r="C918" s="101"/>
      <c r="D918" s="101"/>
      <c r="E918" s="101"/>
      <c r="F918" s="101"/>
      <c r="G918" s="101"/>
      <c r="H918" s="101"/>
      <c r="I918" s="101"/>
      <c r="J918" s="101"/>
      <c r="K918" s="101"/>
      <c r="L918" s="101"/>
      <c r="M918" s="101"/>
      <c r="N918" s="101"/>
      <c r="O918" s="101"/>
      <c r="P918" s="101"/>
      <c r="Q918" s="101"/>
      <c r="S918" s="22"/>
      <c r="T918" s="22"/>
      <c r="U918" s="22"/>
      <c r="V918" s="22"/>
      <c r="W918" s="22"/>
      <c r="X918" s="22"/>
      <c r="Y918" s="22"/>
      <c r="Z918" s="22"/>
    </row>
    <row r="919" spans="2:26" s="37" customFormat="1">
      <c r="B919" s="22"/>
      <c r="C919" s="38"/>
      <c r="D919" s="38"/>
      <c r="E919" s="38"/>
      <c r="F919" s="38"/>
      <c r="G919" s="38"/>
      <c r="H919" s="38"/>
      <c r="I919" s="38"/>
      <c r="J919" s="38"/>
      <c r="K919" s="38"/>
      <c r="L919" s="38"/>
      <c r="M919" s="38"/>
      <c r="N919" s="38"/>
      <c r="O919" s="38"/>
      <c r="P919" s="38"/>
      <c r="Q919" s="39"/>
      <c r="S919" s="22"/>
      <c r="T919" s="22"/>
      <c r="U919" s="22"/>
      <c r="V919" s="22"/>
      <c r="W919" s="22"/>
      <c r="X919" s="22"/>
      <c r="Y919" s="22"/>
      <c r="Z919" s="22"/>
    </row>
    <row r="920" spans="2:26" s="37" customFormat="1">
      <c r="B920" s="102"/>
      <c r="C920" s="38"/>
      <c r="D920" s="38"/>
      <c r="E920" s="38"/>
      <c r="F920" s="38"/>
      <c r="G920" s="38"/>
      <c r="H920" s="38"/>
      <c r="I920" s="38"/>
      <c r="J920" s="38"/>
      <c r="K920" s="38"/>
      <c r="L920" s="38"/>
      <c r="M920" s="38"/>
      <c r="N920" s="38"/>
      <c r="O920" s="38"/>
      <c r="P920" s="38"/>
      <c r="Q920" s="39"/>
      <c r="S920" s="22"/>
      <c r="T920" s="22"/>
      <c r="U920" s="22"/>
      <c r="V920" s="22"/>
      <c r="W920" s="22"/>
      <c r="X920" s="22"/>
      <c r="Y920" s="22"/>
      <c r="Z920" s="22"/>
    </row>
    <row r="921" spans="2:26" s="37" customFormat="1">
      <c r="B921" s="40"/>
      <c r="C921" s="38"/>
      <c r="D921" s="38"/>
      <c r="E921" s="38"/>
      <c r="F921" s="38"/>
      <c r="G921" s="38"/>
      <c r="H921" s="38"/>
      <c r="I921" s="38"/>
      <c r="J921" s="38"/>
      <c r="K921" s="38"/>
      <c r="L921" s="38"/>
      <c r="M921" s="38"/>
      <c r="N921" s="38"/>
      <c r="O921" s="38"/>
      <c r="P921" s="38"/>
      <c r="Q921" s="39"/>
      <c r="S921" s="22"/>
      <c r="T921" s="22"/>
      <c r="U921" s="22"/>
      <c r="V921" s="22"/>
      <c r="W921" s="22"/>
      <c r="X921" s="22"/>
      <c r="Y921" s="22"/>
      <c r="Z921" s="22"/>
    </row>
    <row r="922" spans="2:26" s="37" customFormat="1">
      <c r="B922" s="106"/>
      <c r="C922" s="105"/>
      <c r="D922" s="105"/>
      <c r="E922" s="105"/>
      <c r="F922" s="105"/>
      <c r="G922" s="105"/>
      <c r="H922" s="105"/>
      <c r="I922" s="105"/>
      <c r="J922" s="105"/>
      <c r="K922" s="105"/>
      <c r="L922" s="105"/>
      <c r="M922" s="105"/>
      <c r="N922" s="105"/>
      <c r="O922" s="105"/>
      <c r="P922" s="105"/>
      <c r="Q922" s="105"/>
      <c r="S922" s="22"/>
      <c r="T922" s="22"/>
      <c r="U922" s="22"/>
      <c r="V922" s="22"/>
      <c r="W922" s="22"/>
      <c r="X922" s="22"/>
      <c r="Y922" s="22"/>
      <c r="Z922" s="22"/>
    </row>
    <row r="923" spans="2:26" s="37" customFormat="1" ht="14.25">
      <c r="B923" s="105"/>
      <c r="C923" s="105"/>
      <c r="D923" s="105"/>
      <c r="E923" s="105"/>
      <c r="F923" s="105"/>
      <c r="G923" s="105"/>
      <c r="H923" s="105"/>
      <c r="I923" s="105"/>
      <c r="J923" s="105"/>
      <c r="K923" s="105"/>
      <c r="L923" s="105"/>
      <c r="M923" s="105"/>
      <c r="N923" s="105"/>
      <c r="O923" s="105"/>
      <c r="P923" s="105"/>
      <c r="Q923" s="105"/>
      <c r="S923" s="22"/>
      <c r="T923" s="22"/>
      <c r="U923" s="22"/>
      <c r="V923" s="22"/>
      <c r="W923" s="22"/>
      <c r="X923" s="22"/>
      <c r="Y923" s="22"/>
      <c r="Z923" s="22"/>
    </row>
    <row r="924" spans="2:26" s="37" customFormat="1" ht="19.5" customHeight="1">
      <c r="B924" s="1008"/>
      <c r="C924" s="1008"/>
      <c r="D924" s="1008"/>
      <c r="E924" s="1008"/>
      <c r="F924" s="1008"/>
      <c r="G924" s="1008"/>
      <c r="H924" s="1008"/>
      <c r="I924" s="1008"/>
      <c r="J924" s="1008"/>
      <c r="K924" s="1008"/>
      <c r="L924" s="1008"/>
      <c r="M924" s="1008"/>
      <c r="N924" s="1008"/>
      <c r="O924" s="1008"/>
      <c r="P924" s="1008"/>
      <c r="Q924" s="1008"/>
      <c r="S924" s="22"/>
      <c r="T924" s="22"/>
      <c r="U924" s="22"/>
      <c r="V924" s="22"/>
      <c r="W924" s="22"/>
      <c r="X924" s="22"/>
      <c r="Y924" s="22"/>
      <c r="Z924" s="22"/>
    </row>
    <row r="925" spans="2:26" s="37" customFormat="1" ht="14.25">
      <c r="B925" s="1008"/>
      <c r="C925" s="1008"/>
      <c r="D925" s="1008"/>
      <c r="E925" s="1008"/>
      <c r="F925" s="1008"/>
      <c r="G925" s="1008"/>
      <c r="H925" s="1008"/>
      <c r="I925" s="1008"/>
      <c r="J925" s="1008"/>
      <c r="K925" s="1008"/>
      <c r="L925" s="1008"/>
      <c r="M925" s="1008"/>
      <c r="N925" s="1008"/>
      <c r="O925" s="1008"/>
      <c r="P925" s="1008"/>
      <c r="Q925" s="1008"/>
      <c r="S925" s="22"/>
      <c r="T925" s="22"/>
      <c r="U925" s="22"/>
      <c r="V925" s="22"/>
      <c r="W925" s="22"/>
      <c r="X925" s="22"/>
      <c r="Y925" s="22"/>
      <c r="Z925" s="22"/>
    </row>
    <row r="926" spans="2:26" s="37" customFormat="1" ht="15.75" customHeight="1">
      <c r="B926" s="105"/>
      <c r="C926" s="105"/>
      <c r="D926" s="105"/>
      <c r="E926" s="105"/>
      <c r="F926" s="105"/>
      <c r="G926" s="105"/>
      <c r="H926" s="105"/>
      <c r="I926" s="105"/>
      <c r="J926" s="105"/>
      <c r="K926" s="105"/>
      <c r="L926" s="105"/>
      <c r="M926" s="105"/>
      <c r="N926" s="105"/>
      <c r="O926" s="105"/>
      <c r="P926" s="105"/>
      <c r="Q926" s="105"/>
      <c r="S926" s="22"/>
      <c r="T926" s="22"/>
      <c r="U926" s="22"/>
      <c r="V926" s="22"/>
      <c r="W926" s="22"/>
      <c r="X926" s="22"/>
      <c r="Y926" s="22"/>
      <c r="Z926" s="22"/>
    </row>
    <row r="927" spans="2:26" s="37" customFormat="1" ht="23.25" customHeight="1">
      <c r="B927" s="86"/>
      <c r="C927" s="38"/>
      <c r="D927" s="38"/>
      <c r="E927" s="38"/>
      <c r="F927" s="38"/>
      <c r="G927" s="38"/>
      <c r="H927" s="38"/>
      <c r="I927" s="38"/>
      <c r="J927" s="38"/>
      <c r="K927" s="38"/>
      <c r="L927" s="38"/>
      <c r="M927" s="38"/>
      <c r="N927" s="38"/>
      <c r="O927" s="38"/>
      <c r="P927" s="38"/>
      <c r="Q927" s="39"/>
      <c r="S927" s="22"/>
      <c r="T927" s="22"/>
      <c r="U927" s="22"/>
      <c r="V927" s="22"/>
      <c r="W927" s="22"/>
      <c r="X927" s="22"/>
      <c r="Y927" s="22"/>
      <c r="Z927" s="22"/>
    </row>
    <row r="928" spans="2:26" s="37" customFormat="1" ht="15.75" customHeight="1">
      <c r="B928" s="22"/>
      <c r="C928" s="38"/>
      <c r="D928" s="38"/>
      <c r="E928" s="38"/>
      <c r="F928" s="38"/>
      <c r="G928" s="38"/>
      <c r="H928" s="38"/>
      <c r="I928" s="38"/>
      <c r="J928" s="38"/>
      <c r="K928" s="38"/>
      <c r="L928" s="38"/>
      <c r="M928" s="38"/>
      <c r="N928" s="38"/>
      <c r="O928" s="38"/>
      <c r="P928" s="38"/>
      <c r="Q928" s="39"/>
      <c r="S928" s="22"/>
      <c r="T928" s="22"/>
      <c r="U928" s="22"/>
      <c r="V928" s="22"/>
      <c r="W928" s="22"/>
      <c r="X928" s="22"/>
      <c r="Y928" s="22"/>
      <c r="Z928" s="22"/>
    </row>
    <row r="929" spans="2:26" s="37" customFormat="1" ht="22.5" customHeight="1">
      <c r="B929" s="981"/>
      <c r="C929" s="981"/>
      <c r="D929" s="981"/>
      <c r="E929" s="981"/>
      <c r="F929" s="981"/>
      <c r="G929" s="981"/>
      <c r="H929" s="981"/>
      <c r="I929" s="981"/>
      <c r="J929" s="981"/>
      <c r="K929" s="981"/>
      <c r="L929" s="981"/>
      <c r="M929" s="981"/>
      <c r="N929" s="981"/>
      <c r="O929" s="981"/>
      <c r="P929" s="981"/>
      <c r="Q929" s="981"/>
      <c r="S929" s="22"/>
      <c r="T929" s="22"/>
      <c r="U929" s="22"/>
      <c r="V929" s="22"/>
      <c r="W929" s="22"/>
      <c r="X929" s="22"/>
      <c r="Y929" s="22"/>
      <c r="Z929" s="22"/>
    </row>
    <row r="930" spans="2:26" s="37" customFormat="1" ht="15.75" customHeight="1">
      <c r="B930" s="22"/>
      <c r="C930" s="22"/>
      <c r="D930" s="22"/>
      <c r="E930" s="22"/>
      <c r="F930" s="22"/>
      <c r="G930" s="22"/>
      <c r="H930" s="22"/>
      <c r="I930" s="22"/>
      <c r="J930" s="22"/>
      <c r="K930" s="22"/>
      <c r="L930" s="22"/>
      <c r="M930" s="22"/>
      <c r="N930" s="22"/>
      <c r="O930" s="22"/>
      <c r="P930" s="22"/>
      <c r="Q930" s="22"/>
      <c r="S930" s="22"/>
      <c r="T930" s="22"/>
      <c r="U930" s="22"/>
      <c r="V930" s="22"/>
      <c r="W930" s="22"/>
      <c r="X930" s="22"/>
      <c r="Y930" s="22"/>
      <c r="Z930" s="22"/>
    </row>
    <row r="931" spans="2:26" s="37" customFormat="1" ht="23.25" customHeight="1">
      <c r="B931" s="86"/>
      <c r="C931" s="22"/>
      <c r="D931" s="22"/>
      <c r="E931" s="22"/>
      <c r="F931" s="22"/>
      <c r="G931" s="22"/>
      <c r="H931" s="22"/>
      <c r="I931" s="22"/>
      <c r="J931" s="22"/>
      <c r="K931" s="22"/>
      <c r="L931" s="22"/>
      <c r="M931" s="22"/>
      <c r="N931" s="22"/>
      <c r="O931" s="22"/>
      <c r="P931" s="22"/>
      <c r="Q931" s="22"/>
      <c r="S931" s="22"/>
      <c r="T931" s="22"/>
      <c r="U931" s="22"/>
      <c r="V931" s="22"/>
      <c r="W931" s="22"/>
      <c r="X931" s="22"/>
      <c r="Y931" s="22"/>
      <c r="Z931" s="22"/>
    </row>
    <row r="932" spans="2:26" s="37" customFormat="1" ht="15.75" customHeight="1">
      <c r="B932" s="22"/>
      <c r="C932" s="22"/>
      <c r="D932" s="22"/>
      <c r="E932" s="22"/>
      <c r="F932" s="22"/>
      <c r="G932" s="22"/>
      <c r="H932" s="22"/>
      <c r="I932" s="22"/>
      <c r="J932" s="22"/>
      <c r="K932" s="22"/>
      <c r="L932" s="22"/>
      <c r="M932" s="22"/>
      <c r="N932" s="22"/>
      <c r="O932" s="22"/>
      <c r="P932" s="22"/>
      <c r="Q932" s="22"/>
      <c r="S932" s="22"/>
      <c r="T932" s="22"/>
      <c r="U932" s="22"/>
      <c r="V932" s="22"/>
      <c r="W932" s="22"/>
      <c r="X932" s="22"/>
      <c r="Y932" s="22"/>
      <c r="Z932" s="22"/>
    </row>
    <row r="933" spans="2:26" s="37" customFormat="1" ht="24.75" customHeight="1">
      <c r="B933" s="981"/>
      <c r="C933" s="981"/>
      <c r="D933" s="981"/>
      <c r="E933" s="981"/>
      <c r="F933" s="981"/>
      <c r="G933" s="981"/>
      <c r="H933" s="981"/>
      <c r="I933" s="981"/>
      <c r="J933" s="981"/>
      <c r="K933" s="981"/>
      <c r="L933" s="981"/>
      <c r="M933" s="981"/>
      <c r="N933" s="981"/>
      <c r="O933" s="981"/>
      <c r="P933" s="981"/>
      <c r="Q933" s="981"/>
      <c r="S933" s="22"/>
      <c r="T933" s="22"/>
      <c r="U933" s="22"/>
      <c r="V933" s="22"/>
      <c r="W933" s="22"/>
      <c r="X933" s="22"/>
      <c r="Y933" s="22"/>
      <c r="Z933" s="22"/>
    </row>
    <row r="934" spans="2:26" s="37" customFormat="1" ht="14.25">
      <c r="B934" s="981"/>
      <c r="C934" s="981"/>
      <c r="D934" s="981"/>
      <c r="E934" s="981"/>
      <c r="F934" s="981"/>
      <c r="G934" s="981"/>
      <c r="H934" s="981"/>
      <c r="I934" s="981"/>
      <c r="J934" s="981"/>
      <c r="K934" s="981"/>
      <c r="L934" s="981"/>
      <c r="M934" s="981"/>
      <c r="N934" s="981"/>
      <c r="O934" s="981"/>
      <c r="P934" s="981"/>
      <c r="Q934" s="981"/>
      <c r="S934" s="22"/>
      <c r="T934" s="22"/>
      <c r="U934" s="22"/>
      <c r="V934" s="22"/>
      <c r="W934" s="22"/>
      <c r="X934" s="22"/>
      <c r="Y934" s="22"/>
      <c r="Z934" s="22"/>
    </row>
    <row r="935" spans="2:26" s="37" customFormat="1" ht="14.25">
      <c r="B935" s="981"/>
      <c r="C935" s="981"/>
      <c r="D935" s="981"/>
      <c r="E935" s="981"/>
      <c r="F935" s="981"/>
      <c r="G935" s="981"/>
      <c r="H935" s="981"/>
      <c r="I935" s="981"/>
      <c r="J935" s="981"/>
      <c r="K935" s="981"/>
      <c r="L935" s="981"/>
      <c r="M935" s="981"/>
      <c r="N935" s="981"/>
      <c r="O935" s="981"/>
      <c r="P935" s="981"/>
      <c r="Q935" s="981"/>
      <c r="S935" s="22"/>
      <c r="T935" s="22"/>
      <c r="U935" s="22"/>
      <c r="V935" s="22"/>
      <c r="W935" s="22"/>
      <c r="X935" s="22"/>
      <c r="Y935" s="22"/>
      <c r="Z935" s="22"/>
    </row>
    <row r="936" spans="2:26" s="37" customFormat="1" ht="14.25">
      <c r="B936" s="981"/>
      <c r="C936" s="981"/>
      <c r="D936" s="981"/>
      <c r="E936" s="981"/>
      <c r="F936" s="981"/>
      <c r="G936" s="981"/>
      <c r="H936" s="981"/>
      <c r="I936" s="981"/>
      <c r="J936" s="981"/>
      <c r="K936" s="981"/>
      <c r="L936" s="981"/>
      <c r="M936" s="981"/>
      <c r="N936" s="981"/>
      <c r="O936" s="981"/>
      <c r="P936" s="981"/>
      <c r="Q936" s="981"/>
      <c r="S936" s="22"/>
      <c r="T936" s="22"/>
      <c r="U936" s="22"/>
      <c r="V936" s="22"/>
      <c r="W936" s="22"/>
      <c r="X936" s="22"/>
      <c r="Y936" s="22"/>
      <c r="Z936" s="22"/>
    </row>
    <row r="937" spans="2:26" s="37" customFormat="1" ht="14.25">
      <c r="B937" s="981"/>
      <c r="C937" s="981"/>
      <c r="D937" s="981"/>
      <c r="E937" s="981"/>
      <c r="F937" s="981"/>
      <c r="G937" s="981"/>
      <c r="H937" s="981"/>
      <c r="I937" s="981"/>
      <c r="J937" s="981"/>
      <c r="K937" s="981"/>
      <c r="L937" s="981"/>
      <c r="M937" s="981"/>
      <c r="N937" s="981"/>
      <c r="O937" s="981"/>
      <c r="P937" s="981"/>
      <c r="Q937" s="981"/>
      <c r="S937" s="22"/>
      <c r="T937" s="22"/>
      <c r="U937" s="22"/>
      <c r="V937" s="22"/>
      <c r="W937" s="22"/>
      <c r="X937" s="22"/>
      <c r="Y937" s="22"/>
      <c r="Z937" s="22"/>
    </row>
    <row r="938" spans="2:26" s="37" customFormat="1" ht="14.25">
      <c r="B938" s="981"/>
      <c r="C938" s="981"/>
      <c r="D938" s="981"/>
      <c r="E938" s="981"/>
      <c r="F938" s="981"/>
      <c r="G938" s="981"/>
      <c r="H938" s="981"/>
      <c r="I938" s="981"/>
      <c r="J938" s="981"/>
      <c r="K938" s="981"/>
      <c r="L938" s="981"/>
      <c r="M938" s="981"/>
      <c r="N938" s="981"/>
      <c r="O938" s="981"/>
      <c r="P938" s="981"/>
      <c r="Q938" s="981"/>
      <c r="S938" s="22"/>
      <c r="T938" s="22"/>
      <c r="U938" s="22"/>
      <c r="V938" s="22"/>
      <c r="W938" s="22"/>
      <c r="X938" s="22"/>
      <c r="Y938" s="22"/>
      <c r="Z938" s="22"/>
    </row>
    <row r="939" spans="2:26" s="37" customFormat="1" ht="14.25">
      <c r="B939" s="981"/>
      <c r="C939" s="981"/>
      <c r="D939" s="981"/>
      <c r="E939" s="981"/>
      <c r="F939" s="981"/>
      <c r="G939" s="981"/>
      <c r="H939" s="981"/>
      <c r="I939" s="981"/>
      <c r="J939" s="981"/>
      <c r="K939" s="981"/>
      <c r="L939" s="981"/>
      <c r="M939" s="981"/>
      <c r="N939" s="981"/>
      <c r="O939" s="981"/>
      <c r="P939" s="981"/>
      <c r="Q939" s="981"/>
      <c r="S939" s="22"/>
      <c r="T939" s="22"/>
      <c r="U939" s="22"/>
      <c r="V939" s="22"/>
      <c r="W939" s="22"/>
      <c r="X939" s="22"/>
      <c r="Y939" s="22"/>
      <c r="Z939" s="22"/>
    </row>
    <row r="940" spans="2:26" s="37" customFormat="1" ht="14.25">
      <c r="B940" s="981"/>
      <c r="C940" s="981"/>
      <c r="D940" s="981"/>
      <c r="E940" s="981"/>
      <c r="F940" s="981"/>
      <c r="G940" s="981"/>
      <c r="H940" s="981"/>
      <c r="I940" s="981"/>
      <c r="J940" s="981"/>
      <c r="K940" s="981"/>
      <c r="L940" s="981"/>
      <c r="M940" s="981"/>
      <c r="N940" s="981"/>
      <c r="O940" s="981"/>
      <c r="P940" s="981"/>
      <c r="Q940" s="981"/>
      <c r="S940" s="22"/>
      <c r="T940" s="22"/>
      <c r="U940" s="22"/>
      <c r="V940" s="22"/>
      <c r="W940" s="22"/>
      <c r="X940" s="22"/>
      <c r="Y940" s="22"/>
      <c r="Z940" s="22"/>
    </row>
    <row r="941" spans="2:26" s="37" customFormat="1" ht="14.25">
      <c r="B941" s="22"/>
      <c r="C941" s="22"/>
      <c r="D941" s="22"/>
      <c r="E941" s="22"/>
      <c r="F941" s="22"/>
      <c r="G941" s="22"/>
      <c r="H941" s="22"/>
      <c r="I941" s="22"/>
      <c r="J941" s="22"/>
      <c r="K941" s="22"/>
      <c r="L941" s="22"/>
      <c r="M941" s="22"/>
      <c r="N941" s="22"/>
      <c r="O941" s="22"/>
      <c r="P941" s="22"/>
      <c r="Q941" s="22"/>
      <c r="S941" s="22"/>
      <c r="T941" s="22"/>
      <c r="U941" s="22"/>
      <c r="V941" s="22"/>
      <c r="W941" s="22"/>
      <c r="X941" s="22"/>
      <c r="Y941" s="22"/>
      <c r="Z941" s="22"/>
    </row>
    <row r="942" spans="2:26" s="37" customFormat="1" ht="24.75" customHeight="1">
      <c r="B942" s="107"/>
      <c r="C942" s="105"/>
      <c r="D942" s="105"/>
      <c r="E942" s="105"/>
      <c r="F942" s="105"/>
      <c r="G942" s="105"/>
      <c r="H942" s="105"/>
      <c r="I942" s="105"/>
      <c r="J942" s="105"/>
      <c r="K942" s="105"/>
      <c r="L942" s="105"/>
      <c r="M942" s="105"/>
      <c r="N942" s="105"/>
      <c r="O942" s="105"/>
      <c r="P942" s="105"/>
      <c r="Q942" s="105"/>
      <c r="S942" s="22"/>
      <c r="T942" s="22"/>
      <c r="U942" s="22"/>
      <c r="V942" s="22"/>
      <c r="W942" s="22"/>
      <c r="X942" s="22"/>
      <c r="Y942" s="22"/>
      <c r="Z942" s="22"/>
    </row>
    <row r="943" spans="2:26" s="37" customFormat="1" ht="15.75" customHeight="1">
      <c r="B943" s="105"/>
      <c r="C943" s="105"/>
      <c r="D943" s="105"/>
      <c r="E943" s="105"/>
      <c r="F943" s="105"/>
      <c r="G943" s="105"/>
      <c r="H943" s="105"/>
      <c r="I943" s="105"/>
      <c r="J943" s="105"/>
      <c r="K943" s="105"/>
      <c r="L943" s="105"/>
      <c r="M943" s="105"/>
      <c r="N943" s="105"/>
      <c r="O943" s="105"/>
      <c r="P943" s="105"/>
      <c r="Q943" s="105"/>
      <c r="S943" s="22"/>
      <c r="T943" s="22"/>
      <c r="U943" s="22"/>
      <c r="V943" s="22"/>
      <c r="W943" s="22"/>
      <c r="X943" s="22"/>
      <c r="Y943" s="22"/>
      <c r="Z943" s="22"/>
    </row>
    <row r="944" spans="2:26" s="37" customFormat="1" ht="15.75" customHeight="1">
      <c r="B944" s="1008"/>
      <c r="C944" s="1008"/>
      <c r="D944" s="1008"/>
      <c r="E944" s="1008"/>
      <c r="F944" s="1008"/>
      <c r="G944" s="1008"/>
      <c r="H944" s="1008"/>
      <c r="I944" s="1008"/>
      <c r="J944" s="1008"/>
      <c r="K944" s="1008"/>
      <c r="L944" s="1008"/>
      <c r="M944" s="1008"/>
      <c r="N944" s="1008"/>
      <c r="O944" s="1008"/>
      <c r="P944" s="1008"/>
      <c r="Q944" s="1008"/>
      <c r="S944" s="22"/>
      <c r="T944" s="22"/>
      <c r="U944" s="22"/>
      <c r="V944" s="22"/>
      <c r="W944" s="22"/>
      <c r="X944" s="22"/>
      <c r="Y944" s="22"/>
      <c r="Z944" s="22"/>
    </row>
    <row r="945" spans="2:26" s="37" customFormat="1" ht="24.75" customHeight="1">
      <c r="B945" s="1008"/>
      <c r="C945" s="1008"/>
      <c r="D945" s="1008"/>
      <c r="E945" s="1008"/>
      <c r="F945" s="1008"/>
      <c r="G945" s="1008"/>
      <c r="H945" s="1008"/>
      <c r="I945" s="1008"/>
      <c r="J945" s="1008"/>
      <c r="K945" s="1008"/>
      <c r="L945" s="1008"/>
      <c r="M945" s="1008"/>
      <c r="N945" s="1008"/>
      <c r="O945" s="1008"/>
      <c r="P945" s="1008"/>
      <c r="Q945" s="1008"/>
      <c r="S945" s="22"/>
      <c r="T945" s="22"/>
      <c r="U945" s="22"/>
      <c r="V945" s="22"/>
      <c r="W945" s="22"/>
      <c r="X945" s="22"/>
      <c r="Y945" s="22"/>
      <c r="Z945" s="22"/>
    </row>
    <row r="946" spans="2:26" s="37" customFormat="1" ht="14.25">
      <c r="B946" s="22"/>
      <c r="C946" s="22"/>
      <c r="D946" s="22"/>
      <c r="E946" s="22"/>
      <c r="F946" s="22"/>
      <c r="G946" s="22"/>
      <c r="H946" s="22"/>
      <c r="I946" s="22"/>
      <c r="J946" s="22"/>
      <c r="K946" s="22"/>
      <c r="L946" s="22"/>
      <c r="M946" s="22"/>
      <c r="N946" s="22"/>
      <c r="O946" s="22"/>
      <c r="P946" s="22"/>
      <c r="Q946" s="22"/>
      <c r="S946" s="22"/>
      <c r="T946" s="22"/>
      <c r="U946" s="22"/>
      <c r="V946" s="22"/>
      <c r="W946" s="22"/>
      <c r="X946" s="22"/>
      <c r="Y946" s="22"/>
      <c r="Z946" s="22"/>
    </row>
    <row r="947" spans="2:26" s="37" customFormat="1">
      <c r="B947" s="35"/>
      <c r="C947" s="22"/>
      <c r="D947" s="22"/>
      <c r="E947" s="22"/>
      <c r="F947" s="22"/>
      <c r="G947" s="22"/>
      <c r="H947" s="22"/>
      <c r="I947" s="22"/>
      <c r="J947" s="22"/>
      <c r="K947" s="22"/>
      <c r="L947" s="22"/>
      <c r="M947" s="22"/>
      <c r="N947" s="22"/>
      <c r="O947" s="22"/>
      <c r="P947" s="22"/>
      <c r="Q947" s="22"/>
      <c r="S947" s="22"/>
      <c r="T947" s="22"/>
      <c r="U947" s="22"/>
      <c r="V947" s="22"/>
      <c r="W947" s="22"/>
      <c r="X947" s="22"/>
      <c r="Y947" s="22"/>
      <c r="Z947" s="22"/>
    </row>
    <row r="948" spans="2:26" s="37" customFormat="1" ht="15.75" customHeight="1">
      <c r="B948" s="22"/>
      <c r="C948" s="22"/>
      <c r="D948" s="22"/>
      <c r="E948" s="22"/>
      <c r="F948" s="22"/>
      <c r="G948" s="22"/>
      <c r="H948" s="22"/>
      <c r="I948" s="22"/>
      <c r="J948" s="22"/>
      <c r="K948" s="22"/>
      <c r="L948" s="22"/>
      <c r="M948" s="22"/>
      <c r="N948" s="22"/>
      <c r="O948" s="22"/>
      <c r="P948" s="22"/>
      <c r="Q948" s="22"/>
      <c r="S948" s="22"/>
      <c r="T948" s="22"/>
      <c r="U948" s="22"/>
      <c r="V948" s="22"/>
      <c r="W948" s="22"/>
      <c r="X948" s="22"/>
      <c r="Y948" s="22"/>
      <c r="Z948" s="22"/>
    </row>
    <row r="949" spans="2:26" s="37" customFormat="1" ht="14.25">
      <c r="B949" s="978"/>
      <c r="C949" s="978"/>
      <c r="D949" s="978"/>
      <c r="E949" s="978"/>
      <c r="F949" s="978"/>
      <c r="G949" s="978"/>
      <c r="H949" s="978"/>
      <c r="I949" s="978"/>
      <c r="J949" s="978"/>
      <c r="K949" s="978"/>
      <c r="L949" s="978"/>
      <c r="M949" s="978"/>
      <c r="N949" s="978"/>
      <c r="O949" s="978"/>
      <c r="P949" s="978"/>
      <c r="Q949" s="978"/>
      <c r="S949" s="22"/>
      <c r="T949" s="22"/>
      <c r="U949" s="22"/>
      <c r="V949" s="22"/>
      <c r="W949" s="22"/>
      <c r="X949" s="22"/>
      <c r="Y949" s="22"/>
      <c r="Z949" s="22"/>
    </row>
    <row r="950" spans="2:26" ht="14.25">
      <c r="B950" s="978"/>
      <c r="C950" s="978"/>
      <c r="D950" s="978"/>
      <c r="E950" s="978"/>
      <c r="F950" s="978"/>
      <c r="G950" s="978"/>
      <c r="H950" s="978"/>
      <c r="I950" s="978"/>
      <c r="J950" s="978"/>
      <c r="K950" s="978"/>
      <c r="L950" s="978"/>
      <c r="M950" s="978"/>
      <c r="N950" s="978"/>
      <c r="O950" s="978"/>
      <c r="P950" s="978"/>
      <c r="Q950" s="978"/>
    </row>
    <row r="951" spans="2:26" ht="14.25">
      <c r="B951" s="978"/>
      <c r="C951" s="978"/>
      <c r="D951" s="978"/>
      <c r="E951" s="978"/>
      <c r="F951" s="978"/>
      <c r="G951" s="978"/>
      <c r="H951" s="978"/>
      <c r="I951" s="978"/>
      <c r="J951" s="978"/>
      <c r="K951" s="978"/>
      <c r="L951" s="978"/>
      <c r="M951" s="978"/>
      <c r="N951" s="978"/>
      <c r="O951" s="978"/>
      <c r="P951" s="978"/>
      <c r="Q951" s="978"/>
    </row>
    <row r="952" spans="2:26" ht="16.5" customHeight="1">
      <c r="B952" s="978"/>
      <c r="C952" s="978"/>
      <c r="D952" s="978"/>
      <c r="E952" s="978"/>
      <c r="F952" s="978"/>
      <c r="G952" s="978"/>
      <c r="H952" s="978"/>
      <c r="I952" s="978"/>
      <c r="J952" s="978"/>
      <c r="K952" s="978"/>
      <c r="L952" s="978"/>
      <c r="M952" s="978"/>
      <c r="N952" s="978"/>
      <c r="O952" s="978"/>
      <c r="P952" s="978"/>
      <c r="Q952" s="978"/>
    </row>
    <row r="953" spans="2:26" ht="15.75" customHeight="1">
      <c r="B953" s="978"/>
      <c r="C953" s="978"/>
      <c r="D953" s="978"/>
      <c r="E953" s="978"/>
      <c r="F953" s="978"/>
      <c r="G953" s="978"/>
      <c r="H953" s="978"/>
      <c r="I953" s="978"/>
      <c r="J953" s="978"/>
      <c r="K953" s="978"/>
      <c r="L953" s="978"/>
      <c r="M953" s="978"/>
      <c r="N953" s="978"/>
      <c r="O953" s="978"/>
      <c r="P953" s="978"/>
      <c r="Q953" s="978"/>
    </row>
    <row r="954" spans="2:26" ht="15.75" customHeight="1">
      <c r="C954" s="22"/>
      <c r="D954" s="22"/>
      <c r="E954" s="22"/>
      <c r="F954" s="22"/>
      <c r="G954" s="22"/>
      <c r="H954" s="22"/>
      <c r="I954" s="22"/>
      <c r="J954" s="22"/>
      <c r="K954" s="22"/>
      <c r="L954" s="22"/>
      <c r="M954" s="22"/>
      <c r="N954" s="22"/>
      <c r="O954" s="22"/>
      <c r="P954" s="22"/>
      <c r="Q954" s="22"/>
    </row>
    <row r="955" spans="2:26" ht="15.75" customHeight="1">
      <c r="B955" s="106"/>
      <c r="C955" s="22"/>
      <c r="D955" s="22"/>
      <c r="E955" s="22"/>
      <c r="F955" s="22"/>
      <c r="G955" s="22"/>
      <c r="H955" s="22"/>
      <c r="I955" s="22"/>
      <c r="J955" s="22"/>
      <c r="K955" s="22"/>
      <c r="L955" s="22"/>
      <c r="M955" s="22"/>
      <c r="N955" s="22"/>
      <c r="O955" s="22"/>
      <c r="P955" s="22"/>
      <c r="Q955" s="22"/>
    </row>
    <row r="956" spans="2:26" ht="15.75" customHeight="1">
      <c r="C956" s="22"/>
      <c r="D956" s="22"/>
      <c r="E956" s="22"/>
      <c r="F956" s="22"/>
      <c r="G956" s="22"/>
      <c r="H956" s="22"/>
      <c r="I956" s="22"/>
      <c r="J956" s="22"/>
      <c r="K956" s="22"/>
      <c r="L956" s="22"/>
      <c r="M956" s="22"/>
      <c r="N956" s="22"/>
      <c r="O956" s="22"/>
      <c r="P956" s="22"/>
      <c r="Q956" s="22"/>
    </row>
    <row r="957" spans="2:26" ht="14.25">
      <c r="B957" s="977"/>
      <c r="C957" s="977"/>
      <c r="D957" s="977"/>
      <c r="E957" s="977"/>
      <c r="F957" s="977"/>
      <c r="G957" s="977"/>
      <c r="H957" s="977"/>
      <c r="I957" s="977"/>
      <c r="J957" s="977"/>
      <c r="K957" s="977"/>
      <c r="L957" s="977"/>
      <c r="M957" s="977"/>
      <c r="N957" s="977"/>
      <c r="O957" s="977"/>
      <c r="P957" s="977"/>
      <c r="Q957" s="977"/>
    </row>
    <row r="958" spans="2:26" ht="14.25">
      <c r="B958" s="977"/>
      <c r="C958" s="977"/>
      <c r="D958" s="977"/>
      <c r="E958" s="977"/>
      <c r="F958" s="977"/>
      <c r="G958" s="977"/>
      <c r="H958" s="977"/>
      <c r="I958" s="977"/>
      <c r="J958" s="977"/>
      <c r="K958" s="977"/>
      <c r="L958" s="977"/>
      <c r="M958" s="977"/>
      <c r="N958" s="977"/>
      <c r="O958" s="977"/>
      <c r="P958" s="977"/>
      <c r="Q958" s="977"/>
    </row>
    <row r="959" spans="2:26" ht="14.25">
      <c r="B959" s="977"/>
      <c r="C959" s="977"/>
      <c r="D959" s="977"/>
      <c r="E959" s="977"/>
      <c r="F959" s="977"/>
      <c r="G959" s="977"/>
      <c r="H959" s="977"/>
      <c r="I959" s="977"/>
      <c r="J959" s="977"/>
      <c r="K959" s="977"/>
      <c r="L959" s="977"/>
      <c r="M959" s="977"/>
      <c r="N959" s="977"/>
      <c r="O959" s="977"/>
      <c r="P959" s="977"/>
      <c r="Q959" s="977"/>
    </row>
    <row r="960" spans="2:26" ht="14.25">
      <c r="B960" s="977"/>
      <c r="C960" s="977"/>
      <c r="D960" s="977"/>
      <c r="E960" s="977"/>
      <c r="F960" s="977"/>
      <c r="G960" s="977"/>
      <c r="H960" s="977"/>
      <c r="I960" s="977"/>
      <c r="J960" s="977"/>
      <c r="K960" s="977"/>
      <c r="L960" s="977"/>
      <c r="M960" s="977"/>
      <c r="N960" s="977"/>
      <c r="O960" s="977"/>
      <c r="P960" s="977"/>
      <c r="Q960" s="977"/>
    </row>
    <row r="961" spans="2:24" ht="14.25">
      <c r="B961" s="977"/>
      <c r="C961" s="977"/>
      <c r="D961" s="977"/>
      <c r="E961" s="977"/>
      <c r="F961" s="977"/>
      <c r="G961" s="977"/>
      <c r="H961" s="977"/>
      <c r="I961" s="977"/>
      <c r="J961" s="977"/>
      <c r="K961" s="977"/>
      <c r="L961" s="977"/>
      <c r="M961" s="977"/>
      <c r="N961" s="977"/>
      <c r="O961" s="977"/>
      <c r="P961" s="977"/>
      <c r="Q961" s="977"/>
      <c r="U961" s="46"/>
      <c r="V961" s="46"/>
      <c r="W961" s="46"/>
      <c r="X961" s="46"/>
    </row>
    <row r="962" spans="2:24" ht="18" customHeight="1">
      <c r="C962" s="22"/>
      <c r="D962" s="22"/>
      <c r="E962" s="22"/>
      <c r="F962" s="22"/>
      <c r="G962" s="22"/>
      <c r="H962" s="22"/>
      <c r="I962" s="22"/>
      <c r="J962" s="22"/>
      <c r="K962" s="22"/>
      <c r="L962" s="22"/>
      <c r="M962" s="22"/>
      <c r="N962" s="22"/>
      <c r="O962" s="22"/>
      <c r="P962" s="22"/>
      <c r="Q962" s="22"/>
      <c r="U962" s="14"/>
      <c r="V962" s="14"/>
      <c r="W962" s="38"/>
      <c r="X962" s="39"/>
    </row>
    <row r="963" spans="2:24" ht="21" customHeight="1">
      <c r="B963" s="40"/>
      <c r="C963" s="22"/>
      <c r="D963" s="22"/>
      <c r="E963" s="22"/>
      <c r="F963" s="22"/>
      <c r="G963" s="22"/>
      <c r="H963" s="22"/>
      <c r="I963" s="22"/>
      <c r="J963" s="22"/>
      <c r="K963" s="22"/>
      <c r="L963" s="22"/>
      <c r="M963" s="22"/>
      <c r="N963" s="22"/>
      <c r="O963" s="22"/>
      <c r="P963" s="22"/>
      <c r="Q963" s="22"/>
    </row>
    <row r="964" spans="2:24" ht="15.75" customHeight="1">
      <c r="C964" s="22"/>
      <c r="D964" s="22"/>
      <c r="E964" s="22"/>
      <c r="F964" s="22"/>
      <c r="G964" s="22"/>
      <c r="H964" s="22"/>
      <c r="I964" s="22"/>
      <c r="J964" s="22"/>
      <c r="K964" s="22"/>
      <c r="L964" s="22"/>
      <c r="M964" s="22"/>
      <c r="N964" s="22"/>
      <c r="O964" s="22"/>
      <c r="P964" s="22"/>
      <c r="Q964" s="22"/>
    </row>
    <row r="965" spans="2:24">
      <c r="B965" s="978"/>
      <c r="C965" s="978"/>
      <c r="D965" s="978"/>
      <c r="E965" s="978"/>
      <c r="F965" s="978"/>
      <c r="G965" s="978"/>
      <c r="H965" s="978"/>
      <c r="I965" s="978"/>
      <c r="J965" s="978"/>
      <c r="K965" s="978"/>
      <c r="L965" s="978"/>
      <c r="M965" s="978"/>
      <c r="N965" s="978"/>
      <c r="O965" s="978"/>
      <c r="P965" s="978"/>
      <c r="Q965" s="978"/>
      <c r="U965" s="14"/>
      <c r="V965" s="14"/>
      <c r="W965" s="38"/>
      <c r="X965" s="39"/>
    </row>
    <row r="966" spans="2:24" ht="15.75" customHeight="1">
      <c r="B966" s="978"/>
      <c r="C966" s="978"/>
      <c r="D966" s="978"/>
      <c r="E966" s="978"/>
      <c r="F966" s="978"/>
      <c r="G966" s="978"/>
      <c r="H966" s="978"/>
      <c r="I966" s="978"/>
      <c r="J966" s="978"/>
      <c r="K966" s="978"/>
      <c r="L966" s="978"/>
      <c r="M966" s="978"/>
      <c r="N966" s="978"/>
      <c r="O966" s="978"/>
      <c r="P966" s="978"/>
      <c r="Q966" s="978"/>
    </row>
    <row r="967" spans="2:24" ht="15.75" customHeight="1">
      <c r="B967" s="978"/>
      <c r="C967" s="978"/>
      <c r="D967" s="978"/>
      <c r="E967" s="978"/>
      <c r="F967" s="978"/>
      <c r="G967" s="978"/>
      <c r="H967" s="978"/>
      <c r="I967" s="978"/>
      <c r="J967" s="978"/>
      <c r="K967" s="978"/>
      <c r="L967" s="978"/>
      <c r="M967" s="978"/>
      <c r="N967" s="978"/>
      <c r="O967" s="978"/>
      <c r="P967" s="978"/>
      <c r="Q967" s="978"/>
    </row>
    <row r="968" spans="2:24" ht="15.75" customHeight="1"/>
    <row r="969" spans="2:24" ht="15.75" customHeight="1">
      <c r="B969" s="978"/>
      <c r="C969" s="978"/>
      <c r="D969" s="978"/>
      <c r="E969" s="978"/>
      <c r="F969" s="978"/>
      <c r="G969" s="978"/>
      <c r="H969" s="978"/>
      <c r="I969" s="978"/>
      <c r="J969" s="978"/>
      <c r="K969" s="978"/>
      <c r="L969" s="978"/>
      <c r="M969" s="978"/>
      <c r="N969" s="978"/>
      <c r="O969" s="978"/>
      <c r="P969" s="978"/>
      <c r="Q969" s="978"/>
    </row>
    <row r="970" spans="2:24" ht="15.75" customHeight="1">
      <c r="B970" s="978"/>
      <c r="C970" s="978"/>
      <c r="D970" s="978"/>
      <c r="E970" s="978"/>
      <c r="F970" s="978"/>
      <c r="G970" s="978"/>
      <c r="H970" s="978"/>
      <c r="I970" s="978"/>
      <c r="J970" s="978"/>
      <c r="K970" s="978"/>
      <c r="L970" s="978"/>
      <c r="M970" s="978"/>
      <c r="N970" s="978"/>
      <c r="O970" s="978"/>
      <c r="P970" s="978"/>
      <c r="Q970" s="978"/>
    </row>
    <row r="971" spans="2:24" ht="15.75" customHeight="1">
      <c r="B971" s="978"/>
      <c r="C971" s="978"/>
      <c r="D971" s="978"/>
      <c r="E971" s="978"/>
      <c r="F971" s="978"/>
      <c r="G971" s="978"/>
      <c r="H971" s="978"/>
      <c r="I971" s="978"/>
      <c r="J971" s="978"/>
      <c r="K971" s="978"/>
      <c r="L971" s="978"/>
      <c r="M971" s="978"/>
      <c r="N971" s="978"/>
      <c r="O971" s="978"/>
      <c r="P971" s="978"/>
      <c r="Q971" s="978"/>
    </row>
    <row r="972" spans="2:24" ht="21" customHeight="1">
      <c r="B972" s="978"/>
      <c r="C972" s="978"/>
      <c r="D972" s="978"/>
      <c r="E972" s="978"/>
      <c r="F972" s="978"/>
      <c r="G972" s="978"/>
      <c r="H972" s="978"/>
      <c r="I972" s="978"/>
      <c r="J972" s="978"/>
      <c r="K972" s="978"/>
      <c r="L972" s="978"/>
      <c r="M972" s="978"/>
      <c r="N972" s="978"/>
      <c r="O972" s="978"/>
      <c r="P972" s="978"/>
      <c r="Q972" s="978"/>
    </row>
    <row r="973" spans="2:24" ht="15.75" customHeight="1">
      <c r="C973" s="22"/>
      <c r="D973" s="22"/>
      <c r="E973" s="22"/>
      <c r="F973" s="22"/>
      <c r="G973" s="22"/>
      <c r="H973" s="22"/>
      <c r="I973" s="22"/>
      <c r="J973" s="22"/>
      <c r="K973" s="22"/>
      <c r="L973" s="22"/>
      <c r="M973" s="22"/>
      <c r="N973" s="22"/>
      <c r="O973" s="22"/>
      <c r="P973" s="22"/>
      <c r="Q973" s="22"/>
    </row>
    <row r="974" spans="2:24" ht="15.75" customHeight="1">
      <c r="C974" s="22"/>
      <c r="D974" s="22"/>
      <c r="E974" s="22"/>
      <c r="F974" s="22"/>
      <c r="G974" s="22"/>
      <c r="H974" s="22"/>
      <c r="I974" s="22"/>
      <c r="J974" s="22"/>
      <c r="K974" s="22"/>
      <c r="L974" s="22"/>
      <c r="M974" s="22"/>
      <c r="N974" s="22"/>
      <c r="O974" s="22"/>
      <c r="P974" s="22"/>
      <c r="Q974" s="22"/>
    </row>
    <row r="975" spans="2:24" ht="15.75" customHeight="1">
      <c r="C975" s="22"/>
      <c r="D975" s="22"/>
      <c r="E975" s="22"/>
      <c r="F975" s="22"/>
      <c r="G975" s="22"/>
      <c r="H975" s="22"/>
      <c r="I975" s="22"/>
      <c r="J975" s="22"/>
      <c r="K975" s="22"/>
      <c r="L975" s="22"/>
      <c r="M975" s="22"/>
      <c r="N975" s="22"/>
      <c r="O975" s="22"/>
      <c r="P975" s="22"/>
      <c r="Q975" s="22"/>
    </row>
    <row r="976" spans="2:24" ht="15.75" customHeight="1">
      <c r="C976" s="22"/>
      <c r="D976" s="22"/>
      <c r="E976" s="22"/>
      <c r="F976" s="22"/>
      <c r="G976" s="22"/>
      <c r="H976" s="22"/>
      <c r="I976" s="22"/>
      <c r="J976" s="22"/>
      <c r="K976" s="22"/>
      <c r="L976" s="22"/>
      <c r="M976" s="22"/>
      <c r="N976" s="22"/>
      <c r="O976" s="22"/>
      <c r="P976" s="22"/>
      <c r="Q976" s="22"/>
    </row>
    <row r="978" spans="2:26" ht="15.75" customHeight="1">
      <c r="C978" s="103"/>
      <c r="D978" s="103"/>
      <c r="E978" s="103"/>
      <c r="F978" s="103"/>
      <c r="G978" s="103"/>
      <c r="H978" s="103"/>
      <c r="I978" s="103"/>
      <c r="J978" s="103"/>
      <c r="K978" s="103"/>
      <c r="L978" s="103"/>
      <c r="M978" s="103"/>
      <c r="N978" s="103"/>
      <c r="O978" s="103"/>
      <c r="P978" s="103"/>
      <c r="Q978" s="103"/>
    </row>
    <row r="979" spans="2:26" ht="15.75" customHeight="1">
      <c r="C979" s="103"/>
      <c r="D979" s="103"/>
      <c r="E979" s="103"/>
      <c r="F979" s="103"/>
      <c r="G979" s="103"/>
      <c r="H979" s="103"/>
      <c r="I979" s="103"/>
      <c r="J979" s="103"/>
      <c r="K979" s="103"/>
      <c r="L979" s="103"/>
      <c r="M979" s="103"/>
      <c r="N979" s="103"/>
      <c r="O979" s="103"/>
      <c r="P979" s="103"/>
      <c r="Q979" s="103"/>
    </row>
    <row r="980" spans="2:26" ht="15.75" customHeight="1">
      <c r="C980" s="103"/>
      <c r="D980" s="103"/>
      <c r="E980" s="103"/>
      <c r="F980" s="103"/>
      <c r="G980" s="103"/>
      <c r="H980" s="103"/>
      <c r="I980" s="103"/>
      <c r="J980" s="103"/>
      <c r="K980" s="103"/>
      <c r="L980" s="103"/>
      <c r="M980" s="103"/>
      <c r="N980" s="103"/>
      <c r="O980" s="103"/>
      <c r="P980" s="103"/>
      <c r="Q980" s="103"/>
    </row>
    <row r="981" spans="2:26" ht="15.75" customHeight="1">
      <c r="B981" s="977"/>
      <c r="C981" s="977"/>
      <c r="D981" s="977"/>
      <c r="E981" s="977"/>
      <c r="F981" s="977"/>
      <c r="G981" s="977"/>
      <c r="H981" s="977"/>
      <c r="I981" s="977"/>
      <c r="J981" s="977"/>
      <c r="K981" s="977"/>
      <c r="L981" s="977"/>
      <c r="M981" s="977"/>
      <c r="N981" s="977"/>
      <c r="O981" s="977"/>
      <c r="P981" s="977"/>
      <c r="Q981" s="977"/>
    </row>
    <row r="982" spans="2:26" s="37" customFormat="1" ht="15.75" customHeight="1">
      <c r="B982" s="977"/>
      <c r="C982" s="977"/>
      <c r="D982" s="977"/>
      <c r="E982" s="977"/>
      <c r="F982" s="977"/>
      <c r="G982" s="977"/>
      <c r="H982" s="977"/>
      <c r="I982" s="977"/>
      <c r="J982" s="977"/>
      <c r="K982" s="977"/>
      <c r="L982" s="977"/>
      <c r="M982" s="977"/>
      <c r="N982" s="977"/>
      <c r="O982" s="977"/>
      <c r="P982" s="977"/>
      <c r="Q982" s="977"/>
      <c r="S982" s="22"/>
      <c r="T982" s="22"/>
      <c r="U982" s="22"/>
      <c r="V982" s="22"/>
      <c r="W982" s="22"/>
      <c r="X982" s="22"/>
      <c r="Y982" s="22"/>
      <c r="Z982" s="22"/>
    </row>
    <row r="983" spans="2:26" s="37" customFormat="1" ht="15.75" customHeight="1">
      <c r="B983" s="977"/>
      <c r="C983" s="977"/>
      <c r="D983" s="977"/>
      <c r="E983" s="977"/>
      <c r="F983" s="977"/>
      <c r="G983" s="977"/>
      <c r="H983" s="977"/>
      <c r="I983" s="977"/>
      <c r="J983" s="977"/>
      <c r="K983" s="977"/>
      <c r="L983" s="977"/>
      <c r="M983" s="977"/>
      <c r="N983" s="977"/>
      <c r="O983" s="977"/>
      <c r="P983" s="977"/>
      <c r="Q983" s="977"/>
      <c r="S983" s="22"/>
      <c r="T983" s="22"/>
      <c r="U983" s="22"/>
      <c r="V983" s="22"/>
      <c r="W983" s="22"/>
      <c r="X983" s="22"/>
      <c r="Y983" s="22"/>
      <c r="Z983" s="22"/>
    </row>
    <row r="984" spans="2:26" s="37" customFormat="1" ht="15.75" customHeight="1">
      <c r="B984" s="22"/>
      <c r="C984" s="103"/>
      <c r="D984" s="103"/>
      <c r="E984" s="103"/>
      <c r="F984" s="103"/>
      <c r="G984" s="103"/>
      <c r="H984" s="103"/>
      <c r="I984" s="103"/>
      <c r="J984" s="103"/>
      <c r="K984" s="103"/>
      <c r="L984" s="103"/>
      <c r="M984" s="103"/>
      <c r="N984" s="103"/>
      <c r="O984" s="103"/>
      <c r="P984" s="103"/>
      <c r="Q984" s="103"/>
      <c r="S984" s="22"/>
      <c r="T984" s="22"/>
      <c r="U984" s="22"/>
      <c r="V984" s="22"/>
      <c r="W984" s="22"/>
      <c r="X984" s="22"/>
      <c r="Y984" s="22"/>
      <c r="Z984" s="22"/>
    </row>
    <row r="985" spans="2:26" s="37" customFormat="1" ht="15.75" customHeight="1">
      <c r="B985" s="977"/>
      <c r="C985" s="977"/>
      <c r="D985" s="977"/>
      <c r="E985" s="977"/>
      <c r="F985" s="977"/>
      <c r="G985" s="977"/>
      <c r="H985" s="977"/>
      <c r="I985" s="977"/>
      <c r="J985" s="977"/>
      <c r="K985" s="977"/>
      <c r="L985" s="977"/>
      <c r="M985" s="977"/>
      <c r="N985" s="977"/>
      <c r="O985" s="977"/>
      <c r="P985" s="977"/>
      <c r="Q985" s="977"/>
      <c r="S985" s="22"/>
      <c r="T985" s="22"/>
      <c r="U985" s="22"/>
      <c r="V985" s="22"/>
      <c r="W985" s="22"/>
      <c r="X985" s="22"/>
      <c r="Y985" s="22"/>
      <c r="Z985" s="22"/>
    </row>
    <row r="986" spans="2:26" s="37" customFormat="1" ht="15.75" customHeight="1">
      <c r="B986" s="977"/>
      <c r="C986" s="977"/>
      <c r="D986" s="977"/>
      <c r="E986" s="977"/>
      <c r="F986" s="977"/>
      <c r="G986" s="977"/>
      <c r="H986" s="977"/>
      <c r="I986" s="977"/>
      <c r="J986" s="977"/>
      <c r="K986" s="977"/>
      <c r="L986" s="977"/>
      <c r="M986" s="977"/>
      <c r="N986" s="977"/>
      <c r="O986" s="977"/>
      <c r="P986" s="977"/>
      <c r="Q986" s="977"/>
      <c r="S986" s="22"/>
      <c r="T986" s="22"/>
      <c r="U986" s="22"/>
      <c r="V986" s="22"/>
      <c r="W986" s="22"/>
      <c r="X986" s="22"/>
      <c r="Y986" s="22"/>
      <c r="Z986" s="22"/>
    </row>
    <row r="987" spans="2:26" s="37" customFormat="1" ht="15.75" customHeight="1">
      <c r="B987" s="977"/>
      <c r="C987" s="977"/>
      <c r="D987" s="977"/>
      <c r="E987" s="977"/>
      <c r="F987" s="977"/>
      <c r="G987" s="977"/>
      <c r="H987" s="977"/>
      <c r="I987" s="977"/>
      <c r="J987" s="977"/>
      <c r="K987" s="977"/>
      <c r="L987" s="977"/>
      <c r="M987" s="977"/>
      <c r="N987" s="977"/>
      <c r="O987" s="977"/>
      <c r="P987" s="977"/>
      <c r="Q987" s="977"/>
      <c r="S987" s="22"/>
      <c r="T987" s="22"/>
      <c r="U987" s="22"/>
      <c r="V987" s="22"/>
      <c r="W987" s="22"/>
      <c r="X987" s="22"/>
      <c r="Y987" s="22"/>
      <c r="Z987" s="22"/>
    </row>
    <row r="988" spans="2:26" s="37" customFormat="1">
      <c r="B988" s="22"/>
      <c r="C988" s="38"/>
      <c r="D988" s="38"/>
      <c r="E988" s="38"/>
      <c r="F988" s="38"/>
      <c r="G988" s="38"/>
      <c r="H988" s="38"/>
      <c r="I988" s="38"/>
      <c r="J988" s="38"/>
      <c r="K988" s="38"/>
      <c r="L988" s="38"/>
      <c r="M988" s="38"/>
      <c r="N988" s="38"/>
      <c r="O988" s="38"/>
      <c r="P988" s="38"/>
      <c r="Q988" s="39"/>
      <c r="S988" s="22"/>
      <c r="T988" s="22"/>
      <c r="U988" s="22"/>
      <c r="V988" s="22"/>
      <c r="W988" s="22"/>
      <c r="X988" s="22"/>
      <c r="Y988" s="22"/>
      <c r="Z988" s="22"/>
    </row>
    <row r="989" spans="2:26" s="37" customFormat="1">
      <c r="B989" s="22"/>
      <c r="C989" s="38"/>
      <c r="D989" s="38"/>
      <c r="E989" s="38"/>
      <c r="F989" s="38"/>
      <c r="G989" s="38"/>
      <c r="H989" s="38"/>
      <c r="I989" s="38"/>
      <c r="J989" s="38"/>
      <c r="K989" s="38"/>
      <c r="L989" s="38"/>
      <c r="M989" s="38"/>
      <c r="N989" s="38"/>
      <c r="O989" s="38"/>
      <c r="P989" s="38"/>
      <c r="Q989" s="39"/>
      <c r="S989" s="22"/>
      <c r="T989" s="22"/>
      <c r="U989" s="22"/>
      <c r="V989" s="22"/>
      <c r="W989" s="22"/>
      <c r="X989" s="22"/>
      <c r="Y989" s="22"/>
      <c r="Z989" s="22"/>
    </row>
    <row r="990" spans="2:26" s="37" customFormat="1">
      <c r="B990" s="22"/>
      <c r="C990" s="38"/>
      <c r="D990" s="38"/>
      <c r="E990" s="38"/>
      <c r="F990" s="38"/>
      <c r="G990" s="38"/>
      <c r="H990" s="38"/>
      <c r="I990" s="38"/>
      <c r="J990" s="38"/>
      <c r="K990" s="38"/>
      <c r="L990" s="38"/>
      <c r="M990" s="38"/>
      <c r="N990" s="38"/>
      <c r="O990" s="38"/>
      <c r="P990" s="38"/>
      <c r="Q990" s="39"/>
      <c r="S990" s="22"/>
      <c r="T990" s="22"/>
      <c r="U990" s="22"/>
      <c r="V990" s="22"/>
      <c r="W990" s="22"/>
      <c r="X990" s="22"/>
      <c r="Y990" s="22"/>
      <c r="Z990" s="22"/>
    </row>
    <row r="991" spans="2:26" s="37" customFormat="1" ht="21" customHeight="1" thickBot="1">
      <c r="B991" s="100"/>
      <c r="C991" s="101"/>
      <c r="D991" s="101"/>
      <c r="E991" s="101"/>
      <c r="F991" s="101"/>
      <c r="G991" s="101"/>
      <c r="H991" s="101"/>
      <c r="I991" s="101"/>
      <c r="J991" s="101"/>
      <c r="K991" s="101"/>
      <c r="L991" s="101"/>
      <c r="M991" s="101"/>
      <c r="N991" s="101"/>
      <c r="O991" s="101"/>
      <c r="P991" s="101"/>
      <c r="Q991" s="101"/>
      <c r="S991" s="22"/>
      <c r="T991" s="22"/>
      <c r="U991" s="22"/>
      <c r="V991" s="22"/>
      <c r="W991" s="22"/>
      <c r="X991" s="22"/>
      <c r="Y991" s="22"/>
      <c r="Z991" s="22"/>
    </row>
    <row r="992" spans="2:26" s="37" customFormat="1">
      <c r="B992" s="22"/>
      <c r="C992" s="38"/>
      <c r="D992" s="38"/>
      <c r="E992" s="38"/>
      <c r="F992" s="38"/>
      <c r="G992" s="38"/>
      <c r="H992" s="38"/>
      <c r="I992" s="38"/>
      <c r="J992" s="38"/>
      <c r="K992" s="38"/>
      <c r="L992" s="38"/>
      <c r="M992" s="38"/>
      <c r="N992" s="38"/>
      <c r="O992" s="38"/>
      <c r="P992" s="38"/>
      <c r="Q992" s="39"/>
      <c r="S992" s="22"/>
      <c r="T992" s="22"/>
      <c r="U992" s="22"/>
      <c r="V992" s="22"/>
      <c r="W992" s="22"/>
      <c r="X992" s="22"/>
      <c r="Y992" s="22"/>
      <c r="Z992" s="22"/>
    </row>
    <row r="993" spans="2:26" s="37" customFormat="1">
      <c r="B993" s="102"/>
      <c r="C993" s="38"/>
      <c r="D993" s="38"/>
      <c r="E993" s="38"/>
      <c r="F993" s="38"/>
      <c r="G993" s="38"/>
      <c r="H993" s="38"/>
      <c r="I993" s="38"/>
      <c r="J993" s="38"/>
      <c r="K993" s="38"/>
      <c r="L993" s="38"/>
      <c r="M993" s="38"/>
      <c r="N993" s="38"/>
      <c r="O993" s="38"/>
      <c r="P993" s="38"/>
      <c r="Q993" s="39"/>
      <c r="S993" s="22"/>
      <c r="T993" s="22"/>
      <c r="U993" s="22"/>
      <c r="V993" s="22"/>
      <c r="W993" s="22"/>
      <c r="X993" s="22"/>
      <c r="Y993" s="22"/>
      <c r="Z993" s="22"/>
    </row>
    <row r="994" spans="2:26" s="37" customFormat="1">
      <c r="B994" s="22"/>
      <c r="C994" s="38"/>
      <c r="D994" s="38"/>
      <c r="E994" s="38"/>
      <c r="F994" s="38"/>
      <c r="G994" s="38"/>
      <c r="H994" s="38"/>
      <c r="I994" s="38"/>
      <c r="J994" s="38"/>
      <c r="K994" s="38"/>
      <c r="L994" s="38"/>
      <c r="M994" s="38"/>
      <c r="N994" s="38"/>
      <c r="O994" s="38"/>
      <c r="P994" s="38"/>
      <c r="Q994" s="39"/>
      <c r="S994" s="22"/>
      <c r="T994" s="22"/>
      <c r="U994" s="22"/>
      <c r="V994" s="22"/>
      <c r="W994" s="22"/>
      <c r="X994" s="22"/>
      <c r="Y994" s="22"/>
      <c r="Z994" s="22"/>
    </row>
    <row r="995" spans="2:26" s="37" customFormat="1" ht="14.25">
      <c r="B995" s="977"/>
      <c r="C995" s="977"/>
      <c r="D995" s="977"/>
      <c r="E995" s="977"/>
      <c r="F995" s="977"/>
      <c r="G995" s="977"/>
      <c r="H995" s="977"/>
      <c r="I995" s="977"/>
      <c r="J995" s="977"/>
      <c r="K995" s="977"/>
      <c r="L995" s="977"/>
      <c r="M995" s="977"/>
      <c r="N995" s="977"/>
      <c r="O995" s="977"/>
      <c r="P995" s="977"/>
      <c r="Q995" s="977"/>
      <c r="S995" s="22"/>
      <c r="T995" s="22"/>
      <c r="U995" s="22"/>
      <c r="V995" s="22"/>
      <c r="W995" s="22"/>
      <c r="X995" s="22"/>
      <c r="Y995" s="22"/>
      <c r="Z995" s="22"/>
    </row>
    <row r="996" spans="2:26" s="37" customFormat="1" ht="15.75" customHeight="1">
      <c r="B996" s="977"/>
      <c r="C996" s="977"/>
      <c r="D996" s="977"/>
      <c r="E996" s="977"/>
      <c r="F996" s="977"/>
      <c r="G996" s="977"/>
      <c r="H996" s="977"/>
      <c r="I996" s="977"/>
      <c r="J996" s="977"/>
      <c r="K996" s="977"/>
      <c r="L996" s="977"/>
      <c r="M996" s="977"/>
      <c r="N996" s="977"/>
      <c r="O996" s="977"/>
      <c r="P996" s="977"/>
      <c r="Q996" s="977"/>
      <c r="S996" s="22"/>
      <c r="T996" s="22"/>
      <c r="U996" s="22"/>
      <c r="V996" s="22"/>
      <c r="W996" s="22"/>
      <c r="X996" s="22"/>
      <c r="Y996" s="22"/>
      <c r="Z996" s="22"/>
    </row>
    <row r="997" spans="2:26" s="37" customFormat="1" ht="15.75" customHeight="1">
      <c r="B997" s="977"/>
      <c r="C997" s="977"/>
      <c r="D997" s="977"/>
      <c r="E997" s="977"/>
      <c r="F997" s="977"/>
      <c r="G997" s="977"/>
      <c r="H997" s="977"/>
      <c r="I997" s="977"/>
      <c r="J997" s="977"/>
      <c r="K997" s="977"/>
      <c r="L997" s="977"/>
      <c r="M997" s="977"/>
      <c r="N997" s="977"/>
      <c r="O997" s="977"/>
      <c r="P997" s="977"/>
      <c r="Q997" s="977"/>
      <c r="S997" s="22"/>
      <c r="T997" s="22"/>
      <c r="U997" s="22"/>
      <c r="V997" s="22"/>
      <c r="W997" s="22"/>
      <c r="X997" s="22"/>
      <c r="Y997" s="22"/>
      <c r="Z997" s="22"/>
    </row>
    <row r="998" spans="2:26" s="37" customFormat="1" ht="21" customHeight="1">
      <c r="B998" s="977"/>
      <c r="C998" s="977"/>
      <c r="D998" s="977"/>
      <c r="E998" s="977"/>
      <c r="F998" s="977"/>
      <c r="G998" s="977"/>
      <c r="H998" s="977"/>
      <c r="I998" s="977"/>
      <c r="J998" s="977"/>
      <c r="K998" s="977"/>
      <c r="L998" s="977"/>
      <c r="M998" s="977"/>
      <c r="N998" s="977"/>
      <c r="O998" s="977"/>
      <c r="P998" s="977"/>
      <c r="Q998" s="977"/>
      <c r="S998" s="22"/>
      <c r="T998" s="22"/>
      <c r="U998" s="22"/>
      <c r="V998" s="22"/>
      <c r="W998" s="22"/>
      <c r="X998" s="22"/>
      <c r="Y998" s="22"/>
      <c r="Z998" s="22"/>
    </row>
    <row r="999" spans="2:26" s="37" customFormat="1" ht="15.75" customHeight="1">
      <c r="B999" s="977"/>
      <c r="C999" s="977"/>
      <c r="D999" s="977"/>
      <c r="E999" s="977"/>
      <c r="F999" s="977"/>
      <c r="G999" s="977"/>
      <c r="H999" s="977"/>
      <c r="I999" s="977"/>
      <c r="J999" s="977"/>
      <c r="K999" s="977"/>
      <c r="L999" s="977"/>
      <c r="M999" s="977"/>
      <c r="N999" s="977"/>
      <c r="O999" s="977"/>
      <c r="P999" s="977"/>
      <c r="Q999" s="977"/>
      <c r="S999" s="22"/>
      <c r="T999" s="22"/>
      <c r="U999" s="22"/>
      <c r="V999" s="22"/>
      <c r="W999" s="22"/>
      <c r="X999" s="22"/>
      <c r="Y999" s="22"/>
      <c r="Z999" s="22"/>
    </row>
    <row r="1000" spans="2:26" s="37" customFormat="1" ht="15.75" customHeight="1">
      <c r="B1000" s="977"/>
      <c r="C1000" s="977"/>
      <c r="D1000" s="977"/>
      <c r="E1000" s="977"/>
      <c r="F1000" s="977"/>
      <c r="G1000" s="977"/>
      <c r="H1000" s="977"/>
      <c r="I1000" s="977"/>
      <c r="J1000" s="977"/>
      <c r="K1000" s="977"/>
      <c r="L1000" s="977"/>
      <c r="M1000" s="977"/>
      <c r="N1000" s="977"/>
      <c r="O1000" s="977"/>
      <c r="P1000" s="977"/>
      <c r="Q1000" s="977"/>
      <c r="S1000" s="22"/>
      <c r="T1000" s="22"/>
      <c r="U1000" s="22"/>
      <c r="V1000" s="22"/>
      <c r="W1000" s="22"/>
      <c r="X1000" s="22"/>
      <c r="Y1000" s="22"/>
      <c r="Z1000" s="22"/>
    </row>
    <row r="1001" spans="2:26" s="37" customFormat="1" ht="15.75" customHeight="1">
      <c r="B1001" s="977"/>
      <c r="C1001" s="977"/>
      <c r="D1001" s="977"/>
      <c r="E1001" s="977"/>
      <c r="F1001" s="977"/>
      <c r="G1001" s="977"/>
      <c r="H1001" s="977"/>
      <c r="I1001" s="977"/>
      <c r="J1001" s="977"/>
      <c r="K1001" s="977"/>
      <c r="L1001" s="977"/>
      <c r="M1001" s="977"/>
      <c r="N1001" s="977"/>
      <c r="O1001" s="977"/>
      <c r="P1001" s="977"/>
      <c r="Q1001" s="977"/>
      <c r="S1001" s="22"/>
      <c r="T1001" s="22"/>
      <c r="U1001" s="22"/>
      <c r="V1001" s="22"/>
      <c r="W1001" s="22"/>
      <c r="X1001" s="22"/>
      <c r="Y1001" s="22"/>
      <c r="Z1001" s="22"/>
    </row>
    <row r="1002" spans="2:26" s="37" customFormat="1" ht="14.25">
      <c r="B1002" s="977"/>
      <c r="C1002" s="977"/>
      <c r="D1002" s="977"/>
      <c r="E1002" s="977"/>
      <c r="F1002" s="977"/>
      <c r="G1002" s="977"/>
      <c r="H1002" s="977"/>
      <c r="I1002" s="977"/>
      <c r="J1002" s="977"/>
      <c r="K1002" s="977"/>
      <c r="L1002" s="977"/>
      <c r="M1002" s="977"/>
      <c r="N1002" s="977"/>
      <c r="O1002" s="977"/>
      <c r="P1002" s="977"/>
      <c r="Q1002" s="977"/>
      <c r="S1002" s="22"/>
      <c r="T1002" s="22"/>
      <c r="U1002" s="22"/>
      <c r="V1002" s="22"/>
      <c r="W1002" s="22"/>
      <c r="X1002" s="22"/>
      <c r="Y1002" s="22"/>
      <c r="Z1002" s="22"/>
    </row>
    <row r="1003" spans="2:26" s="37" customFormat="1" ht="14.25">
      <c r="B1003" s="22"/>
      <c r="C1003" s="22"/>
      <c r="D1003" s="22"/>
      <c r="E1003" s="22"/>
      <c r="F1003" s="22"/>
      <c r="G1003" s="22"/>
      <c r="H1003" s="22"/>
      <c r="I1003" s="22"/>
      <c r="J1003" s="22"/>
      <c r="K1003" s="22"/>
      <c r="L1003" s="22"/>
      <c r="M1003" s="22"/>
      <c r="N1003" s="22"/>
      <c r="O1003" s="22"/>
      <c r="P1003" s="22"/>
      <c r="Q1003" s="22"/>
      <c r="S1003" s="22"/>
      <c r="T1003" s="22"/>
      <c r="U1003" s="22"/>
      <c r="V1003" s="22"/>
      <c r="W1003" s="22"/>
      <c r="X1003" s="22"/>
      <c r="Y1003" s="22"/>
      <c r="Z1003" s="22"/>
    </row>
    <row r="1004" spans="2:26" s="37" customFormat="1" ht="14.25">
      <c r="B1004" s="1009"/>
      <c r="C1004" s="1009"/>
      <c r="D1004" s="1009"/>
      <c r="E1004" s="1009"/>
      <c r="F1004" s="1009"/>
      <c r="G1004" s="1009"/>
      <c r="H1004" s="1009"/>
      <c r="I1004" s="1009"/>
      <c r="J1004" s="1009"/>
      <c r="K1004" s="1009"/>
      <c r="L1004" s="1009"/>
      <c r="M1004" s="1009"/>
      <c r="N1004" s="1009"/>
      <c r="O1004" s="1009"/>
      <c r="P1004" s="1009"/>
      <c r="Q1004" s="1009"/>
      <c r="S1004" s="22"/>
      <c r="T1004" s="22"/>
      <c r="U1004" s="22"/>
      <c r="V1004" s="22"/>
      <c r="W1004" s="22"/>
      <c r="X1004" s="22"/>
      <c r="Y1004" s="22"/>
      <c r="Z1004" s="22"/>
    </row>
    <row r="1005" spans="2:26" s="37" customFormat="1" ht="15.75" customHeight="1">
      <c r="B1005" s="1009"/>
      <c r="C1005" s="1009"/>
      <c r="D1005" s="1009"/>
      <c r="E1005" s="1009"/>
      <c r="F1005" s="1009"/>
      <c r="G1005" s="1009"/>
      <c r="H1005" s="1009"/>
      <c r="I1005" s="1009"/>
      <c r="J1005" s="1009"/>
      <c r="K1005" s="1009"/>
      <c r="L1005" s="1009"/>
      <c r="M1005" s="1009"/>
      <c r="N1005" s="1009"/>
      <c r="O1005" s="1009"/>
      <c r="P1005" s="1009"/>
      <c r="Q1005" s="1009"/>
      <c r="S1005" s="22"/>
      <c r="T1005" s="22"/>
      <c r="U1005" s="22"/>
      <c r="V1005" s="22"/>
      <c r="W1005" s="22"/>
      <c r="X1005" s="22"/>
      <c r="Y1005" s="22"/>
      <c r="Z1005" s="22"/>
    </row>
    <row r="1006" spans="2:26" s="37" customFormat="1" ht="15.75" customHeight="1">
      <c r="B1006" s="1009"/>
      <c r="C1006" s="1009"/>
      <c r="D1006" s="1009"/>
      <c r="E1006" s="1009"/>
      <c r="F1006" s="1009"/>
      <c r="G1006" s="1009"/>
      <c r="H1006" s="1009"/>
      <c r="I1006" s="1009"/>
      <c r="J1006" s="1009"/>
      <c r="K1006" s="1009"/>
      <c r="L1006" s="1009"/>
      <c r="M1006" s="1009"/>
      <c r="N1006" s="1009"/>
      <c r="O1006" s="1009"/>
      <c r="P1006" s="1009"/>
      <c r="Q1006" s="1009"/>
      <c r="S1006" s="22"/>
      <c r="T1006" s="22"/>
      <c r="U1006" s="22"/>
      <c r="V1006" s="22"/>
      <c r="W1006" s="22"/>
      <c r="X1006" s="22"/>
      <c r="Y1006" s="22"/>
      <c r="Z1006" s="22"/>
    </row>
    <row r="1007" spans="2:26" s="37" customFormat="1" ht="15.75" customHeight="1">
      <c r="B1007" s="1009"/>
      <c r="C1007" s="1009"/>
      <c r="D1007" s="1009"/>
      <c r="E1007" s="1009"/>
      <c r="F1007" s="1009"/>
      <c r="G1007" s="1009"/>
      <c r="H1007" s="1009"/>
      <c r="I1007" s="1009"/>
      <c r="J1007" s="1009"/>
      <c r="K1007" s="1009"/>
      <c r="L1007" s="1009"/>
      <c r="M1007" s="1009"/>
      <c r="N1007" s="1009"/>
      <c r="O1007" s="1009"/>
      <c r="P1007" s="1009"/>
      <c r="Q1007" s="1009"/>
      <c r="S1007" s="22"/>
      <c r="T1007" s="22"/>
      <c r="U1007" s="22"/>
      <c r="V1007" s="22"/>
      <c r="W1007" s="22"/>
      <c r="X1007" s="22"/>
      <c r="Y1007" s="22"/>
      <c r="Z1007" s="22"/>
    </row>
    <row r="1008" spans="2:26" s="37" customFormat="1" ht="15.75" customHeight="1">
      <c r="B1008" s="1009"/>
      <c r="C1008" s="1009"/>
      <c r="D1008" s="1009"/>
      <c r="E1008" s="1009"/>
      <c r="F1008" s="1009"/>
      <c r="G1008" s="1009"/>
      <c r="H1008" s="1009"/>
      <c r="I1008" s="1009"/>
      <c r="J1008" s="1009"/>
      <c r="K1008" s="1009"/>
      <c r="L1008" s="1009"/>
      <c r="M1008" s="1009"/>
      <c r="N1008" s="1009"/>
      <c r="O1008" s="1009"/>
      <c r="P1008" s="1009"/>
      <c r="Q1008" s="1009"/>
      <c r="S1008" s="22"/>
      <c r="T1008" s="22"/>
      <c r="U1008" s="22"/>
      <c r="V1008" s="22"/>
      <c r="W1008" s="22"/>
      <c r="X1008" s="22"/>
      <c r="Y1008" s="22"/>
      <c r="Z1008" s="22"/>
    </row>
    <row r="1009" spans="2:26" s="37" customFormat="1" ht="15.75" customHeight="1">
      <c r="B1009" s="1009"/>
      <c r="C1009" s="1009"/>
      <c r="D1009" s="1009"/>
      <c r="E1009" s="1009"/>
      <c r="F1009" s="1009"/>
      <c r="G1009" s="1009"/>
      <c r="H1009" s="1009"/>
      <c r="I1009" s="1009"/>
      <c r="J1009" s="1009"/>
      <c r="K1009" s="1009"/>
      <c r="L1009" s="1009"/>
      <c r="M1009" s="1009"/>
      <c r="N1009" s="1009"/>
      <c r="O1009" s="1009"/>
      <c r="P1009" s="1009"/>
      <c r="Q1009" s="1009"/>
      <c r="S1009" s="22"/>
      <c r="T1009" s="22"/>
      <c r="U1009" s="22"/>
      <c r="V1009" s="22"/>
      <c r="W1009" s="22"/>
      <c r="X1009" s="22"/>
      <c r="Y1009" s="22"/>
      <c r="Z1009" s="22"/>
    </row>
    <row r="1010" spans="2:26" s="37" customFormat="1" ht="18.75" customHeight="1">
      <c r="B1010" s="1009"/>
      <c r="C1010" s="1009"/>
      <c r="D1010" s="1009"/>
      <c r="E1010" s="1009"/>
      <c r="F1010" s="1009"/>
      <c r="G1010" s="1009"/>
      <c r="H1010" s="1009"/>
      <c r="I1010" s="1009"/>
      <c r="J1010" s="1009"/>
      <c r="K1010" s="1009"/>
      <c r="L1010" s="1009"/>
      <c r="M1010" s="1009"/>
      <c r="N1010" s="1009"/>
      <c r="O1010" s="1009"/>
      <c r="P1010" s="1009"/>
      <c r="Q1010" s="1009"/>
      <c r="S1010" s="22"/>
      <c r="T1010" s="22"/>
      <c r="U1010" s="22"/>
      <c r="V1010" s="22"/>
      <c r="W1010" s="22"/>
      <c r="X1010" s="22"/>
      <c r="Y1010" s="22"/>
      <c r="Z1010" s="22"/>
    </row>
    <row r="1011" spans="2:26" s="37" customFormat="1" ht="14.25">
      <c r="B1011" s="22"/>
      <c r="C1011" s="22"/>
      <c r="D1011" s="22"/>
      <c r="E1011" s="22"/>
      <c r="F1011" s="22"/>
      <c r="G1011" s="22"/>
      <c r="H1011" s="22"/>
      <c r="I1011" s="22"/>
      <c r="J1011" s="22"/>
      <c r="K1011" s="22"/>
      <c r="L1011" s="22"/>
      <c r="M1011" s="22"/>
      <c r="N1011" s="22"/>
      <c r="O1011" s="22"/>
      <c r="P1011" s="22"/>
      <c r="Q1011" s="22"/>
      <c r="S1011" s="22"/>
      <c r="T1011" s="22"/>
      <c r="U1011" s="22"/>
      <c r="V1011" s="22"/>
      <c r="W1011" s="22"/>
      <c r="X1011" s="22"/>
      <c r="Y1011" s="22"/>
      <c r="Z1011" s="22"/>
    </row>
    <row r="1012" spans="2:26" s="37" customFormat="1" ht="24.75" customHeight="1">
      <c r="B1012" s="984"/>
      <c r="C1012" s="984"/>
      <c r="D1012" s="984"/>
      <c r="E1012" s="984"/>
      <c r="F1012" s="984"/>
      <c r="G1012" s="984"/>
      <c r="H1012" s="984"/>
      <c r="I1012" s="984"/>
      <c r="J1012" s="984"/>
      <c r="K1012" s="984"/>
      <c r="L1012" s="984"/>
      <c r="M1012" s="984"/>
      <c r="N1012" s="984"/>
      <c r="O1012" s="984"/>
      <c r="P1012" s="984"/>
      <c r="Q1012" s="984"/>
      <c r="S1012" s="22"/>
      <c r="T1012" s="22"/>
      <c r="U1012" s="22"/>
      <c r="V1012" s="22"/>
      <c r="W1012" s="22"/>
      <c r="X1012" s="22"/>
      <c r="Y1012" s="22"/>
      <c r="Z1012" s="22"/>
    </row>
    <row r="1013" spans="2:26" s="37" customFormat="1" ht="14.25">
      <c r="B1013" s="984"/>
      <c r="C1013" s="984"/>
      <c r="D1013" s="984"/>
      <c r="E1013" s="984"/>
      <c r="F1013" s="984"/>
      <c r="G1013" s="984"/>
      <c r="H1013" s="984"/>
      <c r="I1013" s="984"/>
      <c r="J1013" s="984"/>
      <c r="K1013" s="984"/>
      <c r="L1013" s="984"/>
      <c r="M1013" s="984"/>
      <c r="N1013" s="984"/>
      <c r="O1013" s="984"/>
      <c r="P1013" s="984"/>
      <c r="Q1013" s="984"/>
      <c r="S1013" s="22"/>
      <c r="T1013" s="22"/>
      <c r="U1013" s="22"/>
      <c r="V1013" s="22"/>
      <c r="W1013" s="22"/>
      <c r="X1013" s="22"/>
      <c r="Y1013" s="22"/>
      <c r="Z1013" s="22"/>
    </row>
    <row r="1014" spans="2:26" s="37" customFormat="1" ht="15.75" customHeight="1">
      <c r="B1014" s="22"/>
      <c r="C1014" s="38"/>
      <c r="D1014" s="38"/>
      <c r="E1014" s="38"/>
      <c r="F1014" s="38"/>
      <c r="G1014" s="38"/>
      <c r="H1014" s="38"/>
      <c r="I1014" s="38"/>
      <c r="J1014" s="38"/>
      <c r="K1014" s="38"/>
      <c r="L1014" s="38"/>
      <c r="M1014" s="38"/>
      <c r="N1014" s="38"/>
      <c r="O1014" s="38"/>
      <c r="P1014" s="38"/>
      <c r="Q1014" s="39"/>
      <c r="S1014" s="22"/>
      <c r="T1014" s="22"/>
      <c r="U1014" s="22"/>
      <c r="V1014" s="22"/>
      <c r="W1014" s="22"/>
      <c r="X1014" s="22"/>
      <c r="Y1014" s="22"/>
      <c r="Z1014" s="22"/>
    </row>
    <row r="1015" spans="2:26" s="37" customFormat="1" ht="15.75" customHeight="1">
      <c r="B1015" s="981"/>
      <c r="C1015" s="981"/>
      <c r="D1015" s="981"/>
      <c r="E1015" s="981"/>
      <c r="F1015" s="981"/>
      <c r="G1015" s="981"/>
      <c r="H1015" s="981"/>
      <c r="I1015" s="981"/>
      <c r="J1015" s="981"/>
      <c r="K1015" s="981"/>
      <c r="L1015" s="981"/>
      <c r="M1015" s="981"/>
      <c r="N1015" s="981"/>
      <c r="O1015" s="981"/>
      <c r="P1015" s="981"/>
      <c r="Q1015" s="981"/>
      <c r="S1015" s="22"/>
      <c r="T1015" s="22"/>
      <c r="U1015" s="22"/>
      <c r="V1015" s="22"/>
      <c r="W1015" s="22"/>
      <c r="X1015" s="22"/>
      <c r="Y1015" s="22"/>
      <c r="Z1015" s="22"/>
    </row>
    <row r="1016" spans="2:26" s="37" customFormat="1" ht="15.75" customHeight="1">
      <c r="B1016" s="981"/>
      <c r="C1016" s="981"/>
      <c r="D1016" s="981"/>
      <c r="E1016" s="981"/>
      <c r="F1016" s="981"/>
      <c r="G1016" s="981"/>
      <c r="H1016" s="981"/>
      <c r="I1016" s="981"/>
      <c r="J1016" s="981"/>
      <c r="K1016" s="981"/>
      <c r="L1016" s="981"/>
      <c r="M1016" s="981"/>
      <c r="N1016" s="981"/>
      <c r="O1016" s="981"/>
      <c r="P1016" s="981"/>
      <c r="Q1016" s="981"/>
      <c r="S1016" s="22"/>
      <c r="T1016" s="22"/>
      <c r="U1016" s="22"/>
      <c r="V1016" s="22"/>
      <c r="W1016" s="22"/>
      <c r="X1016" s="22"/>
      <c r="Y1016" s="22"/>
      <c r="Z1016" s="22"/>
    </row>
    <row r="1017" spans="2:26" s="37" customFormat="1" ht="15.75" customHeight="1">
      <c r="B1017" s="981"/>
      <c r="C1017" s="981"/>
      <c r="D1017" s="981"/>
      <c r="E1017" s="981"/>
      <c r="F1017" s="981"/>
      <c r="G1017" s="981"/>
      <c r="H1017" s="981"/>
      <c r="I1017" s="981"/>
      <c r="J1017" s="981"/>
      <c r="K1017" s="981"/>
      <c r="L1017" s="981"/>
      <c r="M1017" s="981"/>
      <c r="N1017" s="981"/>
      <c r="O1017" s="981"/>
      <c r="P1017" s="981"/>
      <c r="Q1017" s="981"/>
      <c r="S1017" s="22"/>
      <c r="T1017" s="22"/>
      <c r="U1017" s="22"/>
      <c r="V1017" s="22"/>
      <c r="W1017" s="22"/>
      <c r="X1017" s="22"/>
      <c r="Y1017" s="22"/>
      <c r="Z1017" s="22"/>
    </row>
    <row r="1018" spans="2:26" s="37" customFormat="1" ht="21.75" customHeight="1">
      <c r="B1018" s="981"/>
      <c r="C1018" s="981"/>
      <c r="D1018" s="981"/>
      <c r="E1018" s="981"/>
      <c r="F1018" s="981"/>
      <c r="G1018" s="981"/>
      <c r="H1018" s="981"/>
      <c r="I1018" s="981"/>
      <c r="J1018" s="981"/>
      <c r="K1018" s="981"/>
      <c r="L1018" s="981"/>
      <c r="M1018" s="981"/>
      <c r="N1018" s="981"/>
      <c r="O1018" s="981"/>
      <c r="P1018" s="981"/>
      <c r="Q1018" s="981"/>
      <c r="S1018" s="22"/>
      <c r="T1018" s="22"/>
      <c r="U1018" s="22"/>
      <c r="V1018" s="22"/>
      <c r="W1018" s="22"/>
      <c r="X1018" s="22"/>
      <c r="Y1018" s="22"/>
      <c r="Z1018" s="22"/>
    </row>
    <row r="1019" spans="2:26" s="37" customFormat="1" ht="15.75" customHeight="1">
      <c r="B1019" s="981"/>
      <c r="C1019" s="981"/>
      <c r="D1019" s="981"/>
      <c r="E1019" s="981"/>
      <c r="F1019" s="981"/>
      <c r="G1019" s="981"/>
      <c r="H1019" s="981"/>
      <c r="I1019" s="981"/>
      <c r="J1019" s="981"/>
      <c r="K1019" s="981"/>
      <c r="L1019" s="981"/>
      <c r="M1019" s="981"/>
      <c r="N1019" s="981"/>
      <c r="O1019" s="981"/>
      <c r="P1019" s="981"/>
      <c r="Q1019" s="981"/>
      <c r="S1019" s="22"/>
      <c r="T1019" s="22"/>
      <c r="U1019" s="22"/>
      <c r="V1019" s="22"/>
      <c r="W1019" s="22"/>
      <c r="X1019" s="22"/>
      <c r="Y1019" s="22"/>
      <c r="Z1019" s="22"/>
    </row>
    <row r="1020" spans="2:26" s="37" customFormat="1" ht="15.75" customHeight="1">
      <c r="B1020" s="981"/>
      <c r="C1020" s="981"/>
      <c r="D1020" s="981"/>
      <c r="E1020" s="981"/>
      <c r="F1020" s="981"/>
      <c r="G1020" s="981"/>
      <c r="H1020" s="981"/>
      <c r="I1020" s="981"/>
      <c r="J1020" s="981"/>
      <c r="K1020" s="981"/>
      <c r="L1020" s="981"/>
      <c r="M1020" s="981"/>
      <c r="N1020" s="981"/>
      <c r="O1020" s="981"/>
      <c r="P1020" s="981"/>
      <c r="Q1020" s="981"/>
      <c r="S1020" s="22"/>
      <c r="T1020" s="22"/>
      <c r="U1020" s="22"/>
      <c r="V1020" s="22"/>
      <c r="W1020" s="22"/>
      <c r="X1020" s="22"/>
      <c r="Y1020" s="22"/>
      <c r="Z1020" s="22"/>
    </row>
    <row r="1021" spans="2:26" s="37" customFormat="1" ht="15.75" customHeight="1">
      <c r="B1021" s="981"/>
      <c r="C1021" s="981"/>
      <c r="D1021" s="981"/>
      <c r="E1021" s="981"/>
      <c r="F1021" s="981"/>
      <c r="G1021" s="981"/>
      <c r="H1021" s="981"/>
      <c r="I1021" s="981"/>
      <c r="J1021" s="981"/>
      <c r="K1021" s="981"/>
      <c r="L1021" s="981"/>
      <c r="M1021" s="981"/>
      <c r="N1021" s="981"/>
      <c r="O1021" s="981"/>
      <c r="P1021" s="981"/>
      <c r="Q1021" s="981"/>
      <c r="S1021" s="22"/>
      <c r="T1021" s="22"/>
      <c r="U1021" s="22"/>
      <c r="V1021" s="22"/>
      <c r="W1021" s="22"/>
      <c r="X1021" s="22"/>
      <c r="Y1021" s="22"/>
      <c r="Z1021" s="22"/>
    </row>
    <row r="1022" spans="2:26" s="37" customFormat="1" ht="15.75" customHeight="1">
      <c r="B1022" s="981"/>
      <c r="C1022" s="981"/>
      <c r="D1022" s="981"/>
      <c r="E1022" s="981"/>
      <c r="F1022" s="981"/>
      <c r="G1022" s="981"/>
      <c r="H1022" s="981"/>
      <c r="I1022" s="981"/>
      <c r="J1022" s="981"/>
      <c r="K1022" s="981"/>
      <c r="L1022" s="981"/>
      <c r="M1022" s="981"/>
      <c r="N1022" s="981"/>
      <c r="O1022" s="981"/>
      <c r="P1022" s="981"/>
      <c r="Q1022" s="981"/>
      <c r="S1022" s="22"/>
      <c r="T1022" s="22"/>
      <c r="U1022" s="22"/>
      <c r="V1022" s="22"/>
      <c r="W1022" s="22"/>
      <c r="X1022" s="22"/>
      <c r="Y1022" s="22"/>
      <c r="Z1022" s="22"/>
    </row>
    <row r="1023" spans="2:26" s="37" customFormat="1" ht="15.75" customHeight="1">
      <c r="B1023" s="981"/>
      <c r="C1023" s="981"/>
      <c r="D1023" s="981"/>
      <c r="E1023" s="981"/>
      <c r="F1023" s="981"/>
      <c r="G1023" s="981"/>
      <c r="H1023" s="981"/>
      <c r="I1023" s="981"/>
      <c r="J1023" s="981"/>
      <c r="K1023" s="981"/>
      <c r="L1023" s="981"/>
      <c r="M1023" s="981"/>
      <c r="N1023" s="981"/>
      <c r="O1023" s="981"/>
      <c r="P1023" s="981"/>
      <c r="Q1023" s="981"/>
      <c r="S1023" s="22"/>
      <c r="T1023" s="22"/>
      <c r="U1023" s="22"/>
      <c r="V1023" s="22"/>
      <c r="W1023" s="22"/>
      <c r="X1023" s="22"/>
      <c r="Y1023" s="22"/>
      <c r="Z1023" s="22"/>
    </row>
    <row r="1024" spans="2:26" s="37" customFormat="1" ht="15.75" customHeight="1">
      <c r="B1024" s="33"/>
      <c r="C1024" s="33"/>
      <c r="D1024" s="33"/>
      <c r="E1024" s="33"/>
      <c r="F1024" s="33"/>
      <c r="G1024" s="33"/>
      <c r="H1024" s="33"/>
      <c r="I1024" s="33"/>
      <c r="J1024" s="33"/>
      <c r="K1024" s="33"/>
      <c r="L1024" s="33"/>
      <c r="M1024" s="33"/>
      <c r="N1024" s="33"/>
      <c r="O1024" s="33"/>
      <c r="P1024" s="33"/>
      <c r="Q1024" s="33"/>
      <c r="S1024" s="22"/>
      <c r="T1024" s="22"/>
      <c r="U1024" s="22"/>
      <c r="V1024" s="22"/>
      <c r="W1024" s="22"/>
      <c r="X1024" s="22"/>
      <c r="Y1024" s="22"/>
      <c r="Z1024" s="22"/>
    </row>
    <row r="1025" spans="2:26" s="37" customFormat="1" ht="18.75" customHeight="1">
      <c r="B1025" s="999"/>
      <c r="C1025" s="999"/>
      <c r="D1025" s="999"/>
      <c r="E1025" s="999"/>
      <c r="F1025" s="999"/>
      <c r="G1025" s="999"/>
      <c r="H1025" s="999"/>
      <c r="I1025" s="999"/>
      <c r="J1025" s="999"/>
      <c r="K1025" s="999"/>
      <c r="L1025" s="999"/>
      <c r="M1025" s="999"/>
      <c r="N1025" s="999"/>
      <c r="O1025" s="999"/>
      <c r="P1025" s="999"/>
      <c r="Q1025" s="999"/>
      <c r="S1025" s="22"/>
      <c r="T1025" s="22"/>
      <c r="U1025" s="22"/>
      <c r="V1025" s="22"/>
      <c r="W1025" s="22"/>
      <c r="X1025" s="22"/>
      <c r="Y1025" s="22"/>
      <c r="Z1025" s="22"/>
    </row>
    <row r="1026" spans="2:26" s="37" customFormat="1" ht="19.5" customHeight="1">
      <c r="B1026" s="999"/>
      <c r="C1026" s="999"/>
      <c r="D1026" s="999"/>
      <c r="E1026" s="999"/>
      <c r="F1026" s="999"/>
      <c r="G1026" s="999"/>
      <c r="H1026" s="999"/>
      <c r="I1026" s="999"/>
      <c r="J1026" s="999"/>
      <c r="K1026" s="999"/>
      <c r="L1026" s="999"/>
      <c r="M1026" s="999"/>
      <c r="N1026" s="999"/>
      <c r="O1026" s="999"/>
      <c r="P1026" s="999"/>
      <c r="Q1026" s="999"/>
      <c r="S1026" s="22"/>
      <c r="T1026" s="22"/>
      <c r="U1026" s="22"/>
      <c r="V1026" s="22"/>
      <c r="W1026" s="22"/>
      <c r="X1026" s="22"/>
      <c r="Y1026" s="22"/>
      <c r="Z1026" s="22"/>
    </row>
    <row r="1027" spans="2:26" s="37" customFormat="1" ht="19.5" customHeight="1">
      <c r="B1027" s="999"/>
      <c r="C1027" s="999"/>
      <c r="D1027" s="999"/>
      <c r="E1027" s="999"/>
      <c r="F1027" s="999"/>
      <c r="G1027" s="999"/>
      <c r="H1027" s="999"/>
      <c r="I1027" s="999"/>
      <c r="J1027" s="999"/>
      <c r="K1027" s="999"/>
      <c r="L1027" s="999"/>
      <c r="M1027" s="999"/>
      <c r="N1027" s="999"/>
      <c r="O1027" s="999"/>
      <c r="P1027" s="999"/>
      <c r="Q1027" s="999"/>
      <c r="S1027" s="22"/>
      <c r="T1027" s="22"/>
      <c r="U1027" s="22"/>
      <c r="V1027" s="22"/>
      <c r="W1027" s="22"/>
      <c r="X1027" s="22"/>
      <c r="Y1027" s="22"/>
      <c r="Z1027" s="22"/>
    </row>
    <row r="1028" spans="2:26" s="37" customFormat="1" ht="15.75" customHeight="1">
      <c r="B1028" s="999"/>
      <c r="C1028" s="999"/>
      <c r="D1028" s="999"/>
      <c r="E1028" s="999"/>
      <c r="F1028" s="999"/>
      <c r="G1028" s="999"/>
      <c r="H1028" s="999"/>
      <c r="I1028" s="999"/>
      <c r="J1028" s="999"/>
      <c r="K1028" s="999"/>
      <c r="L1028" s="999"/>
      <c r="M1028" s="999"/>
      <c r="N1028" s="999"/>
      <c r="O1028" s="999"/>
      <c r="P1028" s="999"/>
      <c r="Q1028" s="999"/>
      <c r="S1028" s="22"/>
      <c r="T1028" s="22"/>
      <c r="U1028" s="22"/>
      <c r="V1028" s="22"/>
      <c r="W1028" s="22"/>
      <c r="X1028" s="22"/>
      <c r="Y1028" s="22"/>
      <c r="Z1028" s="22"/>
    </row>
    <row r="1029" spans="2:26" s="37" customFormat="1" ht="15.75" customHeight="1">
      <c r="B1029" s="999"/>
      <c r="C1029" s="999"/>
      <c r="D1029" s="999"/>
      <c r="E1029" s="999"/>
      <c r="F1029" s="999"/>
      <c r="G1029" s="999"/>
      <c r="H1029" s="999"/>
      <c r="I1029" s="999"/>
      <c r="J1029" s="999"/>
      <c r="K1029" s="999"/>
      <c r="L1029" s="999"/>
      <c r="M1029" s="999"/>
      <c r="N1029" s="999"/>
      <c r="O1029" s="999"/>
      <c r="P1029" s="999"/>
      <c r="Q1029" s="999"/>
      <c r="S1029" s="22"/>
      <c r="T1029" s="22"/>
      <c r="U1029" s="22"/>
      <c r="V1029" s="22"/>
      <c r="W1029" s="22"/>
      <c r="X1029" s="22"/>
      <c r="Y1029" s="22"/>
      <c r="Z1029" s="22"/>
    </row>
    <row r="1030" spans="2:26" ht="15.75" customHeight="1">
      <c r="B1030" s="999"/>
      <c r="C1030" s="999"/>
      <c r="D1030" s="999"/>
      <c r="E1030" s="999"/>
      <c r="F1030" s="999"/>
      <c r="G1030" s="999"/>
      <c r="H1030" s="999"/>
      <c r="I1030" s="999"/>
      <c r="J1030" s="999"/>
      <c r="K1030" s="999"/>
      <c r="L1030" s="999"/>
      <c r="M1030" s="999"/>
      <c r="N1030" s="999"/>
      <c r="O1030" s="999"/>
      <c r="P1030" s="999"/>
      <c r="Q1030" s="999"/>
    </row>
    <row r="1031" spans="2:26" ht="18.75" customHeight="1">
      <c r="B1031" s="999"/>
      <c r="C1031" s="999"/>
      <c r="D1031" s="999"/>
      <c r="E1031" s="999"/>
      <c r="F1031" s="999"/>
      <c r="G1031" s="999"/>
      <c r="H1031" s="999"/>
      <c r="I1031" s="999"/>
      <c r="J1031" s="999"/>
      <c r="K1031" s="999"/>
      <c r="L1031" s="999"/>
      <c r="M1031" s="999"/>
      <c r="N1031" s="999"/>
      <c r="O1031" s="999"/>
      <c r="P1031" s="999"/>
      <c r="Q1031" s="999"/>
    </row>
    <row r="1032" spans="2:26" ht="18.75" customHeight="1">
      <c r="B1032" s="999"/>
      <c r="C1032" s="999"/>
      <c r="D1032" s="999"/>
      <c r="E1032" s="999"/>
      <c r="F1032" s="999"/>
      <c r="G1032" s="999"/>
      <c r="H1032" s="999"/>
      <c r="I1032" s="999"/>
      <c r="J1032" s="999"/>
      <c r="K1032" s="999"/>
      <c r="L1032" s="999"/>
      <c r="M1032" s="999"/>
      <c r="N1032" s="999"/>
      <c r="O1032" s="999"/>
      <c r="P1032" s="999"/>
      <c r="Q1032" s="999"/>
    </row>
    <row r="1033" spans="2:26" ht="15.75" customHeight="1">
      <c r="B1033" s="999"/>
      <c r="C1033" s="999"/>
      <c r="D1033" s="999"/>
      <c r="E1033" s="999"/>
      <c r="F1033" s="999"/>
      <c r="G1033" s="999"/>
      <c r="H1033" s="999"/>
      <c r="I1033" s="999"/>
      <c r="J1033" s="999"/>
      <c r="K1033" s="999"/>
      <c r="L1033" s="999"/>
      <c r="M1033" s="999"/>
      <c r="N1033" s="999"/>
      <c r="O1033" s="999"/>
      <c r="P1033" s="999"/>
      <c r="Q1033" s="999"/>
    </row>
    <row r="1034" spans="2:26" ht="15.75" customHeight="1">
      <c r="B1034" s="999"/>
      <c r="C1034" s="999"/>
      <c r="D1034" s="999"/>
      <c r="E1034" s="999"/>
      <c r="F1034" s="999"/>
      <c r="G1034" s="999"/>
      <c r="H1034" s="999"/>
      <c r="I1034" s="999"/>
      <c r="J1034" s="999"/>
      <c r="K1034" s="999"/>
      <c r="L1034" s="999"/>
      <c r="M1034" s="999"/>
      <c r="N1034" s="999"/>
      <c r="O1034" s="999"/>
      <c r="P1034" s="999"/>
      <c r="Q1034" s="999"/>
    </row>
    <row r="1035" spans="2:26" ht="15.75" customHeight="1">
      <c r="B1035" s="999"/>
      <c r="C1035" s="999"/>
      <c r="D1035" s="999"/>
      <c r="E1035" s="999"/>
      <c r="F1035" s="999"/>
      <c r="G1035" s="999"/>
      <c r="H1035" s="999"/>
      <c r="I1035" s="999"/>
      <c r="J1035" s="999"/>
      <c r="K1035" s="999"/>
      <c r="L1035" s="999"/>
      <c r="M1035" s="999"/>
      <c r="N1035" s="999"/>
      <c r="O1035" s="999"/>
      <c r="P1035" s="999"/>
      <c r="Q1035" s="999"/>
    </row>
    <row r="1036" spans="2:26" ht="15.75" customHeight="1">
      <c r="B1036" s="999"/>
      <c r="C1036" s="999"/>
      <c r="D1036" s="999"/>
      <c r="E1036" s="999"/>
      <c r="F1036" s="999"/>
      <c r="G1036" s="999"/>
      <c r="H1036" s="999"/>
      <c r="I1036" s="999"/>
      <c r="J1036" s="999"/>
      <c r="K1036" s="999"/>
      <c r="L1036" s="999"/>
      <c r="M1036" s="999"/>
      <c r="N1036" s="999"/>
      <c r="O1036" s="999"/>
      <c r="P1036" s="999"/>
      <c r="Q1036" s="999"/>
    </row>
    <row r="1037" spans="2:26" ht="15.75" customHeight="1">
      <c r="B1037" s="1008"/>
      <c r="C1037" s="1008"/>
      <c r="D1037" s="1008"/>
      <c r="E1037" s="1008"/>
      <c r="F1037" s="1008"/>
      <c r="G1037" s="1008"/>
      <c r="H1037" s="1008"/>
      <c r="I1037" s="1008"/>
      <c r="J1037" s="1008"/>
      <c r="K1037" s="1008"/>
      <c r="L1037" s="1008"/>
      <c r="M1037" s="1008"/>
      <c r="N1037" s="1008"/>
      <c r="O1037" s="1008"/>
      <c r="P1037" s="1008"/>
      <c r="Q1037" s="1008"/>
      <c r="S1037" s="1008"/>
      <c r="T1037" s="1008"/>
      <c r="U1037" s="1008"/>
      <c r="V1037" s="1008"/>
      <c r="W1037" s="1008"/>
      <c r="X1037" s="1008"/>
      <c r="Y1037" s="1008"/>
      <c r="Z1037" s="1008"/>
    </row>
    <row r="1038" spans="2:26" ht="15.75" customHeight="1">
      <c r="B1038" s="1008"/>
      <c r="C1038" s="1008"/>
      <c r="D1038" s="1008"/>
      <c r="E1038" s="1008"/>
      <c r="F1038" s="1008"/>
      <c r="G1038" s="1008"/>
      <c r="H1038" s="1008"/>
      <c r="I1038" s="1008"/>
      <c r="J1038" s="1008"/>
      <c r="K1038" s="1008"/>
      <c r="L1038" s="1008"/>
      <c r="M1038" s="1008"/>
      <c r="N1038" s="1008"/>
      <c r="O1038" s="1008"/>
      <c r="P1038" s="1008"/>
      <c r="Q1038" s="1008"/>
      <c r="S1038" s="1008"/>
      <c r="T1038" s="1008"/>
      <c r="U1038" s="1008"/>
      <c r="V1038" s="1008"/>
      <c r="W1038" s="1008"/>
      <c r="X1038" s="1008"/>
      <c r="Y1038" s="1008"/>
      <c r="Z1038" s="1008"/>
    </row>
    <row r="1039" spans="2:26" ht="15.75" customHeight="1">
      <c r="B1039" s="1008"/>
      <c r="C1039" s="1008"/>
      <c r="D1039" s="1008"/>
      <c r="E1039" s="1008"/>
      <c r="F1039" s="1008"/>
      <c r="G1039" s="1008"/>
      <c r="H1039" s="1008"/>
      <c r="I1039" s="1008"/>
      <c r="J1039" s="1008"/>
      <c r="K1039" s="1008"/>
      <c r="L1039" s="1008"/>
      <c r="M1039" s="1008"/>
      <c r="N1039" s="1008"/>
      <c r="O1039" s="1008"/>
      <c r="P1039" s="1008"/>
      <c r="Q1039" s="1008"/>
      <c r="S1039" s="1008"/>
      <c r="T1039" s="1008"/>
      <c r="U1039" s="1008"/>
      <c r="V1039" s="1008"/>
      <c r="W1039" s="1008"/>
      <c r="X1039" s="1008"/>
      <c r="Y1039" s="1008"/>
      <c r="Z1039" s="1008"/>
    </row>
    <row r="1040" spans="2:26" ht="18" customHeight="1">
      <c r="B1040" s="1008"/>
      <c r="C1040" s="1008"/>
      <c r="D1040" s="1008"/>
      <c r="E1040" s="1008"/>
      <c r="F1040" s="1008"/>
      <c r="G1040" s="1008"/>
      <c r="H1040" s="1008"/>
      <c r="I1040" s="1008"/>
      <c r="J1040" s="1008"/>
      <c r="K1040" s="1008"/>
      <c r="L1040" s="1008"/>
      <c r="M1040" s="1008"/>
      <c r="N1040" s="1008"/>
      <c r="O1040" s="1008"/>
      <c r="P1040" s="1008"/>
      <c r="Q1040" s="1008"/>
      <c r="S1040" s="1008"/>
      <c r="T1040" s="1008"/>
      <c r="U1040" s="1008"/>
      <c r="V1040" s="1008"/>
      <c r="W1040" s="1008"/>
      <c r="X1040" s="1008"/>
      <c r="Y1040" s="1008"/>
      <c r="Z1040" s="1008"/>
    </row>
    <row r="1041" spans="2:26" ht="15.75" customHeight="1">
      <c r="B1041" s="67"/>
      <c r="C1041" s="67"/>
      <c r="D1041" s="67"/>
      <c r="E1041" s="67"/>
      <c r="F1041" s="67"/>
      <c r="G1041" s="67"/>
      <c r="H1041" s="67"/>
      <c r="I1041" s="67"/>
      <c r="J1041" s="67"/>
      <c r="K1041" s="67"/>
      <c r="L1041" s="67"/>
      <c r="M1041" s="67"/>
      <c r="N1041" s="67"/>
      <c r="O1041" s="67"/>
      <c r="P1041" s="67"/>
      <c r="Q1041" s="67"/>
    </row>
    <row r="1042" spans="2:26" ht="15" customHeight="1">
      <c r="B1042" s="978"/>
      <c r="C1042" s="978"/>
      <c r="D1042" s="978"/>
      <c r="E1042" s="978"/>
      <c r="F1042" s="978"/>
      <c r="G1042" s="978"/>
      <c r="H1042" s="978"/>
      <c r="I1042" s="978"/>
      <c r="J1042" s="978"/>
      <c r="K1042" s="978"/>
      <c r="L1042" s="978"/>
      <c r="M1042" s="978"/>
      <c r="N1042" s="978"/>
      <c r="O1042" s="978"/>
      <c r="P1042" s="978"/>
      <c r="Q1042" s="978"/>
    </row>
    <row r="1043" spans="2:26" ht="15.75" customHeight="1">
      <c r="B1043" s="978"/>
      <c r="C1043" s="978"/>
      <c r="D1043" s="978"/>
      <c r="E1043" s="978"/>
      <c r="F1043" s="978"/>
      <c r="G1043" s="978"/>
      <c r="H1043" s="978"/>
      <c r="I1043" s="978"/>
      <c r="J1043" s="978"/>
      <c r="K1043" s="978"/>
      <c r="L1043" s="978"/>
      <c r="M1043" s="978"/>
      <c r="N1043" s="978"/>
      <c r="O1043" s="978"/>
      <c r="P1043" s="978"/>
      <c r="Q1043" s="978"/>
    </row>
    <row r="1044" spans="2:26" ht="15.75" customHeight="1">
      <c r="B1044" s="978"/>
      <c r="C1044" s="978"/>
      <c r="D1044" s="978"/>
      <c r="E1044" s="978"/>
      <c r="F1044" s="978"/>
      <c r="G1044" s="978"/>
      <c r="H1044" s="978"/>
      <c r="I1044" s="978"/>
      <c r="J1044" s="978"/>
      <c r="K1044" s="978"/>
      <c r="L1044" s="978"/>
      <c r="M1044" s="978"/>
      <c r="N1044" s="978"/>
      <c r="O1044" s="978"/>
      <c r="P1044" s="978"/>
      <c r="Q1044" s="978"/>
    </row>
    <row r="1045" spans="2:26" ht="18.75" customHeight="1">
      <c r="B1045" s="978"/>
      <c r="C1045" s="978"/>
      <c r="D1045" s="978"/>
      <c r="E1045" s="978"/>
      <c r="F1045" s="978"/>
      <c r="G1045" s="978"/>
      <c r="H1045" s="978"/>
      <c r="I1045" s="978"/>
      <c r="J1045" s="978"/>
      <c r="K1045" s="978"/>
      <c r="L1045" s="978"/>
      <c r="M1045" s="978"/>
      <c r="N1045" s="978"/>
      <c r="O1045" s="978"/>
      <c r="P1045" s="978"/>
      <c r="Q1045" s="978"/>
    </row>
    <row r="1046" spans="2:26" s="37" customFormat="1" ht="15.75" customHeight="1">
      <c r="B1046" s="67"/>
      <c r="C1046" s="67"/>
      <c r="D1046" s="67"/>
      <c r="E1046" s="67"/>
      <c r="F1046" s="67"/>
      <c r="G1046" s="67"/>
      <c r="H1046" s="67"/>
      <c r="I1046" s="67"/>
      <c r="J1046" s="67"/>
      <c r="K1046" s="67"/>
      <c r="L1046" s="67"/>
      <c r="M1046" s="67"/>
      <c r="N1046" s="67"/>
      <c r="O1046" s="67"/>
      <c r="P1046" s="67"/>
      <c r="Q1046" s="67"/>
      <c r="S1046" s="22"/>
      <c r="T1046" s="22"/>
      <c r="U1046" s="22"/>
      <c r="V1046" s="22"/>
      <c r="W1046" s="22"/>
      <c r="X1046" s="22"/>
      <c r="Y1046" s="22"/>
      <c r="Z1046" s="22"/>
    </row>
    <row r="1047" spans="2:26" s="37" customFormat="1" ht="15.75" customHeight="1">
      <c r="B1047" s="107"/>
      <c r="C1047" s="38"/>
      <c r="D1047" s="38"/>
      <c r="E1047" s="38"/>
      <c r="F1047" s="38"/>
      <c r="G1047" s="38"/>
      <c r="H1047" s="38"/>
      <c r="I1047" s="38"/>
      <c r="J1047" s="38"/>
      <c r="K1047" s="38"/>
      <c r="L1047" s="38"/>
      <c r="M1047" s="38"/>
      <c r="N1047" s="38"/>
      <c r="O1047" s="38"/>
      <c r="P1047" s="38"/>
      <c r="Q1047" s="39"/>
      <c r="S1047" s="22"/>
      <c r="T1047" s="22"/>
      <c r="U1047" s="22"/>
      <c r="V1047" s="22"/>
      <c r="W1047" s="22"/>
      <c r="X1047" s="22"/>
      <c r="Y1047" s="22"/>
      <c r="Z1047" s="22"/>
    </row>
    <row r="1048" spans="2:26" s="37" customFormat="1" ht="15.75" customHeight="1">
      <c r="B1048" s="22"/>
      <c r="C1048" s="38"/>
      <c r="D1048" s="38"/>
      <c r="E1048" s="38"/>
      <c r="F1048" s="38"/>
      <c r="G1048" s="38"/>
      <c r="H1048" s="38"/>
      <c r="I1048" s="38"/>
      <c r="J1048" s="38"/>
      <c r="K1048" s="38"/>
      <c r="L1048" s="38"/>
      <c r="M1048" s="38"/>
      <c r="N1048" s="38"/>
      <c r="O1048" s="38"/>
      <c r="P1048" s="38"/>
      <c r="Q1048" s="39"/>
      <c r="S1048" s="22"/>
      <c r="T1048" s="22"/>
      <c r="U1048" s="22"/>
      <c r="V1048" s="22"/>
      <c r="W1048" s="22"/>
      <c r="X1048" s="22"/>
      <c r="Y1048" s="22"/>
      <c r="Z1048" s="22"/>
    </row>
    <row r="1049" spans="2:26" s="37" customFormat="1" ht="15.75" customHeight="1">
      <c r="B1049" s="1008"/>
      <c r="C1049" s="1008"/>
      <c r="D1049" s="1008"/>
      <c r="E1049" s="1008"/>
      <c r="F1049" s="1008"/>
      <c r="G1049" s="1008"/>
      <c r="H1049" s="1008"/>
      <c r="I1049" s="1008"/>
      <c r="J1049" s="1008"/>
      <c r="K1049" s="1008"/>
      <c r="L1049" s="1008"/>
      <c r="M1049" s="1008"/>
      <c r="N1049" s="1008"/>
      <c r="O1049" s="1008"/>
      <c r="P1049" s="1008"/>
      <c r="Q1049" s="1008"/>
      <c r="S1049" s="22"/>
      <c r="T1049" s="22"/>
      <c r="U1049" s="22"/>
      <c r="V1049" s="22"/>
      <c r="W1049" s="22"/>
      <c r="X1049" s="22"/>
      <c r="Y1049" s="22"/>
      <c r="Z1049" s="22"/>
    </row>
    <row r="1050" spans="2:26" s="37" customFormat="1" ht="15.75" customHeight="1">
      <c r="B1050" s="1008"/>
      <c r="C1050" s="1008"/>
      <c r="D1050" s="1008"/>
      <c r="E1050" s="1008"/>
      <c r="F1050" s="1008"/>
      <c r="G1050" s="1008"/>
      <c r="H1050" s="1008"/>
      <c r="I1050" s="1008"/>
      <c r="J1050" s="1008"/>
      <c r="K1050" s="1008"/>
      <c r="L1050" s="1008"/>
      <c r="M1050" s="1008"/>
      <c r="N1050" s="1008"/>
      <c r="O1050" s="1008"/>
      <c r="P1050" s="1008"/>
      <c r="Q1050" s="1008"/>
      <c r="S1050" s="22"/>
      <c r="T1050" s="22"/>
      <c r="U1050" s="22"/>
      <c r="V1050" s="22"/>
      <c r="W1050" s="22"/>
      <c r="X1050" s="22"/>
      <c r="Y1050" s="22"/>
      <c r="Z1050" s="22"/>
    </row>
    <row r="1051" spans="2:26" s="37" customFormat="1" ht="15.75" customHeight="1">
      <c r="B1051" s="1008"/>
      <c r="C1051" s="1008"/>
      <c r="D1051" s="1008"/>
      <c r="E1051" s="1008"/>
      <c r="F1051" s="1008"/>
      <c r="G1051" s="1008"/>
      <c r="H1051" s="1008"/>
      <c r="I1051" s="1008"/>
      <c r="J1051" s="1008"/>
      <c r="K1051" s="1008"/>
      <c r="L1051" s="1008"/>
      <c r="M1051" s="1008"/>
      <c r="N1051" s="1008"/>
      <c r="O1051" s="1008"/>
      <c r="P1051" s="1008"/>
      <c r="Q1051" s="1008"/>
      <c r="S1051" s="22"/>
      <c r="T1051" s="22"/>
      <c r="U1051" s="22"/>
      <c r="V1051" s="22"/>
      <c r="W1051" s="22"/>
      <c r="X1051" s="22"/>
      <c r="Y1051" s="22"/>
      <c r="Z1051" s="22"/>
    </row>
    <row r="1052" spans="2:26" s="37" customFormat="1" ht="15.75" customHeight="1">
      <c r="B1052" s="22"/>
      <c r="C1052" s="108"/>
      <c r="D1052" s="108"/>
      <c r="E1052" s="108"/>
      <c r="F1052" s="108"/>
      <c r="G1052" s="108"/>
      <c r="H1052" s="108"/>
      <c r="I1052" s="108"/>
      <c r="J1052" s="108"/>
      <c r="K1052" s="108"/>
      <c r="L1052" s="108"/>
      <c r="M1052" s="108"/>
      <c r="N1052" s="108"/>
      <c r="O1052" s="108"/>
      <c r="P1052" s="108"/>
      <c r="Q1052" s="108"/>
      <c r="S1052" s="22"/>
      <c r="T1052" s="22"/>
      <c r="U1052" s="22"/>
      <c r="V1052" s="22"/>
      <c r="W1052" s="22"/>
      <c r="X1052" s="22"/>
      <c r="Y1052" s="22"/>
      <c r="Z1052" s="22"/>
    </row>
    <row r="1053" spans="2:26" s="37" customFormat="1" ht="15.75" customHeight="1">
      <c r="B1053" s="1008"/>
      <c r="C1053" s="1008"/>
      <c r="D1053" s="1008"/>
      <c r="E1053" s="1008"/>
      <c r="F1053" s="1008"/>
      <c r="G1053" s="1008"/>
      <c r="H1053" s="1008"/>
      <c r="I1053" s="1008"/>
      <c r="J1053" s="1008"/>
      <c r="K1053" s="1008"/>
      <c r="L1053" s="1008"/>
      <c r="M1053" s="1008"/>
      <c r="N1053" s="1008"/>
      <c r="O1053" s="1008"/>
      <c r="P1053" s="1008"/>
      <c r="Q1053" s="1008"/>
      <c r="S1053" s="22"/>
      <c r="T1053" s="22"/>
      <c r="U1053" s="22"/>
      <c r="V1053" s="22"/>
      <c r="W1053" s="22"/>
      <c r="X1053" s="22"/>
      <c r="Y1053" s="22"/>
      <c r="Z1053" s="22"/>
    </row>
    <row r="1054" spans="2:26" s="37" customFormat="1" ht="15.75" customHeight="1">
      <c r="B1054" s="1008"/>
      <c r="C1054" s="1008"/>
      <c r="D1054" s="1008"/>
      <c r="E1054" s="1008"/>
      <c r="F1054" s="1008"/>
      <c r="G1054" s="1008"/>
      <c r="H1054" s="1008"/>
      <c r="I1054" s="1008"/>
      <c r="J1054" s="1008"/>
      <c r="K1054" s="1008"/>
      <c r="L1054" s="1008"/>
      <c r="M1054" s="1008"/>
      <c r="N1054" s="1008"/>
      <c r="O1054" s="1008"/>
      <c r="P1054" s="1008"/>
      <c r="Q1054" s="1008"/>
      <c r="S1054" s="22"/>
      <c r="T1054" s="22"/>
      <c r="U1054" s="22"/>
      <c r="V1054" s="22"/>
      <c r="W1054" s="22"/>
      <c r="X1054" s="22"/>
      <c r="Y1054" s="22"/>
      <c r="Z1054" s="22"/>
    </row>
    <row r="1055" spans="2:26" s="37" customFormat="1" ht="15.75" customHeight="1">
      <c r="B1055" s="1008"/>
      <c r="C1055" s="1008"/>
      <c r="D1055" s="1008"/>
      <c r="E1055" s="1008"/>
      <c r="F1055" s="1008"/>
      <c r="G1055" s="1008"/>
      <c r="H1055" s="1008"/>
      <c r="I1055" s="1008"/>
      <c r="J1055" s="1008"/>
      <c r="K1055" s="1008"/>
      <c r="L1055" s="1008"/>
      <c r="M1055" s="1008"/>
      <c r="N1055" s="1008"/>
      <c r="O1055" s="1008"/>
      <c r="P1055" s="1008"/>
      <c r="Q1055" s="1008"/>
      <c r="S1055" s="22"/>
      <c r="T1055" s="22"/>
      <c r="U1055" s="22"/>
      <c r="V1055" s="22"/>
      <c r="W1055" s="22"/>
      <c r="X1055" s="22"/>
      <c r="Y1055" s="22"/>
      <c r="Z1055" s="22"/>
    </row>
    <row r="1056" spans="2:26" s="37" customFormat="1" ht="15.75" customHeight="1">
      <c r="B1056" s="1008"/>
      <c r="C1056" s="1008"/>
      <c r="D1056" s="1008"/>
      <c r="E1056" s="1008"/>
      <c r="F1056" s="1008"/>
      <c r="G1056" s="1008"/>
      <c r="H1056" s="1008"/>
      <c r="I1056" s="1008"/>
      <c r="J1056" s="1008"/>
      <c r="K1056" s="1008"/>
      <c r="L1056" s="1008"/>
      <c r="M1056" s="1008"/>
      <c r="N1056" s="1008"/>
      <c r="O1056" s="1008"/>
      <c r="P1056" s="1008"/>
      <c r="Q1056" s="1008"/>
      <c r="S1056" s="22"/>
      <c r="T1056" s="22"/>
      <c r="U1056" s="22"/>
      <c r="V1056" s="22"/>
      <c r="W1056" s="22"/>
      <c r="X1056" s="22"/>
      <c r="Y1056" s="22"/>
      <c r="Z1056" s="22"/>
    </row>
    <row r="1057" spans="2:26" s="37" customFormat="1" ht="15.75" customHeight="1">
      <c r="B1057" s="1008"/>
      <c r="C1057" s="1008"/>
      <c r="D1057" s="1008"/>
      <c r="E1057" s="1008"/>
      <c r="F1057" s="1008"/>
      <c r="G1057" s="1008"/>
      <c r="H1057" s="1008"/>
      <c r="I1057" s="1008"/>
      <c r="J1057" s="1008"/>
      <c r="K1057" s="1008"/>
      <c r="L1057" s="1008"/>
      <c r="M1057" s="1008"/>
      <c r="N1057" s="1008"/>
      <c r="O1057" s="1008"/>
      <c r="P1057" s="1008"/>
      <c r="Q1057" s="1008"/>
      <c r="S1057" s="22"/>
      <c r="T1057" s="22"/>
      <c r="U1057" s="22"/>
      <c r="V1057" s="22"/>
      <c r="W1057" s="22"/>
      <c r="X1057" s="22"/>
      <c r="Y1057" s="22"/>
      <c r="Z1057" s="22"/>
    </row>
    <row r="1058" spans="2:26" s="37" customFormat="1" ht="15.75" customHeight="1">
      <c r="B1058" s="1008"/>
      <c r="C1058" s="1008"/>
      <c r="D1058" s="1008"/>
      <c r="E1058" s="1008"/>
      <c r="F1058" s="1008"/>
      <c r="G1058" s="1008"/>
      <c r="H1058" s="1008"/>
      <c r="I1058" s="1008"/>
      <c r="J1058" s="1008"/>
      <c r="K1058" s="1008"/>
      <c r="L1058" s="1008"/>
      <c r="M1058" s="1008"/>
      <c r="N1058" s="1008"/>
      <c r="O1058" s="1008"/>
      <c r="P1058" s="1008"/>
      <c r="Q1058" s="1008"/>
      <c r="S1058" s="22"/>
      <c r="T1058" s="22"/>
      <c r="U1058" s="22"/>
      <c r="V1058" s="22"/>
      <c r="W1058" s="22"/>
      <c r="X1058" s="22"/>
      <c r="Y1058" s="22"/>
      <c r="Z1058" s="22"/>
    </row>
    <row r="1059" spans="2:26" s="37" customFormat="1" ht="15.75" customHeight="1">
      <c r="B1059" s="1008"/>
      <c r="C1059" s="1008"/>
      <c r="D1059" s="1008"/>
      <c r="E1059" s="1008"/>
      <c r="F1059" s="1008"/>
      <c r="G1059" s="1008"/>
      <c r="H1059" s="1008"/>
      <c r="I1059" s="1008"/>
      <c r="J1059" s="1008"/>
      <c r="K1059" s="1008"/>
      <c r="L1059" s="1008"/>
      <c r="M1059" s="1008"/>
      <c r="N1059" s="1008"/>
      <c r="O1059" s="1008"/>
      <c r="P1059" s="1008"/>
      <c r="Q1059" s="1008"/>
      <c r="S1059" s="22"/>
      <c r="T1059" s="22"/>
      <c r="U1059" s="22"/>
      <c r="V1059" s="22"/>
      <c r="W1059" s="22"/>
      <c r="X1059" s="22"/>
      <c r="Y1059" s="22"/>
      <c r="Z1059" s="22"/>
    </row>
    <row r="1060" spans="2:26" s="37" customFormat="1" ht="15.75" customHeight="1">
      <c r="B1060" s="1008"/>
      <c r="C1060" s="1008"/>
      <c r="D1060" s="1008"/>
      <c r="E1060" s="1008"/>
      <c r="F1060" s="1008"/>
      <c r="G1060" s="1008"/>
      <c r="H1060" s="1008"/>
      <c r="I1060" s="1008"/>
      <c r="J1060" s="1008"/>
      <c r="K1060" s="1008"/>
      <c r="L1060" s="1008"/>
      <c r="M1060" s="1008"/>
      <c r="N1060" s="1008"/>
      <c r="O1060" s="1008"/>
      <c r="P1060" s="1008"/>
      <c r="Q1060" s="1008"/>
      <c r="S1060" s="22"/>
      <c r="T1060" s="22"/>
      <c r="U1060" s="22"/>
      <c r="V1060" s="22"/>
      <c r="W1060" s="22"/>
      <c r="X1060" s="22"/>
      <c r="Y1060" s="22"/>
      <c r="Z1060" s="22"/>
    </row>
    <row r="1061" spans="2:26" s="37" customFormat="1" ht="15.75" customHeight="1">
      <c r="B1061" s="1008"/>
      <c r="C1061" s="1008"/>
      <c r="D1061" s="1008"/>
      <c r="E1061" s="1008"/>
      <c r="F1061" s="1008"/>
      <c r="G1061" s="1008"/>
      <c r="H1061" s="1008"/>
      <c r="I1061" s="1008"/>
      <c r="J1061" s="1008"/>
      <c r="K1061" s="1008"/>
      <c r="L1061" s="1008"/>
      <c r="M1061" s="1008"/>
      <c r="N1061" s="1008"/>
      <c r="O1061" s="1008"/>
      <c r="P1061" s="1008"/>
      <c r="Q1061" s="1008"/>
      <c r="S1061" s="22"/>
      <c r="T1061" s="22"/>
      <c r="U1061" s="22"/>
      <c r="V1061" s="22"/>
      <c r="W1061" s="22"/>
      <c r="X1061" s="22"/>
      <c r="Y1061" s="22"/>
      <c r="Z1061" s="22"/>
    </row>
    <row r="1062" spans="2:26" ht="15.75" customHeight="1">
      <c r="B1062" s="1008"/>
      <c r="C1062" s="1008"/>
      <c r="D1062" s="1008"/>
      <c r="E1062" s="1008"/>
      <c r="F1062" s="1008"/>
      <c r="G1062" s="1008"/>
      <c r="H1062" s="1008"/>
      <c r="I1062" s="1008"/>
      <c r="J1062" s="1008"/>
      <c r="K1062" s="1008"/>
      <c r="L1062" s="1008"/>
      <c r="M1062" s="1008"/>
      <c r="N1062" s="1008"/>
      <c r="O1062" s="1008"/>
      <c r="P1062" s="1008"/>
      <c r="Q1062" s="1008"/>
    </row>
    <row r="1063" spans="2:26" ht="15.75" customHeight="1">
      <c r="B1063" s="108"/>
      <c r="C1063" s="108"/>
      <c r="D1063" s="108"/>
      <c r="E1063" s="108"/>
      <c r="F1063" s="108"/>
      <c r="G1063" s="108"/>
      <c r="H1063" s="108"/>
      <c r="I1063" s="108"/>
      <c r="J1063" s="108"/>
      <c r="K1063" s="108"/>
      <c r="L1063" s="108"/>
      <c r="M1063" s="108"/>
      <c r="N1063" s="108"/>
      <c r="O1063" s="108"/>
      <c r="P1063" s="108"/>
      <c r="Q1063" s="108"/>
    </row>
    <row r="1064" spans="2:26" ht="15.75" customHeight="1"/>
    <row r="1066" spans="2:26" ht="18.75" customHeight="1" thickBot="1">
      <c r="B1066" s="100"/>
      <c r="C1066" s="101"/>
      <c r="D1066" s="101"/>
      <c r="E1066" s="101"/>
      <c r="F1066" s="101"/>
      <c r="G1066" s="101"/>
      <c r="H1066" s="101"/>
      <c r="I1066" s="101"/>
      <c r="J1066" s="101"/>
      <c r="K1066" s="101"/>
      <c r="L1066" s="101"/>
      <c r="M1066" s="101"/>
      <c r="N1066" s="101"/>
      <c r="O1066" s="101"/>
      <c r="P1066" s="101"/>
      <c r="Q1066" s="101"/>
      <c r="R1066" s="22"/>
    </row>
    <row r="1067" spans="2:26" ht="12.6" customHeight="1">
      <c r="B1067" s="35"/>
      <c r="C1067" s="36"/>
      <c r="D1067" s="36"/>
      <c r="E1067" s="36"/>
      <c r="F1067" s="36"/>
      <c r="G1067" s="36"/>
      <c r="H1067" s="36"/>
      <c r="I1067" s="36"/>
      <c r="J1067" s="36"/>
      <c r="K1067" s="36"/>
      <c r="L1067" s="36"/>
      <c r="M1067" s="36"/>
      <c r="N1067" s="36"/>
      <c r="O1067" s="36"/>
      <c r="P1067" s="36"/>
      <c r="Q1067" s="36"/>
      <c r="R1067" s="22"/>
    </row>
    <row r="1068" spans="2:26">
      <c r="B1068" s="102"/>
      <c r="R1068" s="22"/>
    </row>
    <row r="1069" spans="2:26" ht="12" customHeight="1">
      <c r="B1069" s="102"/>
      <c r="R1069" s="22"/>
    </row>
    <row r="1070" spans="2:26">
      <c r="B1070" s="106"/>
      <c r="C1070" s="34"/>
      <c r="D1070" s="34"/>
      <c r="E1070" s="34"/>
      <c r="F1070" s="34"/>
      <c r="G1070" s="34"/>
      <c r="H1070" s="34"/>
      <c r="I1070" s="34"/>
      <c r="J1070" s="34"/>
      <c r="K1070" s="34"/>
      <c r="L1070" s="34"/>
      <c r="M1070" s="34"/>
      <c r="N1070" s="34"/>
      <c r="O1070" s="34"/>
      <c r="P1070" s="34"/>
      <c r="Q1070" s="34"/>
      <c r="R1070" s="22"/>
    </row>
    <row r="1071" spans="2:26" ht="14.25">
      <c r="B1071" s="34"/>
      <c r="C1071" s="34"/>
      <c r="D1071" s="34"/>
      <c r="E1071" s="34"/>
      <c r="F1071" s="34"/>
      <c r="G1071" s="34"/>
      <c r="H1071" s="34"/>
      <c r="I1071" s="34"/>
      <c r="J1071" s="34"/>
      <c r="K1071" s="34"/>
      <c r="L1071" s="34"/>
      <c r="M1071" s="34"/>
      <c r="N1071" s="34"/>
      <c r="O1071" s="34"/>
      <c r="P1071" s="34"/>
      <c r="Q1071" s="34"/>
      <c r="R1071" s="22"/>
    </row>
    <row r="1072" spans="2:26" ht="15.75" customHeight="1">
      <c r="B1072" s="1008"/>
      <c r="C1072" s="1008"/>
      <c r="D1072" s="1008"/>
      <c r="E1072" s="1008"/>
      <c r="F1072" s="1008"/>
      <c r="G1072" s="1008"/>
      <c r="H1072" s="1008"/>
      <c r="I1072" s="1008"/>
      <c r="J1072" s="1008"/>
      <c r="K1072" s="1008"/>
      <c r="L1072" s="1008"/>
      <c r="M1072" s="1008"/>
      <c r="N1072" s="1008"/>
      <c r="O1072" s="1008"/>
      <c r="P1072" s="1008"/>
      <c r="Q1072" s="1008"/>
      <c r="R1072" s="22"/>
    </row>
    <row r="1073" spans="2:18" ht="15.75" customHeight="1">
      <c r="B1073" s="1008"/>
      <c r="C1073" s="1008"/>
      <c r="D1073" s="1008"/>
      <c r="E1073" s="1008"/>
      <c r="F1073" s="1008"/>
      <c r="G1073" s="1008"/>
      <c r="H1073" s="1008"/>
      <c r="I1073" s="1008"/>
      <c r="J1073" s="1008"/>
      <c r="K1073" s="1008"/>
      <c r="L1073" s="1008"/>
      <c r="M1073" s="1008"/>
      <c r="N1073" s="1008"/>
      <c r="O1073" s="1008"/>
      <c r="P1073" s="1008"/>
      <c r="Q1073" s="1008"/>
      <c r="R1073" s="22"/>
    </row>
    <row r="1074" spans="2:18" ht="15.75" customHeight="1">
      <c r="B1074" s="1008"/>
      <c r="C1074" s="1008"/>
      <c r="D1074" s="1008"/>
      <c r="E1074" s="1008"/>
      <c r="F1074" s="1008"/>
      <c r="G1074" s="1008"/>
      <c r="H1074" s="1008"/>
      <c r="I1074" s="1008"/>
      <c r="J1074" s="1008"/>
      <c r="K1074" s="1008"/>
      <c r="L1074" s="1008"/>
      <c r="M1074" s="1008"/>
      <c r="N1074" s="1008"/>
      <c r="O1074" s="1008"/>
      <c r="P1074" s="1008"/>
      <c r="Q1074" s="1008"/>
      <c r="R1074" s="22"/>
    </row>
    <row r="1075" spans="2:18" ht="14.25">
      <c r="B1075" s="1008"/>
      <c r="C1075" s="1008"/>
      <c r="D1075" s="1008"/>
      <c r="E1075" s="1008"/>
      <c r="F1075" s="1008"/>
      <c r="G1075" s="1008"/>
      <c r="H1075" s="1008"/>
      <c r="I1075" s="1008"/>
      <c r="J1075" s="1008"/>
      <c r="K1075" s="1008"/>
      <c r="L1075" s="1008"/>
      <c r="M1075" s="1008"/>
      <c r="N1075" s="1008"/>
      <c r="O1075" s="1008"/>
      <c r="P1075" s="1008"/>
      <c r="Q1075" s="1008"/>
      <c r="R1075" s="22"/>
    </row>
    <row r="1076" spans="2:18" ht="15.75" customHeight="1">
      <c r="B1076" s="1008"/>
      <c r="C1076" s="1008"/>
      <c r="D1076" s="1008"/>
      <c r="E1076" s="1008"/>
      <c r="F1076" s="1008"/>
      <c r="G1076" s="1008"/>
      <c r="H1076" s="1008"/>
      <c r="I1076" s="1008"/>
      <c r="J1076" s="1008"/>
      <c r="K1076" s="1008"/>
      <c r="L1076" s="1008"/>
      <c r="M1076" s="1008"/>
      <c r="N1076" s="1008"/>
      <c r="O1076" s="1008"/>
      <c r="P1076" s="1008"/>
      <c r="Q1076" s="1008"/>
      <c r="R1076" s="22"/>
    </row>
    <row r="1077" spans="2:18" ht="24" customHeight="1">
      <c r="B1077" s="1008"/>
      <c r="C1077" s="1008"/>
      <c r="D1077" s="1008"/>
      <c r="E1077" s="1008"/>
      <c r="F1077" s="1008"/>
      <c r="G1077" s="1008"/>
      <c r="H1077" s="1008"/>
      <c r="I1077" s="1008"/>
      <c r="J1077" s="1008"/>
      <c r="K1077" s="1008"/>
      <c r="L1077" s="1008"/>
      <c r="M1077" s="1008"/>
      <c r="N1077" s="1008"/>
      <c r="O1077" s="1008"/>
      <c r="P1077" s="1008"/>
      <c r="Q1077" s="1008"/>
    </row>
    <row r="1078" spans="2:18" ht="15.75" customHeight="1">
      <c r="B1078" s="1008"/>
      <c r="C1078" s="1008"/>
      <c r="D1078" s="1008"/>
      <c r="E1078" s="1008"/>
      <c r="F1078" s="1008"/>
      <c r="G1078" s="1008"/>
      <c r="H1078" s="1008"/>
      <c r="I1078" s="1008"/>
      <c r="J1078" s="1008"/>
      <c r="K1078" s="1008"/>
      <c r="L1078" s="1008"/>
      <c r="M1078" s="1008"/>
      <c r="N1078" s="1008"/>
      <c r="O1078" s="1008"/>
      <c r="P1078" s="1008"/>
      <c r="Q1078" s="1008"/>
      <c r="R1078" s="22"/>
    </row>
    <row r="1079" spans="2:18" ht="15.75" customHeight="1">
      <c r="B1079" s="1008"/>
      <c r="C1079" s="1008"/>
      <c r="D1079" s="1008"/>
      <c r="E1079" s="1008"/>
      <c r="F1079" s="1008"/>
      <c r="G1079" s="1008"/>
      <c r="H1079" s="1008"/>
      <c r="I1079" s="1008"/>
      <c r="J1079" s="1008"/>
      <c r="K1079" s="1008"/>
      <c r="L1079" s="1008"/>
      <c r="M1079" s="1008"/>
      <c r="N1079" s="1008"/>
      <c r="O1079" s="1008"/>
      <c r="P1079" s="1008"/>
      <c r="Q1079" s="1008"/>
      <c r="R1079" s="22"/>
    </row>
    <row r="1080" spans="2:18" ht="15.75" customHeight="1">
      <c r="B1080" s="1008"/>
      <c r="C1080" s="1008"/>
      <c r="D1080" s="1008"/>
      <c r="E1080" s="1008"/>
      <c r="F1080" s="1008"/>
      <c r="G1080" s="1008"/>
      <c r="H1080" s="1008"/>
      <c r="I1080" s="1008"/>
      <c r="J1080" s="1008"/>
      <c r="K1080" s="1008"/>
      <c r="L1080" s="1008"/>
      <c r="M1080" s="1008"/>
      <c r="N1080" s="1008"/>
      <c r="O1080" s="1008"/>
      <c r="P1080" s="1008"/>
      <c r="Q1080" s="1008"/>
      <c r="R1080" s="22"/>
    </row>
    <row r="1081" spans="2:18" ht="15.75" customHeight="1">
      <c r="B1081" s="1008"/>
      <c r="C1081" s="1008"/>
      <c r="D1081" s="1008"/>
      <c r="E1081" s="1008"/>
      <c r="F1081" s="1008"/>
      <c r="G1081" s="1008"/>
      <c r="H1081" s="1008"/>
      <c r="I1081" s="1008"/>
      <c r="J1081" s="1008"/>
      <c r="K1081" s="1008"/>
      <c r="L1081" s="1008"/>
      <c r="M1081" s="1008"/>
      <c r="N1081" s="1008"/>
      <c r="O1081" s="1008"/>
      <c r="P1081" s="1008"/>
      <c r="Q1081" s="1008"/>
      <c r="R1081" s="22"/>
    </row>
    <row r="1082" spans="2:18" ht="15.75" customHeight="1">
      <c r="B1082" s="1008"/>
      <c r="C1082" s="1008"/>
      <c r="D1082" s="1008"/>
      <c r="E1082" s="1008"/>
      <c r="F1082" s="1008"/>
      <c r="G1082" s="1008"/>
      <c r="H1082" s="1008"/>
      <c r="I1082" s="1008"/>
      <c r="J1082" s="1008"/>
      <c r="K1082" s="1008"/>
      <c r="L1082" s="1008"/>
      <c r="M1082" s="1008"/>
      <c r="N1082" s="1008"/>
      <c r="O1082" s="1008"/>
      <c r="P1082" s="1008"/>
      <c r="Q1082" s="1008"/>
      <c r="R1082" s="22"/>
    </row>
    <row r="1083" spans="2:18" ht="15.75" customHeight="1">
      <c r="C1083" s="22"/>
      <c r="D1083" s="22"/>
      <c r="E1083" s="22"/>
      <c r="F1083" s="22"/>
      <c r="G1083" s="22"/>
      <c r="H1083" s="22"/>
      <c r="I1083" s="22"/>
      <c r="J1083" s="22"/>
      <c r="K1083" s="22"/>
      <c r="L1083" s="22"/>
      <c r="M1083" s="22"/>
      <c r="N1083" s="22"/>
      <c r="O1083" s="22"/>
      <c r="P1083" s="22"/>
      <c r="Q1083" s="22"/>
      <c r="R1083" s="22"/>
    </row>
    <row r="1084" spans="2:18">
      <c r="B1084" s="109"/>
      <c r="C1084" s="110"/>
      <c r="D1084" s="110"/>
      <c r="E1084" s="110"/>
      <c r="F1084" s="110"/>
      <c r="G1084" s="110"/>
      <c r="H1084" s="110"/>
      <c r="I1084" s="110"/>
      <c r="J1084" s="110"/>
      <c r="K1084" s="110"/>
      <c r="L1084" s="110"/>
      <c r="M1084" s="110"/>
      <c r="N1084" s="110"/>
      <c r="O1084" s="110"/>
      <c r="P1084" s="110"/>
      <c r="Q1084" s="110"/>
      <c r="R1084" s="22"/>
    </row>
    <row r="1085" spans="2:18" ht="15.75" customHeight="1">
      <c r="B1085" s="110"/>
      <c r="C1085" s="110"/>
      <c r="D1085" s="110"/>
      <c r="E1085" s="110"/>
      <c r="F1085" s="110"/>
      <c r="G1085" s="110"/>
      <c r="H1085" s="110"/>
      <c r="I1085" s="110"/>
      <c r="J1085" s="110"/>
      <c r="K1085" s="110"/>
      <c r="L1085" s="110"/>
      <c r="M1085" s="110"/>
      <c r="N1085" s="110"/>
      <c r="O1085" s="110"/>
      <c r="P1085" s="110"/>
      <c r="Q1085" s="110"/>
    </row>
    <row r="1086" spans="2:18" ht="15.75" customHeight="1">
      <c r="B1086" s="977"/>
      <c r="C1086" s="977"/>
      <c r="D1086" s="977"/>
      <c r="E1086" s="977"/>
      <c r="F1086" s="977"/>
      <c r="G1086" s="977"/>
      <c r="H1086" s="977"/>
      <c r="I1086" s="977"/>
      <c r="J1086" s="977"/>
      <c r="K1086" s="977"/>
      <c r="L1086" s="977"/>
      <c r="M1086" s="977"/>
      <c r="N1086" s="977"/>
      <c r="O1086" s="977"/>
      <c r="P1086" s="977"/>
      <c r="Q1086" s="977"/>
      <c r="R1086" s="22"/>
    </row>
    <row r="1087" spans="2:18" ht="22.5" customHeight="1">
      <c r="B1087" s="977"/>
      <c r="C1087" s="977"/>
      <c r="D1087" s="977"/>
      <c r="E1087" s="977"/>
      <c r="F1087" s="977"/>
      <c r="G1087" s="977"/>
      <c r="H1087" s="977"/>
      <c r="I1087" s="977"/>
      <c r="J1087" s="977"/>
      <c r="K1087" s="977"/>
      <c r="L1087" s="977"/>
      <c r="M1087" s="977"/>
      <c r="N1087" s="977"/>
      <c r="O1087" s="977"/>
      <c r="P1087" s="977"/>
      <c r="Q1087" s="977"/>
      <c r="R1087" s="22"/>
    </row>
    <row r="1088" spans="2:18" ht="18.75" customHeight="1">
      <c r="B1088" s="977"/>
      <c r="C1088" s="977"/>
      <c r="D1088" s="977"/>
      <c r="E1088" s="977"/>
      <c r="F1088" s="977"/>
      <c r="G1088" s="977"/>
      <c r="H1088" s="977"/>
      <c r="I1088" s="977"/>
      <c r="J1088" s="977"/>
      <c r="K1088" s="977"/>
      <c r="L1088" s="977"/>
      <c r="M1088" s="977"/>
      <c r="N1088" s="977"/>
      <c r="O1088" s="977"/>
      <c r="P1088" s="977"/>
      <c r="Q1088" s="977"/>
      <c r="R1088" s="22"/>
    </row>
    <row r="1089" spans="2:18" ht="4.5" customHeight="1">
      <c r="B1089" s="977"/>
      <c r="C1089" s="977"/>
      <c r="D1089" s="977"/>
      <c r="E1089" s="977"/>
      <c r="F1089" s="977"/>
      <c r="G1089" s="977"/>
      <c r="H1089" s="977"/>
      <c r="I1089" s="977"/>
      <c r="J1089" s="977"/>
      <c r="K1089" s="977"/>
      <c r="L1089" s="977"/>
      <c r="M1089" s="977"/>
      <c r="N1089" s="977"/>
      <c r="O1089" s="977"/>
      <c r="P1089" s="977"/>
      <c r="Q1089" s="977"/>
    </row>
    <row r="1090" spans="2:18" ht="15.75" customHeight="1">
      <c r="C1090" s="22"/>
      <c r="D1090" s="22"/>
      <c r="E1090" s="22"/>
      <c r="F1090" s="22"/>
      <c r="G1090" s="22"/>
      <c r="H1090" s="22"/>
      <c r="I1090" s="22"/>
      <c r="J1090" s="22"/>
      <c r="K1090" s="22"/>
      <c r="L1090" s="22"/>
      <c r="M1090" s="22"/>
      <c r="N1090" s="22"/>
      <c r="O1090" s="22"/>
      <c r="P1090" s="22"/>
      <c r="Q1090" s="22"/>
      <c r="R1090" s="22"/>
    </row>
    <row r="1091" spans="2:18" ht="15.75" customHeight="1">
      <c r="B1091" s="111"/>
      <c r="R1091" s="22"/>
    </row>
    <row r="1092" spans="2:18" ht="15.75" customHeight="1">
      <c r="B1092" s="978"/>
      <c r="C1092" s="978"/>
      <c r="D1092" s="978"/>
      <c r="E1092" s="978"/>
      <c r="F1092" s="978"/>
      <c r="G1092" s="978"/>
      <c r="H1092" s="978"/>
      <c r="I1092" s="978"/>
      <c r="J1092" s="978"/>
      <c r="K1092" s="978"/>
      <c r="L1092" s="978"/>
      <c r="M1092" s="978"/>
      <c r="N1092" s="978"/>
      <c r="O1092" s="978"/>
      <c r="P1092" s="978"/>
      <c r="Q1092" s="978"/>
      <c r="R1092" s="22"/>
    </row>
    <row r="1093" spans="2:18" ht="15.75" customHeight="1">
      <c r="B1093" s="978"/>
      <c r="C1093" s="978"/>
      <c r="D1093" s="978"/>
      <c r="E1093" s="978"/>
      <c r="F1093" s="978"/>
      <c r="G1093" s="978"/>
      <c r="H1093" s="978"/>
      <c r="I1093" s="978"/>
      <c r="J1093" s="978"/>
      <c r="K1093" s="978"/>
      <c r="L1093" s="978"/>
      <c r="M1093" s="978"/>
      <c r="N1093" s="978"/>
      <c r="O1093" s="978"/>
      <c r="P1093" s="978"/>
      <c r="Q1093" s="978"/>
      <c r="R1093" s="22"/>
    </row>
    <row r="1094" spans="2:18" ht="15.75" customHeight="1">
      <c r="B1094" s="978"/>
      <c r="C1094" s="978"/>
      <c r="D1094" s="978"/>
      <c r="E1094" s="978"/>
      <c r="F1094" s="978"/>
      <c r="G1094" s="978"/>
      <c r="H1094" s="978"/>
      <c r="I1094" s="978"/>
      <c r="J1094" s="978"/>
      <c r="K1094" s="978"/>
      <c r="L1094" s="978"/>
      <c r="M1094" s="978"/>
      <c r="N1094" s="978"/>
      <c r="O1094" s="978"/>
      <c r="P1094" s="978"/>
      <c r="Q1094" s="978"/>
      <c r="R1094" s="22"/>
    </row>
    <row r="1095" spans="2:18" ht="15.75" customHeight="1">
      <c r="B1095" s="978"/>
      <c r="C1095" s="978"/>
      <c r="D1095" s="978"/>
      <c r="E1095" s="978"/>
      <c r="F1095" s="978"/>
      <c r="G1095" s="978"/>
      <c r="H1095" s="978"/>
      <c r="I1095" s="978"/>
      <c r="J1095" s="978"/>
      <c r="K1095" s="978"/>
      <c r="L1095" s="978"/>
      <c r="M1095" s="978"/>
      <c r="N1095" s="978"/>
      <c r="O1095" s="978"/>
      <c r="P1095" s="978"/>
      <c r="Q1095" s="978"/>
      <c r="R1095" s="22"/>
    </row>
    <row r="1096" spans="2:18" ht="15.75" customHeight="1">
      <c r="B1096" s="978"/>
      <c r="C1096" s="978"/>
      <c r="D1096" s="978"/>
      <c r="E1096" s="978"/>
      <c r="F1096" s="978"/>
      <c r="G1096" s="978"/>
      <c r="H1096" s="978"/>
      <c r="I1096" s="978"/>
      <c r="J1096" s="978"/>
      <c r="K1096" s="978"/>
      <c r="L1096" s="978"/>
      <c r="M1096" s="978"/>
      <c r="N1096" s="978"/>
      <c r="O1096" s="978"/>
      <c r="P1096" s="978"/>
      <c r="Q1096" s="978"/>
    </row>
    <row r="1097" spans="2:18" ht="15.75" customHeight="1">
      <c r="B1097" s="978"/>
      <c r="C1097" s="978"/>
      <c r="D1097" s="978"/>
      <c r="E1097" s="978"/>
      <c r="F1097" s="978"/>
      <c r="G1097" s="978"/>
      <c r="H1097" s="978"/>
      <c r="I1097" s="978"/>
      <c r="J1097" s="978"/>
      <c r="K1097" s="978"/>
      <c r="L1097" s="978"/>
      <c r="M1097" s="978"/>
      <c r="N1097" s="978"/>
      <c r="O1097" s="978"/>
      <c r="P1097" s="978"/>
      <c r="Q1097" s="978"/>
      <c r="R1097" s="22"/>
    </row>
    <row r="1098" spans="2:18" ht="15.75" customHeight="1">
      <c r="B1098" s="978"/>
      <c r="C1098" s="978"/>
      <c r="D1098" s="978"/>
      <c r="E1098" s="978"/>
      <c r="F1098" s="978"/>
      <c r="G1098" s="978"/>
      <c r="H1098" s="978"/>
      <c r="I1098" s="978"/>
      <c r="J1098" s="978"/>
      <c r="K1098" s="978"/>
      <c r="L1098" s="978"/>
      <c r="M1098" s="978"/>
      <c r="N1098" s="978"/>
      <c r="O1098" s="978"/>
      <c r="P1098" s="978"/>
      <c r="Q1098" s="978"/>
    </row>
    <row r="1099" spans="2:18" ht="15.75" customHeight="1">
      <c r="C1099" s="22"/>
      <c r="D1099" s="22"/>
      <c r="E1099" s="22"/>
      <c r="F1099" s="22"/>
      <c r="G1099" s="22"/>
      <c r="H1099" s="22"/>
      <c r="I1099" s="22"/>
      <c r="J1099" s="22"/>
      <c r="K1099" s="22"/>
      <c r="L1099" s="22"/>
      <c r="M1099" s="22"/>
      <c r="N1099" s="22"/>
      <c r="O1099" s="22"/>
      <c r="P1099" s="22"/>
      <c r="Q1099" s="22"/>
    </row>
    <row r="1100" spans="2:18">
      <c r="B1100" s="112"/>
      <c r="C1100" s="110"/>
      <c r="D1100" s="110"/>
      <c r="E1100" s="110"/>
      <c r="F1100" s="110"/>
      <c r="G1100" s="110"/>
      <c r="H1100" s="110"/>
      <c r="I1100" s="110"/>
      <c r="J1100" s="110"/>
      <c r="K1100" s="110"/>
      <c r="L1100" s="110"/>
      <c r="M1100" s="110"/>
      <c r="N1100" s="110"/>
      <c r="O1100" s="110"/>
      <c r="P1100" s="110"/>
      <c r="Q1100" s="110"/>
      <c r="R1100" s="22"/>
    </row>
    <row r="1101" spans="2:18" ht="15.75" customHeight="1">
      <c r="B1101" s="977"/>
      <c r="C1101" s="977"/>
      <c r="D1101" s="977"/>
      <c r="E1101" s="977"/>
      <c r="F1101" s="977"/>
      <c r="G1101" s="977"/>
      <c r="H1101" s="977"/>
      <c r="I1101" s="977"/>
      <c r="J1101" s="977"/>
      <c r="K1101" s="977"/>
      <c r="L1101" s="977"/>
      <c r="M1101" s="977"/>
      <c r="N1101" s="977"/>
      <c r="O1101" s="977"/>
      <c r="P1101" s="977"/>
      <c r="Q1101" s="977"/>
      <c r="R1101" s="22"/>
    </row>
    <row r="1102" spans="2:18" ht="15.75" customHeight="1">
      <c r="B1102" s="977"/>
      <c r="C1102" s="977"/>
      <c r="D1102" s="977"/>
      <c r="E1102" s="977"/>
      <c r="F1102" s="977"/>
      <c r="G1102" s="977"/>
      <c r="H1102" s="977"/>
      <c r="I1102" s="977"/>
      <c r="J1102" s="977"/>
      <c r="K1102" s="977"/>
      <c r="L1102" s="977"/>
      <c r="M1102" s="977"/>
      <c r="N1102" s="977"/>
      <c r="O1102" s="977"/>
      <c r="P1102" s="977"/>
      <c r="Q1102" s="977"/>
    </row>
    <row r="1103" spans="2:18" ht="14.25">
      <c r="B1103" s="977"/>
      <c r="C1103" s="977"/>
      <c r="D1103" s="977"/>
      <c r="E1103" s="977"/>
      <c r="F1103" s="977"/>
      <c r="G1103" s="977"/>
      <c r="H1103" s="977"/>
      <c r="I1103" s="977"/>
      <c r="J1103" s="977"/>
      <c r="K1103" s="977"/>
      <c r="L1103" s="977"/>
      <c r="M1103" s="977"/>
      <c r="N1103" s="977"/>
      <c r="O1103" s="977"/>
      <c r="P1103" s="977"/>
      <c r="Q1103" s="977"/>
    </row>
    <row r="1104" spans="2:18" ht="15.75" customHeight="1">
      <c r="C1104" s="22"/>
      <c r="D1104" s="22"/>
      <c r="E1104" s="22"/>
      <c r="F1104" s="22"/>
      <c r="G1104" s="22"/>
      <c r="H1104" s="22"/>
      <c r="I1104" s="22"/>
      <c r="J1104" s="22"/>
      <c r="K1104" s="22"/>
      <c r="L1104" s="22"/>
      <c r="M1104" s="22"/>
      <c r="N1104" s="22"/>
      <c r="O1104" s="22"/>
      <c r="P1104" s="22"/>
      <c r="Q1104" s="22"/>
    </row>
    <row r="1105" spans="2:18">
      <c r="B1105" s="112"/>
      <c r="C1105" s="110"/>
      <c r="D1105" s="110"/>
      <c r="E1105" s="110"/>
      <c r="F1105" s="110"/>
      <c r="G1105" s="110"/>
      <c r="H1105" s="110"/>
      <c r="I1105" s="110"/>
      <c r="J1105" s="110"/>
      <c r="K1105" s="110"/>
      <c r="L1105" s="110"/>
      <c r="M1105" s="110"/>
      <c r="N1105" s="110"/>
      <c r="O1105" s="110"/>
      <c r="P1105" s="110"/>
      <c r="Q1105" s="110"/>
      <c r="R1105" s="22"/>
    </row>
    <row r="1106" spans="2:18" ht="15.75" customHeight="1">
      <c r="B1106" s="977"/>
      <c r="C1106" s="977"/>
      <c r="D1106" s="977"/>
      <c r="E1106" s="977"/>
      <c r="F1106" s="977"/>
      <c r="G1106" s="977"/>
      <c r="H1106" s="977"/>
      <c r="I1106" s="977"/>
      <c r="J1106" s="977"/>
      <c r="K1106" s="977"/>
      <c r="L1106" s="977"/>
      <c r="M1106" s="977"/>
      <c r="N1106" s="977"/>
      <c r="O1106" s="977"/>
      <c r="P1106" s="977"/>
      <c r="Q1106" s="977"/>
    </row>
    <row r="1107" spans="2:18" ht="15.75" customHeight="1">
      <c r="B1107" s="977"/>
      <c r="C1107" s="977"/>
      <c r="D1107" s="977"/>
      <c r="E1107" s="977"/>
      <c r="F1107" s="977"/>
      <c r="G1107" s="977"/>
      <c r="H1107" s="977"/>
      <c r="I1107" s="977"/>
      <c r="J1107" s="977"/>
      <c r="K1107" s="977"/>
      <c r="L1107" s="977"/>
      <c r="M1107" s="977"/>
      <c r="N1107" s="977"/>
      <c r="O1107" s="977"/>
      <c r="P1107" s="977"/>
      <c r="Q1107" s="977"/>
    </row>
    <row r="1108" spans="2:18" ht="15.75" customHeight="1">
      <c r="B1108" s="977"/>
      <c r="C1108" s="977"/>
      <c r="D1108" s="977"/>
      <c r="E1108" s="977"/>
      <c r="F1108" s="977"/>
      <c r="G1108" s="977"/>
      <c r="H1108" s="977"/>
      <c r="I1108" s="977"/>
      <c r="J1108" s="977"/>
      <c r="K1108" s="977"/>
      <c r="L1108" s="977"/>
      <c r="M1108" s="977"/>
      <c r="N1108" s="977"/>
      <c r="O1108" s="977"/>
      <c r="P1108" s="977"/>
      <c r="Q1108" s="977"/>
    </row>
    <row r="1109" spans="2:18" ht="15.75" customHeight="1">
      <c r="B1109" s="977"/>
      <c r="C1109" s="977"/>
      <c r="D1109" s="977"/>
      <c r="E1109" s="977"/>
      <c r="F1109" s="977"/>
      <c r="G1109" s="977"/>
      <c r="H1109" s="977"/>
      <c r="I1109" s="977"/>
      <c r="J1109" s="977"/>
      <c r="K1109" s="977"/>
      <c r="L1109" s="977"/>
      <c r="M1109" s="977"/>
      <c r="N1109" s="977"/>
      <c r="O1109" s="977"/>
      <c r="P1109" s="977"/>
      <c r="Q1109" s="977"/>
    </row>
    <row r="1110" spans="2:18" ht="15.75" customHeight="1">
      <c r="C1110" s="22"/>
      <c r="D1110" s="22"/>
      <c r="E1110" s="22"/>
      <c r="F1110" s="22"/>
      <c r="G1110" s="22"/>
      <c r="H1110" s="22"/>
      <c r="I1110" s="22"/>
      <c r="J1110" s="22"/>
      <c r="K1110" s="22"/>
      <c r="L1110" s="22"/>
      <c r="M1110" s="22"/>
      <c r="N1110" s="22"/>
      <c r="O1110" s="22"/>
      <c r="P1110" s="22"/>
      <c r="Q1110" s="22"/>
    </row>
    <row r="1111" spans="2:18" ht="15.75" customHeight="1">
      <c r="B1111" s="106"/>
      <c r="C1111" s="22"/>
      <c r="D1111" s="22"/>
      <c r="E1111" s="22"/>
      <c r="F1111" s="22"/>
      <c r="G1111" s="22"/>
      <c r="H1111" s="22"/>
      <c r="I1111" s="22"/>
      <c r="J1111" s="22"/>
      <c r="K1111" s="22"/>
      <c r="L1111" s="22"/>
      <c r="M1111" s="22"/>
      <c r="N1111" s="22"/>
      <c r="O1111" s="22"/>
      <c r="P1111" s="22"/>
      <c r="Q1111" s="22"/>
    </row>
    <row r="1112" spans="2:18" ht="15.75" customHeight="1">
      <c r="C1112" s="22"/>
      <c r="D1112" s="22"/>
      <c r="E1112" s="22"/>
      <c r="F1112" s="22"/>
      <c r="G1112" s="22"/>
      <c r="H1112" s="22"/>
      <c r="I1112" s="22"/>
      <c r="J1112" s="22"/>
      <c r="K1112" s="22"/>
      <c r="L1112" s="22"/>
      <c r="M1112" s="22"/>
      <c r="N1112" s="22"/>
      <c r="O1112" s="22"/>
      <c r="P1112" s="22"/>
      <c r="Q1112" s="22"/>
    </row>
    <row r="1113" spans="2:18" ht="15.75" customHeight="1">
      <c r="B1113" s="113"/>
      <c r="C1113" s="110"/>
      <c r="D1113" s="110"/>
      <c r="E1113" s="110"/>
      <c r="F1113" s="110"/>
      <c r="G1113" s="110"/>
      <c r="H1113" s="110"/>
      <c r="I1113" s="110"/>
      <c r="J1113" s="110"/>
      <c r="K1113" s="110"/>
      <c r="L1113" s="110"/>
      <c r="M1113" s="110"/>
      <c r="N1113" s="110"/>
      <c r="O1113" s="110"/>
      <c r="P1113" s="110"/>
      <c r="Q1113" s="110"/>
    </row>
    <row r="1114" spans="2:18" ht="14.25">
      <c r="B1114" s="977"/>
      <c r="C1114" s="977"/>
      <c r="D1114" s="110"/>
      <c r="E1114" s="110"/>
      <c r="F1114" s="110"/>
      <c r="G1114" s="110"/>
      <c r="H1114" s="110"/>
      <c r="I1114" s="110"/>
      <c r="J1114" s="110"/>
      <c r="K1114" s="110"/>
      <c r="L1114" s="110"/>
      <c r="M1114" s="110"/>
      <c r="N1114" s="110"/>
      <c r="O1114" s="110"/>
      <c r="P1114" s="110"/>
      <c r="Q1114" s="110"/>
    </row>
    <row r="1115" spans="2:18" ht="14.25">
      <c r="B1115" s="110"/>
      <c r="C1115" s="110"/>
      <c r="D1115" s="110"/>
      <c r="E1115" s="110"/>
      <c r="F1115" s="110"/>
      <c r="G1115" s="110"/>
      <c r="H1115" s="110"/>
      <c r="I1115" s="110"/>
      <c r="J1115" s="110"/>
      <c r="K1115" s="110"/>
      <c r="L1115" s="110"/>
      <c r="M1115" s="110"/>
      <c r="N1115" s="110"/>
      <c r="O1115" s="110"/>
      <c r="P1115" s="110"/>
      <c r="Q1115" s="110"/>
    </row>
    <row r="1116" spans="2:18" ht="21" customHeight="1">
      <c r="B1116" s="977"/>
      <c r="C1116" s="977"/>
      <c r="D1116" s="977"/>
      <c r="E1116" s="977"/>
      <c r="F1116" s="977"/>
      <c r="G1116" s="977"/>
      <c r="H1116" s="977"/>
      <c r="I1116" s="977"/>
      <c r="J1116" s="977"/>
      <c r="K1116" s="977"/>
      <c r="L1116" s="977"/>
      <c r="M1116" s="977"/>
      <c r="N1116" s="977"/>
      <c r="O1116" s="977"/>
      <c r="P1116" s="977"/>
      <c r="Q1116" s="977"/>
    </row>
    <row r="1117" spans="2:18" ht="15.75" customHeight="1">
      <c r="B1117" s="977"/>
      <c r="C1117" s="977"/>
      <c r="D1117" s="977"/>
      <c r="E1117" s="977"/>
      <c r="F1117" s="977"/>
      <c r="G1117" s="977"/>
      <c r="H1117" s="977"/>
      <c r="I1117" s="977"/>
      <c r="J1117" s="977"/>
      <c r="K1117" s="977"/>
      <c r="L1117" s="977"/>
      <c r="M1117" s="977"/>
      <c r="N1117" s="977"/>
      <c r="O1117" s="977"/>
      <c r="P1117" s="977"/>
      <c r="Q1117" s="977"/>
    </row>
    <row r="1118" spans="2:18" ht="18.75" customHeight="1">
      <c r="B1118" s="977"/>
      <c r="C1118" s="977"/>
      <c r="D1118" s="977"/>
      <c r="E1118" s="977"/>
      <c r="F1118" s="977"/>
      <c r="G1118" s="977"/>
      <c r="H1118" s="977"/>
      <c r="I1118" s="977"/>
      <c r="J1118" s="977"/>
      <c r="K1118" s="977"/>
      <c r="L1118" s="977"/>
      <c r="M1118" s="977"/>
      <c r="N1118" s="977"/>
      <c r="O1118" s="977"/>
      <c r="P1118" s="977"/>
      <c r="Q1118" s="977"/>
      <c r="R1118" s="22"/>
    </row>
    <row r="1119" spans="2:18" ht="15.75" customHeight="1">
      <c r="B1119" s="977"/>
      <c r="C1119" s="977"/>
      <c r="D1119" s="977"/>
      <c r="E1119" s="977"/>
      <c r="F1119" s="977"/>
      <c r="G1119" s="977"/>
      <c r="H1119" s="977"/>
      <c r="I1119" s="977"/>
      <c r="J1119" s="977"/>
      <c r="K1119" s="977"/>
      <c r="L1119" s="977"/>
      <c r="M1119" s="977"/>
      <c r="N1119" s="977"/>
      <c r="O1119" s="977"/>
      <c r="P1119" s="977"/>
      <c r="Q1119" s="977"/>
      <c r="R1119" s="22"/>
    </row>
    <row r="1120" spans="2:18" ht="25.5" customHeight="1">
      <c r="B1120" s="977"/>
      <c r="C1120" s="977"/>
      <c r="D1120" s="977"/>
      <c r="E1120" s="977"/>
      <c r="F1120" s="977"/>
      <c r="G1120" s="977"/>
      <c r="H1120" s="977"/>
      <c r="I1120" s="977"/>
      <c r="J1120" s="977"/>
      <c r="K1120" s="977"/>
      <c r="L1120" s="977"/>
      <c r="M1120" s="977"/>
      <c r="N1120" s="977"/>
      <c r="O1120" s="977"/>
      <c r="P1120" s="977"/>
      <c r="Q1120" s="977"/>
      <c r="R1120" s="22"/>
    </row>
    <row r="1121" spans="2:26" ht="15.75" customHeight="1">
      <c r="B1121" s="977"/>
      <c r="C1121" s="977"/>
      <c r="D1121" s="977"/>
      <c r="E1121" s="977"/>
      <c r="F1121" s="977"/>
      <c r="G1121" s="977"/>
      <c r="H1121" s="977"/>
      <c r="I1121" s="977"/>
      <c r="J1121" s="977"/>
      <c r="K1121" s="977"/>
      <c r="L1121" s="977"/>
      <c r="M1121" s="977"/>
      <c r="N1121" s="977"/>
      <c r="O1121" s="977"/>
      <c r="P1121" s="977"/>
      <c r="Q1121" s="977"/>
      <c r="R1121" s="22"/>
    </row>
    <row r="1122" spans="2:26" ht="18.75" customHeight="1">
      <c r="B1122" s="977"/>
      <c r="C1122" s="977"/>
      <c r="D1122" s="977"/>
      <c r="E1122" s="977"/>
      <c r="F1122" s="977"/>
      <c r="G1122" s="977"/>
      <c r="H1122" s="977"/>
      <c r="I1122" s="977"/>
      <c r="J1122" s="977"/>
      <c r="K1122" s="977"/>
      <c r="L1122" s="977"/>
      <c r="M1122" s="977"/>
      <c r="N1122" s="977"/>
      <c r="O1122" s="977"/>
      <c r="P1122" s="977"/>
      <c r="Q1122" s="977"/>
      <c r="R1122" s="22"/>
    </row>
    <row r="1123" spans="2:26" ht="21.75" customHeight="1">
      <c r="B1123" s="977"/>
      <c r="C1123" s="977"/>
      <c r="D1123" s="977"/>
      <c r="E1123" s="977"/>
      <c r="F1123" s="977"/>
      <c r="G1123" s="977"/>
      <c r="H1123" s="977"/>
      <c r="I1123" s="977"/>
      <c r="J1123" s="977"/>
      <c r="K1123" s="977"/>
      <c r="L1123" s="977"/>
      <c r="M1123" s="977"/>
      <c r="N1123" s="977"/>
      <c r="O1123" s="977"/>
      <c r="P1123" s="977"/>
      <c r="Q1123" s="977"/>
    </row>
    <row r="1124" spans="2:26" ht="14.25">
      <c r="B1124" s="977"/>
      <c r="C1124" s="977"/>
      <c r="D1124" s="977"/>
      <c r="E1124" s="977"/>
      <c r="F1124" s="977"/>
      <c r="G1124" s="977"/>
      <c r="H1124" s="977"/>
      <c r="I1124" s="977"/>
      <c r="J1124" s="977"/>
      <c r="K1124" s="977"/>
      <c r="L1124" s="977"/>
      <c r="M1124" s="977"/>
      <c r="N1124" s="977"/>
      <c r="O1124" s="977"/>
      <c r="P1124" s="977"/>
      <c r="Q1124" s="977"/>
    </row>
    <row r="1125" spans="2:26" ht="14.25">
      <c r="C1125" s="22"/>
      <c r="D1125" s="22"/>
      <c r="E1125" s="22"/>
      <c r="F1125" s="22"/>
      <c r="G1125" s="22"/>
      <c r="H1125" s="22"/>
      <c r="I1125" s="22"/>
      <c r="J1125" s="22"/>
      <c r="K1125" s="22"/>
      <c r="L1125" s="22"/>
      <c r="M1125" s="22"/>
      <c r="N1125" s="22"/>
      <c r="O1125" s="22"/>
      <c r="P1125" s="22"/>
      <c r="Q1125" s="22"/>
    </row>
    <row r="1126" spans="2:26" s="37" customFormat="1">
      <c r="B1126" s="113"/>
      <c r="C1126" s="110"/>
      <c r="D1126" s="110"/>
      <c r="E1126" s="110"/>
      <c r="F1126" s="110"/>
      <c r="G1126" s="110"/>
      <c r="H1126" s="110"/>
      <c r="I1126" s="110"/>
      <c r="J1126" s="110"/>
      <c r="K1126" s="110"/>
      <c r="L1126" s="110"/>
      <c r="M1126" s="110"/>
      <c r="N1126" s="110"/>
      <c r="O1126" s="110"/>
      <c r="P1126" s="110"/>
      <c r="Q1126" s="110"/>
      <c r="S1126" s="22"/>
      <c r="T1126" s="22"/>
      <c r="U1126" s="22"/>
      <c r="V1126" s="22"/>
      <c r="W1126" s="22"/>
      <c r="X1126" s="22"/>
      <c r="Y1126" s="22"/>
      <c r="Z1126" s="22"/>
    </row>
    <row r="1127" spans="2:26" s="37" customFormat="1" ht="14.25">
      <c r="B1127" s="977"/>
      <c r="C1127" s="977"/>
      <c r="D1127" s="977"/>
      <c r="E1127" s="977"/>
      <c r="F1127" s="977"/>
      <c r="G1127" s="977"/>
      <c r="H1127" s="977"/>
      <c r="I1127" s="977"/>
      <c r="J1127" s="977"/>
      <c r="K1127" s="977"/>
      <c r="L1127" s="977"/>
      <c r="M1127" s="977"/>
      <c r="N1127" s="977"/>
      <c r="O1127" s="977"/>
      <c r="P1127" s="977"/>
      <c r="Q1127" s="977"/>
      <c r="S1127" s="22"/>
      <c r="T1127" s="22"/>
      <c r="U1127" s="22"/>
      <c r="V1127" s="22"/>
      <c r="W1127" s="22"/>
      <c r="X1127" s="22"/>
      <c r="Y1127" s="22"/>
      <c r="Z1127" s="22"/>
    </row>
    <row r="1128" spans="2:26" s="37" customFormat="1" ht="14.25">
      <c r="B1128" s="110"/>
      <c r="C1128" s="110"/>
      <c r="D1128" s="110"/>
      <c r="E1128" s="110"/>
      <c r="F1128" s="110"/>
      <c r="G1128" s="110"/>
      <c r="H1128" s="110"/>
      <c r="I1128" s="110"/>
      <c r="J1128" s="110"/>
      <c r="K1128" s="110"/>
      <c r="L1128" s="110"/>
      <c r="M1128" s="110"/>
      <c r="N1128" s="110"/>
      <c r="O1128" s="110"/>
      <c r="P1128" s="110"/>
      <c r="Q1128" s="110"/>
      <c r="S1128" s="22"/>
      <c r="T1128" s="22"/>
      <c r="U1128" s="22"/>
      <c r="V1128" s="22"/>
      <c r="W1128" s="22"/>
      <c r="X1128" s="22"/>
      <c r="Y1128" s="22"/>
      <c r="Z1128" s="22"/>
    </row>
    <row r="1129" spans="2:26" s="37" customFormat="1" ht="14.25">
      <c r="B1129" s="977"/>
      <c r="C1129" s="977"/>
      <c r="D1129" s="977"/>
      <c r="E1129" s="977"/>
      <c r="F1129" s="977"/>
      <c r="G1129" s="977"/>
      <c r="H1129" s="977"/>
      <c r="I1129" s="977"/>
      <c r="J1129" s="977"/>
      <c r="K1129" s="977"/>
      <c r="L1129" s="977"/>
      <c r="M1129" s="977"/>
      <c r="N1129" s="977"/>
      <c r="O1129" s="977"/>
      <c r="P1129" s="977"/>
      <c r="Q1129" s="977"/>
      <c r="S1129" s="22"/>
      <c r="T1129" s="22"/>
      <c r="U1129" s="22"/>
      <c r="V1129" s="22"/>
      <c r="W1129" s="22"/>
      <c r="X1129" s="22"/>
      <c r="Y1129" s="22"/>
      <c r="Z1129" s="22"/>
    </row>
    <row r="1130" spans="2:26" s="37" customFormat="1" ht="14.25">
      <c r="B1130" s="977"/>
      <c r="C1130" s="977"/>
      <c r="D1130" s="977"/>
      <c r="E1130" s="977"/>
      <c r="F1130" s="977"/>
      <c r="G1130" s="977"/>
      <c r="H1130" s="977"/>
      <c r="I1130" s="977"/>
      <c r="J1130" s="977"/>
      <c r="K1130" s="977"/>
      <c r="L1130" s="977"/>
      <c r="M1130" s="977"/>
      <c r="N1130" s="977"/>
      <c r="O1130" s="977"/>
      <c r="P1130" s="977"/>
      <c r="Q1130" s="977"/>
      <c r="S1130" s="22"/>
      <c r="T1130" s="22"/>
      <c r="U1130" s="22"/>
      <c r="V1130" s="22"/>
      <c r="W1130" s="22"/>
      <c r="X1130" s="22"/>
      <c r="Y1130" s="22"/>
      <c r="Z1130" s="22"/>
    </row>
    <row r="1131" spans="2:26" s="37" customFormat="1" ht="14.25">
      <c r="B1131" s="977"/>
      <c r="C1131" s="977"/>
      <c r="D1131" s="977"/>
      <c r="E1131" s="977"/>
      <c r="F1131" s="977"/>
      <c r="G1131" s="977"/>
      <c r="H1131" s="977"/>
      <c r="I1131" s="977"/>
      <c r="J1131" s="977"/>
      <c r="K1131" s="977"/>
      <c r="L1131" s="977"/>
      <c r="M1131" s="977"/>
      <c r="N1131" s="977"/>
      <c r="O1131" s="977"/>
      <c r="P1131" s="977"/>
      <c r="Q1131" s="977"/>
      <c r="S1131" s="22"/>
      <c r="T1131" s="22"/>
      <c r="U1131" s="22"/>
      <c r="V1131" s="22"/>
      <c r="W1131" s="22"/>
      <c r="X1131" s="22"/>
      <c r="Y1131" s="22"/>
      <c r="Z1131" s="22"/>
    </row>
    <row r="1132" spans="2:26" s="37" customFormat="1" ht="14.25">
      <c r="B1132" s="977"/>
      <c r="C1132" s="977"/>
      <c r="D1132" s="977"/>
      <c r="E1132" s="977"/>
      <c r="F1132" s="977"/>
      <c r="G1132" s="977"/>
      <c r="H1132" s="977"/>
      <c r="I1132" s="977"/>
      <c r="J1132" s="977"/>
      <c r="K1132" s="977"/>
      <c r="L1132" s="977"/>
      <c r="M1132" s="977"/>
      <c r="N1132" s="977"/>
      <c r="O1132" s="977"/>
      <c r="P1132" s="977"/>
      <c r="Q1132" s="977"/>
      <c r="S1132" s="22"/>
      <c r="T1132" s="22"/>
      <c r="U1132" s="22"/>
      <c r="V1132" s="22"/>
      <c r="W1132" s="22"/>
      <c r="X1132" s="22"/>
      <c r="Y1132" s="22"/>
      <c r="Z1132" s="22"/>
    </row>
    <row r="1133" spans="2:26" s="37" customFormat="1" ht="14.25">
      <c r="B1133" s="977"/>
      <c r="C1133" s="977"/>
      <c r="D1133" s="977"/>
      <c r="E1133" s="977"/>
      <c r="F1133" s="977"/>
      <c r="G1133" s="977"/>
      <c r="H1133" s="977"/>
      <c r="I1133" s="977"/>
      <c r="J1133" s="977"/>
      <c r="K1133" s="977"/>
      <c r="L1133" s="977"/>
      <c r="M1133" s="977"/>
      <c r="N1133" s="977"/>
      <c r="O1133" s="977"/>
      <c r="P1133" s="977"/>
      <c r="Q1133" s="977"/>
      <c r="S1133" s="22"/>
      <c r="T1133" s="22"/>
      <c r="U1133" s="22"/>
      <c r="V1133" s="22"/>
      <c r="W1133" s="22"/>
      <c r="X1133" s="22"/>
      <c r="Y1133" s="22"/>
      <c r="Z1133" s="22"/>
    </row>
    <row r="1134" spans="2:26" s="37" customFormat="1" ht="14.25">
      <c r="B1134" s="103"/>
      <c r="C1134" s="103"/>
      <c r="D1134" s="103"/>
      <c r="E1134" s="103"/>
      <c r="F1134" s="103"/>
      <c r="G1134" s="103"/>
      <c r="H1134" s="103"/>
      <c r="I1134" s="103"/>
      <c r="J1134" s="103"/>
      <c r="K1134" s="103"/>
      <c r="L1134" s="103"/>
      <c r="M1134" s="103"/>
      <c r="N1134" s="103"/>
      <c r="O1134" s="103"/>
      <c r="P1134" s="103"/>
      <c r="Q1134" s="103"/>
      <c r="S1134" s="22"/>
      <c r="T1134" s="22"/>
      <c r="U1134" s="22"/>
      <c r="V1134" s="22"/>
      <c r="W1134" s="22"/>
      <c r="X1134" s="22"/>
      <c r="Y1134" s="22"/>
      <c r="Z1134" s="22"/>
    </row>
    <row r="1135" spans="2:26" s="37" customFormat="1" ht="14.25">
      <c r="B1135" s="103"/>
      <c r="C1135" s="103"/>
      <c r="D1135" s="103"/>
      <c r="E1135" s="103"/>
      <c r="F1135" s="103"/>
      <c r="G1135" s="103"/>
      <c r="H1135" s="103"/>
      <c r="I1135" s="103"/>
      <c r="J1135" s="103"/>
      <c r="K1135" s="103"/>
      <c r="L1135" s="103"/>
      <c r="M1135" s="103"/>
      <c r="N1135" s="103"/>
      <c r="O1135" s="103"/>
      <c r="P1135" s="103"/>
      <c r="Q1135" s="103"/>
      <c r="S1135" s="22"/>
      <c r="T1135" s="22"/>
      <c r="U1135" s="22"/>
      <c r="V1135" s="22"/>
      <c r="W1135" s="22"/>
      <c r="X1135" s="22"/>
      <c r="Y1135" s="22"/>
      <c r="Z1135" s="22"/>
    </row>
    <row r="1136" spans="2:26" s="37" customFormat="1" ht="14.25">
      <c r="B1136" s="103"/>
      <c r="C1136" s="103"/>
      <c r="D1136" s="103"/>
      <c r="E1136" s="103"/>
      <c r="F1136" s="103"/>
      <c r="G1136" s="103"/>
      <c r="H1136" s="103"/>
      <c r="I1136" s="103"/>
      <c r="J1136" s="103"/>
      <c r="K1136" s="103"/>
      <c r="L1136" s="103"/>
      <c r="M1136" s="103"/>
      <c r="N1136" s="103"/>
      <c r="O1136" s="103"/>
      <c r="P1136" s="103"/>
      <c r="Q1136" s="103"/>
      <c r="S1136" s="22"/>
      <c r="T1136" s="22"/>
      <c r="U1136" s="22"/>
      <c r="V1136" s="22"/>
      <c r="W1136" s="22"/>
      <c r="X1136" s="22"/>
      <c r="Y1136" s="22"/>
      <c r="Z1136" s="22"/>
    </row>
    <row r="1137" spans="2:26" s="37" customFormat="1" ht="14.25">
      <c r="B1137" s="67"/>
      <c r="C1137" s="67"/>
      <c r="D1137" s="67"/>
      <c r="E1137" s="67"/>
      <c r="F1137" s="67"/>
      <c r="G1137" s="67"/>
      <c r="H1137" s="67"/>
      <c r="I1137" s="67"/>
      <c r="J1137" s="67"/>
      <c r="K1137" s="67"/>
      <c r="L1137" s="67"/>
      <c r="M1137" s="67"/>
      <c r="N1137" s="67"/>
      <c r="O1137" s="67"/>
      <c r="P1137" s="67"/>
      <c r="Q1137" s="67"/>
      <c r="S1137" s="22"/>
      <c r="T1137" s="22"/>
      <c r="U1137" s="22"/>
      <c r="V1137" s="22"/>
      <c r="W1137" s="22"/>
      <c r="X1137" s="22"/>
      <c r="Y1137" s="22"/>
      <c r="Z1137" s="22"/>
    </row>
    <row r="1138" spans="2:26" s="37" customFormat="1" ht="14.25">
      <c r="B1138" s="22"/>
      <c r="C1138" s="22"/>
      <c r="D1138" s="22"/>
      <c r="E1138" s="22"/>
      <c r="F1138" s="22"/>
      <c r="G1138" s="22"/>
      <c r="H1138" s="22"/>
      <c r="I1138" s="22"/>
      <c r="J1138" s="22"/>
      <c r="K1138" s="22"/>
      <c r="L1138" s="22"/>
      <c r="M1138" s="22"/>
      <c r="N1138" s="22"/>
      <c r="O1138" s="22"/>
      <c r="P1138" s="22"/>
      <c r="Q1138" s="22"/>
      <c r="S1138" s="22"/>
      <c r="T1138" s="22"/>
      <c r="U1138" s="22"/>
      <c r="V1138" s="22"/>
      <c r="W1138" s="22"/>
      <c r="X1138" s="22"/>
      <c r="Y1138" s="22"/>
      <c r="Z1138" s="22"/>
    </row>
    <row r="1139" spans="2:26" s="37" customFormat="1">
      <c r="B1139" s="22"/>
      <c r="C1139" s="36"/>
      <c r="D1139" s="36"/>
      <c r="E1139" s="36"/>
      <c r="F1139" s="36"/>
      <c r="G1139" s="36"/>
      <c r="H1139" s="36"/>
      <c r="I1139" s="36"/>
      <c r="J1139" s="36"/>
      <c r="K1139" s="36"/>
      <c r="L1139" s="36"/>
      <c r="M1139" s="36"/>
      <c r="N1139" s="36"/>
      <c r="O1139" s="36"/>
      <c r="P1139" s="36"/>
      <c r="Q1139" s="36"/>
      <c r="S1139" s="22"/>
      <c r="T1139" s="22"/>
      <c r="U1139" s="22"/>
      <c r="V1139" s="22"/>
      <c r="W1139" s="22"/>
      <c r="X1139" s="22"/>
      <c r="Y1139" s="22"/>
      <c r="Z1139" s="22"/>
    </row>
    <row r="1140" spans="2:26" s="37" customFormat="1" ht="21" customHeight="1" thickBot="1">
      <c r="B1140" s="100"/>
      <c r="C1140" s="101"/>
      <c r="D1140" s="101"/>
      <c r="E1140" s="101"/>
      <c r="F1140" s="101"/>
      <c r="G1140" s="101"/>
      <c r="H1140" s="101"/>
      <c r="I1140" s="101"/>
      <c r="J1140" s="101"/>
      <c r="K1140" s="101"/>
      <c r="L1140" s="101"/>
      <c r="M1140" s="101"/>
      <c r="N1140" s="101"/>
      <c r="O1140" s="101"/>
      <c r="P1140" s="101"/>
      <c r="Q1140" s="101"/>
      <c r="S1140" s="22"/>
      <c r="T1140" s="22"/>
      <c r="U1140" s="22"/>
      <c r="V1140" s="22"/>
      <c r="W1140" s="22"/>
      <c r="X1140" s="22"/>
      <c r="Y1140" s="22"/>
      <c r="Z1140" s="22"/>
    </row>
    <row r="1141" spans="2:26" s="37" customFormat="1" ht="12.6" customHeight="1">
      <c r="B1141" s="35"/>
      <c r="C1141" s="36"/>
      <c r="D1141" s="36"/>
      <c r="E1141" s="36"/>
      <c r="F1141" s="36"/>
      <c r="G1141" s="36"/>
      <c r="H1141" s="36"/>
      <c r="I1141" s="36"/>
      <c r="J1141" s="36"/>
      <c r="K1141" s="36"/>
      <c r="L1141" s="36"/>
      <c r="M1141" s="36"/>
      <c r="N1141" s="36"/>
      <c r="O1141" s="36"/>
      <c r="P1141" s="36"/>
      <c r="Q1141" s="36"/>
      <c r="S1141" s="22"/>
      <c r="T1141" s="22"/>
      <c r="U1141" s="22"/>
      <c r="V1141" s="22"/>
      <c r="W1141" s="22"/>
      <c r="X1141" s="22"/>
      <c r="Y1141" s="22"/>
      <c r="Z1141" s="22"/>
    </row>
    <row r="1142" spans="2:26" ht="18" customHeight="1">
      <c r="B1142" s="102"/>
      <c r="C1142" s="36"/>
      <c r="D1142" s="36"/>
      <c r="E1142" s="36"/>
      <c r="F1142" s="36"/>
      <c r="G1142" s="36"/>
      <c r="H1142" s="36"/>
      <c r="I1142" s="36"/>
      <c r="J1142" s="36"/>
      <c r="K1142" s="36"/>
      <c r="L1142" s="36"/>
      <c r="M1142" s="36"/>
      <c r="N1142" s="36"/>
      <c r="O1142" s="36"/>
      <c r="P1142" s="36"/>
      <c r="Q1142" s="36"/>
    </row>
    <row r="1143" spans="2:26">
      <c r="B1143" s="35"/>
      <c r="C1143" s="36"/>
      <c r="D1143" s="36"/>
      <c r="E1143" s="36"/>
      <c r="F1143" s="36"/>
      <c r="G1143" s="36"/>
      <c r="H1143" s="36"/>
      <c r="I1143" s="36"/>
      <c r="J1143" s="36"/>
      <c r="K1143" s="36"/>
      <c r="L1143" s="36"/>
      <c r="M1143" s="36"/>
      <c r="N1143" s="36"/>
      <c r="O1143" s="36"/>
      <c r="P1143" s="36"/>
      <c r="Q1143" s="36"/>
    </row>
    <row r="1144" spans="2:26" ht="18.75" customHeight="1">
      <c r="B1144" s="106"/>
      <c r="C1144" s="110"/>
      <c r="D1144" s="110"/>
      <c r="E1144" s="110"/>
      <c r="F1144" s="110"/>
      <c r="G1144" s="110"/>
      <c r="H1144" s="110"/>
      <c r="I1144" s="110"/>
      <c r="J1144" s="110"/>
      <c r="K1144" s="110"/>
      <c r="L1144" s="110"/>
      <c r="M1144" s="110"/>
      <c r="N1144" s="110"/>
      <c r="O1144" s="110"/>
      <c r="P1144" s="110"/>
      <c r="Q1144" s="110"/>
    </row>
    <row r="1145" spans="2:26">
      <c r="B1145" s="106"/>
      <c r="C1145" s="110"/>
      <c r="D1145" s="110"/>
      <c r="E1145" s="110"/>
      <c r="F1145" s="110"/>
      <c r="G1145" s="110"/>
      <c r="H1145" s="110"/>
      <c r="I1145" s="110"/>
      <c r="J1145" s="110"/>
      <c r="K1145" s="110"/>
      <c r="L1145" s="110"/>
      <c r="M1145" s="110"/>
      <c r="N1145" s="110"/>
      <c r="O1145" s="110"/>
      <c r="P1145" s="110"/>
      <c r="Q1145" s="110"/>
    </row>
    <row r="1146" spans="2:26" ht="14.25">
      <c r="B1146" s="977"/>
      <c r="C1146" s="977"/>
      <c r="D1146" s="977"/>
      <c r="E1146" s="977"/>
      <c r="F1146" s="977"/>
      <c r="G1146" s="977"/>
      <c r="H1146" s="977"/>
      <c r="I1146" s="977"/>
      <c r="J1146" s="977"/>
      <c r="K1146" s="977"/>
      <c r="L1146" s="977"/>
      <c r="M1146" s="977"/>
      <c r="N1146" s="977"/>
      <c r="O1146" s="977"/>
      <c r="P1146" s="977"/>
      <c r="Q1146" s="977"/>
    </row>
    <row r="1147" spans="2:26" ht="15.75" customHeight="1">
      <c r="B1147" s="977"/>
      <c r="C1147" s="977"/>
      <c r="D1147" s="977"/>
      <c r="E1147" s="977"/>
      <c r="F1147" s="977"/>
      <c r="G1147" s="977"/>
      <c r="H1147" s="977"/>
      <c r="I1147" s="977"/>
      <c r="J1147" s="977"/>
      <c r="K1147" s="977"/>
      <c r="L1147" s="977"/>
      <c r="M1147" s="977"/>
      <c r="N1147" s="977"/>
      <c r="O1147" s="977"/>
      <c r="P1147" s="977"/>
      <c r="Q1147" s="977"/>
    </row>
    <row r="1148" spans="2:26" ht="15.75" customHeight="1">
      <c r="B1148" s="977"/>
      <c r="C1148" s="977"/>
      <c r="D1148" s="977"/>
      <c r="E1148" s="977"/>
      <c r="F1148" s="977"/>
      <c r="G1148" s="977"/>
      <c r="H1148" s="977"/>
      <c r="I1148" s="977"/>
      <c r="J1148" s="977"/>
      <c r="K1148" s="977"/>
      <c r="L1148" s="977"/>
      <c r="M1148" s="977"/>
      <c r="N1148" s="977"/>
      <c r="O1148" s="977"/>
      <c r="P1148" s="977"/>
      <c r="Q1148" s="977"/>
    </row>
    <row r="1149" spans="2:26" ht="15.75" customHeight="1">
      <c r="B1149" s="977"/>
      <c r="C1149" s="977"/>
      <c r="D1149" s="977"/>
      <c r="E1149" s="977"/>
      <c r="F1149" s="977"/>
      <c r="G1149" s="977"/>
      <c r="H1149" s="977"/>
      <c r="I1149" s="977"/>
      <c r="J1149" s="977"/>
      <c r="K1149" s="977"/>
      <c r="L1149" s="977"/>
      <c r="M1149" s="977"/>
      <c r="N1149" s="977"/>
      <c r="O1149" s="977"/>
      <c r="P1149" s="977"/>
      <c r="Q1149" s="977"/>
    </row>
    <row r="1150" spans="2:26" ht="15.75" customHeight="1">
      <c r="B1150" s="977"/>
      <c r="C1150" s="977"/>
      <c r="D1150" s="977"/>
      <c r="E1150" s="977"/>
      <c r="F1150" s="977"/>
      <c r="G1150" s="977"/>
      <c r="H1150" s="977"/>
      <c r="I1150" s="977"/>
      <c r="J1150" s="977"/>
      <c r="K1150" s="977"/>
      <c r="L1150" s="977"/>
      <c r="M1150" s="977"/>
      <c r="N1150" s="977"/>
      <c r="O1150" s="977"/>
      <c r="P1150" s="977"/>
      <c r="Q1150" s="977"/>
    </row>
    <row r="1151" spans="2:26" ht="15.75" customHeight="1">
      <c r="B1151" s="977"/>
      <c r="C1151" s="977"/>
      <c r="D1151" s="977"/>
      <c r="E1151" s="977"/>
      <c r="F1151" s="977"/>
      <c r="G1151" s="977"/>
      <c r="H1151" s="977"/>
      <c r="I1151" s="977"/>
      <c r="J1151" s="977"/>
      <c r="K1151" s="977"/>
      <c r="L1151" s="977"/>
      <c r="M1151" s="977"/>
      <c r="N1151" s="977"/>
      <c r="O1151" s="977"/>
      <c r="P1151" s="977"/>
      <c r="Q1151" s="977"/>
    </row>
    <row r="1152" spans="2:26" ht="15.75" customHeight="1">
      <c r="B1152" s="977"/>
      <c r="C1152" s="977"/>
      <c r="D1152" s="977"/>
      <c r="E1152" s="977"/>
      <c r="F1152" s="977"/>
      <c r="G1152" s="977"/>
      <c r="H1152" s="977"/>
      <c r="I1152" s="977"/>
      <c r="J1152" s="977"/>
      <c r="K1152" s="977"/>
      <c r="L1152" s="977"/>
      <c r="M1152" s="977"/>
      <c r="N1152" s="977"/>
      <c r="O1152" s="977"/>
      <c r="P1152" s="977"/>
      <c r="Q1152" s="977"/>
    </row>
    <row r="1153" spans="2:17" ht="18.75" customHeight="1">
      <c r="B1153" s="977"/>
      <c r="C1153" s="977"/>
      <c r="D1153" s="977"/>
      <c r="E1153" s="977"/>
      <c r="F1153" s="977"/>
      <c r="G1153" s="977"/>
      <c r="H1153" s="977"/>
      <c r="I1153" s="977"/>
      <c r="J1153" s="977"/>
      <c r="K1153" s="977"/>
      <c r="L1153" s="977"/>
      <c r="M1153" s="977"/>
      <c r="N1153" s="977"/>
      <c r="O1153" s="977"/>
      <c r="P1153" s="977"/>
      <c r="Q1153" s="977"/>
    </row>
    <row r="1154" spans="2:17" ht="15.75" customHeight="1">
      <c r="B1154" s="977"/>
      <c r="C1154" s="977"/>
      <c r="D1154" s="977"/>
      <c r="E1154" s="977"/>
      <c r="F1154" s="977"/>
      <c r="G1154" s="977"/>
      <c r="H1154" s="977"/>
      <c r="I1154" s="977"/>
      <c r="J1154" s="977"/>
      <c r="K1154" s="977"/>
      <c r="L1154" s="977"/>
      <c r="M1154" s="977"/>
      <c r="N1154" s="977"/>
      <c r="O1154" s="977"/>
      <c r="P1154" s="977"/>
      <c r="Q1154" s="977"/>
    </row>
    <row r="1155" spans="2:17" ht="15.75" customHeight="1">
      <c r="C1155" s="22"/>
      <c r="D1155" s="22"/>
      <c r="E1155" s="22"/>
      <c r="F1155" s="22"/>
      <c r="G1155" s="22"/>
      <c r="H1155" s="22"/>
      <c r="I1155" s="22"/>
      <c r="J1155" s="22"/>
      <c r="K1155" s="22"/>
      <c r="L1155" s="22"/>
      <c r="M1155" s="22"/>
      <c r="N1155" s="22"/>
      <c r="O1155" s="22"/>
      <c r="P1155" s="22"/>
      <c r="Q1155" s="22"/>
    </row>
    <row r="1156" spans="2:17">
      <c r="B1156" s="40"/>
      <c r="C1156" s="22"/>
      <c r="D1156" s="22"/>
      <c r="E1156" s="22"/>
      <c r="F1156" s="22"/>
      <c r="G1156" s="22"/>
      <c r="H1156" s="22"/>
      <c r="I1156" s="22"/>
      <c r="J1156" s="22"/>
      <c r="K1156" s="22"/>
      <c r="L1156" s="22"/>
      <c r="M1156" s="22"/>
      <c r="N1156" s="22"/>
      <c r="O1156" s="22"/>
      <c r="P1156" s="22"/>
      <c r="Q1156" s="22"/>
    </row>
    <row r="1157" spans="2:17" ht="15.75" customHeight="1">
      <c r="C1157" s="22"/>
      <c r="D1157" s="22"/>
      <c r="E1157" s="22"/>
      <c r="F1157" s="22"/>
      <c r="G1157" s="22"/>
      <c r="H1157" s="22"/>
      <c r="I1157" s="22"/>
      <c r="J1157" s="22"/>
      <c r="K1157" s="22"/>
      <c r="L1157" s="22"/>
      <c r="M1157" s="22"/>
      <c r="N1157" s="22"/>
      <c r="O1157" s="22"/>
      <c r="P1157" s="22"/>
      <c r="Q1157" s="22"/>
    </row>
    <row r="1158" spans="2:17" ht="15.75" customHeight="1">
      <c r="B1158" s="981"/>
      <c r="C1158" s="981"/>
      <c r="D1158" s="981"/>
      <c r="E1158" s="981"/>
      <c r="F1158" s="981"/>
      <c r="G1158" s="981"/>
      <c r="H1158" s="981"/>
      <c r="I1158" s="981"/>
      <c r="J1158" s="981"/>
      <c r="K1158" s="981"/>
      <c r="L1158" s="981"/>
      <c r="M1158" s="981"/>
      <c r="N1158" s="981"/>
      <c r="O1158" s="981"/>
      <c r="P1158" s="981"/>
      <c r="Q1158" s="981"/>
    </row>
    <row r="1159" spans="2:17" ht="15.75" customHeight="1">
      <c r="B1159" s="981"/>
      <c r="C1159" s="981"/>
      <c r="D1159" s="981"/>
      <c r="E1159" s="981"/>
      <c r="F1159" s="981"/>
      <c r="G1159" s="981"/>
      <c r="H1159" s="981"/>
      <c r="I1159" s="981"/>
      <c r="J1159" s="981"/>
      <c r="K1159" s="981"/>
      <c r="L1159" s="981"/>
      <c r="M1159" s="981"/>
      <c r="N1159" s="981"/>
      <c r="O1159" s="981"/>
      <c r="P1159" s="981"/>
      <c r="Q1159" s="981"/>
    </row>
    <row r="1160" spans="2:17" ht="15.75" customHeight="1">
      <c r="B1160" s="981"/>
      <c r="C1160" s="981"/>
      <c r="D1160" s="981"/>
      <c r="E1160" s="981"/>
      <c r="F1160" s="981"/>
      <c r="G1160" s="981"/>
      <c r="H1160" s="981"/>
      <c r="I1160" s="981"/>
      <c r="J1160" s="981"/>
      <c r="K1160" s="981"/>
      <c r="L1160" s="981"/>
      <c r="M1160" s="981"/>
      <c r="N1160" s="981"/>
      <c r="O1160" s="981"/>
      <c r="P1160" s="981"/>
      <c r="Q1160" s="981"/>
    </row>
    <row r="1161" spans="2:17" ht="15.75" customHeight="1">
      <c r="B1161" s="981"/>
      <c r="C1161" s="981"/>
      <c r="D1161" s="981"/>
      <c r="E1161" s="981"/>
      <c r="F1161" s="981"/>
      <c r="G1161" s="981"/>
      <c r="H1161" s="981"/>
      <c r="I1161" s="981"/>
      <c r="J1161" s="981"/>
      <c r="K1161" s="981"/>
      <c r="L1161" s="981"/>
      <c r="M1161" s="981"/>
      <c r="N1161" s="981"/>
      <c r="O1161" s="981"/>
      <c r="P1161" s="981"/>
      <c r="Q1161" s="981"/>
    </row>
    <row r="1162" spans="2:17" ht="15.75" customHeight="1">
      <c r="B1162" s="981"/>
      <c r="C1162" s="981"/>
      <c r="D1162" s="981"/>
      <c r="E1162" s="981"/>
      <c r="F1162" s="981"/>
      <c r="G1162" s="981"/>
      <c r="H1162" s="981"/>
      <c r="I1162" s="981"/>
      <c r="J1162" s="981"/>
      <c r="K1162" s="981"/>
      <c r="L1162" s="981"/>
      <c r="M1162" s="981"/>
      <c r="N1162" s="981"/>
      <c r="O1162" s="981"/>
      <c r="P1162" s="981"/>
      <c r="Q1162" s="981"/>
    </row>
    <row r="1163" spans="2:17" ht="15.75" customHeight="1">
      <c r="C1163" s="22"/>
      <c r="D1163" s="22"/>
      <c r="E1163" s="22"/>
      <c r="F1163" s="22"/>
      <c r="G1163" s="22"/>
      <c r="H1163" s="22"/>
      <c r="I1163" s="22"/>
      <c r="J1163" s="22"/>
      <c r="K1163" s="22"/>
      <c r="L1163" s="22"/>
      <c r="M1163" s="22"/>
      <c r="N1163" s="22"/>
      <c r="O1163" s="22"/>
      <c r="P1163" s="22"/>
      <c r="Q1163" s="22"/>
    </row>
    <row r="1164" spans="2:17" ht="15.75" customHeight="1">
      <c r="B1164" s="40"/>
    </row>
    <row r="1166" spans="2:17" ht="14.25">
      <c r="B1166" s="978"/>
      <c r="C1166" s="978"/>
      <c r="D1166" s="978"/>
      <c r="E1166" s="978"/>
      <c r="F1166" s="978"/>
      <c r="G1166" s="978"/>
      <c r="H1166" s="978"/>
      <c r="I1166" s="978"/>
      <c r="J1166" s="978"/>
      <c r="K1166" s="978"/>
      <c r="L1166" s="978"/>
      <c r="M1166" s="978"/>
      <c r="N1166" s="978"/>
      <c r="O1166" s="978"/>
      <c r="P1166" s="978"/>
      <c r="Q1166" s="978"/>
    </row>
    <row r="1167" spans="2:17" ht="15.75" customHeight="1">
      <c r="B1167" s="978"/>
      <c r="C1167" s="978"/>
      <c r="D1167" s="978"/>
      <c r="E1167" s="978"/>
      <c r="F1167" s="978"/>
      <c r="G1167" s="978"/>
      <c r="H1167" s="978"/>
      <c r="I1167" s="978"/>
      <c r="J1167" s="978"/>
      <c r="K1167" s="978"/>
      <c r="L1167" s="978"/>
      <c r="M1167" s="978"/>
      <c r="N1167" s="978"/>
      <c r="O1167" s="978"/>
      <c r="P1167" s="978"/>
      <c r="Q1167" s="978"/>
    </row>
    <row r="1168" spans="2:17" ht="14.25">
      <c r="B1168" s="978"/>
      <c r="C1168" s="978"/>
      <c r="D1168" s="978"/>
      <c r="E1168" s="978"/>
      <c r="F1168" s="978"/>
      <c r="G1168" s="978"/>
      <c r="H1168" s="978"/>
      <c r="I1168" s="978"/>
      <c r="J1168" s="978"/>
      <c r="K1168" s="978"/>
      <c r="L1168" s="978"/>
      <c r="M1168" s="978"/>
      <c r="N1168" s="978"/>
      <c r="O1168" s="978"/>
      <c r="P1168" s="978"/>
      <c r="Q1168" s="978"/>
    </row>
    <row r="1169" spans="2:23" ht="15.75" customHeight="1">
      <c r="B1169" s="978"/>
      <c r="C1169" s="978"/>
      <c r="D1169" s="978"/>
      <c r="E1169" s="978"/>
      <c r="F1169" s="978"/>
      <c r="G1169" s="978"/>
      <c r="H1169" s="978"/>
      <c r="I1169" s="978"/>
      <c r="J1169" s="978"/>
      <c r="K1169" s="978"/>
      <c r="L1169" s="978"/>
      <c r="M1169" s="978"/>
      <c r="N1169" s="978"/>
      <c r="O1169" s="978"/>
      <c r="P1169" s="978"/>
      <c r="Q1169" s="978"/>
    </row>
    <row r="1170" spans="2:23" ht="15.75" customHeight="1">
      <c r="B1170" s="978"/>
      <c r="C1170" s="978"/>
      <c r="D1170" s="978"/>
      <c r="E1170" s="978"/>
      <c r="F1170" s="978"/>
      <c r="G1170" s="978"/>
      <c r="H1170" s="978"/>
      <c r="I1170" s="978"/>
      <c r="J1170" s="978"/>
      <c r="K1170" s="978"/>
      <c r="L1170" s="978"/>
      <c r="M1170" s="978"/>
      <c r="N1170" s="978"/>
      <c r="O1170" s="978"/>
      <c r="P1170" s="978"/>
      <c r="Q1170" s="978"/>
    </row>
    <row r="1171" spans="2:23" ht="15.75" customHeight="1">
      <c r="C1171" s="22"/>
      <c r="D1171" s="22"/>
      <c r="E1171" s="22"/>
      <c r="F1171" s="22"/>
      <c r="G1171" s="22"/>
      <c r="H1171" s="22"/>
      <c r="I1171" s="22"/>
      <c r="J1171" s="22"/>
      <c r="K1171" s="22"/>
      <c r="L1171" s="22"/>
      <c r="M1171" s="22"/>
      <c r="N1171" s="22"/>
      <c r="O1171" s="22"/>
      <c r="P1171" s="22"/>
      <c r="Q1171" s="22"/>
    </row>
    <row r="1172" spans="2:23" ht="15.75" customHeight="1">
      <c r="B1172" s="40"/>
      <c r="C1172" s="22"/>
      <c r="D1172" s="22"/>
      <c r="E1172" s="22"/>
      <c r="F1172" s="22"/>
      <c r="G1172" s="22"/>
      <c r="H1172" s="22"/>
      <c r="I1172" s="22"/>
      <c r="J1172" s="22"/>
      <c r="K1172" s="22"/>
      <c r="L1172" s="22"/>
      <c r="M1172" s="22"/>
      <c r="N1172" s="22"/>
      <c r="O1172" s="22"/>
      <c r="P1172" s="22"/>
      <c r="Q1172" s="22"/>
    </row>
    <row r="1173" spans="2:23" ht="15.75" customHeight="1">
      <c r="C1173" s="22"/>
      <c r="D1173" s="22"/>
      <c r="E1173" s="22"/>
      <c r="F1173" s="22"/>
      <c r="G1173" s="22"/>
      <c r="H1173" s="22"/>
      <c r="I1173" s="22"/>
      <c r="J1173" s="22"/>
      <c r="K1173" s="22"/>
      <c r="L1173" s="22"/>
      <c r="M1173" s="22"/>
      <c r="N1173" s="22"/>
      <c r="O1173" s="22"/>
      <c r="P1173" s="22"/>
      <c r="Q1173" s="22"/>
      <c r="S1173" s="46"/>
      <c r="T1173" s="46"/>
      <c r="U1173" s="46"/>
      <c r="V1173" s="46"/>
      <c r="W1173" s="46"/>
    </row>
    <row r="1174" spans="2:23" ht="15.75" customHeight="1">
      <c r="B1174" s="981"/>
      <c r="C1174" s="981"/>
      <c r="D1174" s="981"/>
      <c r="E1174" s="981"/>
      <c r="F1174" s="981"/>
      <c r="G1174" s="981"/>
      <c r="H1174" s="981"/>
      <c r="I1174" s="981"/>
      <c r="J1174" s="981"/>
      <c r="K1174" s="981"/>
      <c r="L1174" s="981"/>
      <c r="M1174" s="981"/>
      <c r="N1174" s="981"/>
      <c r="O1174" s="981"/>
      <c r="P1174" s="981"/>
      <c r="Q1174" s="981"/>
      <c r="S1174" s="46"/>
      <c r="T1174" s="46"/>
      <c r="U1174" s="46"/>
      <c r="V1174" s="46"/>
      <c r="W1174" s="46"/>
    </row>
    <row r="1175" spans="2:23" ht="15.75" customHeight="1">
      <c r="B1175" s="981"/>
      <c r="C1175" s="981"/>
      <c r="D1175" s="981"/>
      <c r="E1175" s="981"/>
      <c r="F1175" s="981"/>
      <c r="G1175" s="981"/>
      <c r="H1175" s="981"/>
      <c r="I1175" s="981"/>
      <c r="J1175" s="981"/>
      <c r="K1175" s="981"/>
      <c r="L1175" s="981"/>
      <c r="M1175" s="981"/>
      <c r="N1175" s="981"/>
      <c r="O1175" s="981"/>
      <c r="P1175" s="981"/>
      <c r="Q1175" s="981"/>
      <c r="S1175" s="46"/>
      <c r="T1175" s="46"/>
      <c r="U1175" s="46"/>
      <c r="V1175" s="46"/>
      <c r="W1175" s="46"/>
    </row>
    <row r="1176" spans="2:23" ht="15.75" customHeight="1">
      <c r="B1176" s="981"/>
      <c r="C1176" s="981"/>
      <c r="D1176" s="981"/>
      <c r="E1176" s="981"/>
      <c r="F1176" s="981"/>
      <c r="G1176" s="981"/>
      <c r="H1176" s="981"/>
      <c r="I1176" s="981"/>
      <c r="J1176" s="981"/>
      <c r="K1176" s="981"/>
      <c r="L1176" s="981"/>
      <c r="M1176" s="981"/>
      <c r="N1176" s="981"/>
      <c r="O1176" s="981"/>
      <c r="P1176" s="981"/>
      <c r="Q1176" s="981"/>
      <c r="S1176" s="46"/>
      <c r="T1176" s="46"/>
      <c r="U1176" s="46"/>
      <c r="V1176" s="46"/>
      <c r="W1176" s="46"/>
    </row>
    <row r="1177" spans="2:23" ht="15.75" customHeight="1">
      <c r="C1177" s="22"/>
      <c r="D1177" s="22"/>
      <c r="E1177" s="22"/>
      <c r="F1177" s="22"/>
      <c r="G1177" s="22"/>
      <c r="H1177" s="22"/>
      <c r="I1177" s="22"/>
      <c r="J1177" s="22"/>
      <c r="K1177" s="22"/>
      <c r="L1177" s="22"/>
      <c r="M1177" s="22"/>
      <c r="N1177" s="22"/>
      <c r="O1177" s="22"/>
      <c r="P1177" s="22"/>
      <c r="Q1177" s="22"/>
      <c r="S1177" s="46"/>
      <c r="T1177" s="46"/>
      <c r="U1177" s="46"/>
      <c r="V1177" s="46"/>
      <c r="W1177" s="46"/>
    </row>
    <row r="1178" spans="2:23" ht="15.75" customHeight="1">
      <c r="B1178" s="106"/>
      <c r="C1178" s="34"/>
      <c r="D1178" s="34"/>
      <c r="E1178" s="34"/>
      <c r="F1178" s="34"/>
      <c r="G1178" s="34"/>
      <c r="H1178" s="34"/>
      <c r="I1178" s="34"/>
      <c r="J1178" s="34"/>
      <c r="K1178" s="34"/>
      <c r="L1178" s="34"/>
      <c r="M1178" s="34"/>
      <c r="N1178" s="34"/>
      <c r="O1178" s="34"/>
      <c r="P1178" s="34"/>
      <c r="Q1178" s="34"/>
      <c r="S1178" s="46"/>
      <c r="T1178" s="46"/>
      <c r="U1178" s="46"/>
      <c r="V1178" s="46"/>
      <c r="W1178" s="46"/>
    </row>
    <row r="1179" spans="2:23" ht="15.75" customHeight="1">
      <c r="B1179" s="34"/>
      <c r="C1179" s="34"/>
      <c r="D1179" s="34"/>
      <c r="E1179" s="34"/>
      <c r="F1179" s="34"/>
      <c r="G1179" s="34"/>
      <c r="H1179" s="34"/>
      <c r="I1179" s="34"/>
      <c r="J1179" s="34"/>
      <c r="K1179" s="34"/>
      <c r="L1179" s="34"/>
      <c r="M1179" s="34"/>
      <c r="N1179" s="34"/>
      <c r="O1179" s="34"/>
      <c r="P1179" s="34"/>
      <c r="Q1179" s="34"/>
      <c r="S1179" s="46"/>
      <c r="T1179" s="46"/>
      <c r="U1179" s="46"/>
      <c r="V1179" s="46"/>
      <c r="W1179" s="46"/>
    </row>
    <row r="1180" spans="2:23" ht="15.75" customHeight="1">
      <c r="B1180" s="1008"/>
      <c r="C1180" s="1008"/>
      <c r="D1180" s="1008"/>
      <c r="E1180" s="1008"/>
      <c r="F1180" s="1008"/>
      <c r="G1180" s="1008"/>
      <c r="H1180" s="1008"/>
      <c r="I1180" s="1008"/>
      <c r="J1180" s="1008"/>
      <c r="K1180" s="1008"/>
      <c r="L1180" s="1008"/>
      <c r="M1180" s="1008"/>
      <c r="N1180" s="1008"/>
      <c r="O1180" s="1008"/>
      <c r="P1180" s="1008"/>
      <c r="Q1180" s="1008"/>
      <c r="S1180" s="46"/>
      <c r="T1180" s="46"/>
      <c r="U1180" s="46"/>
      <c r="V1180" s="46"/>
      <c r="W1180" s="46"/>
    </row>
    <row r="1181" spans="2:23" ht="15.75" customHeight="1">
      <c r="B1181" s="1008"/>
      <c r="C1181" s="1008"/>
      <c r="D1181" s="1008"/>
      <c r="E1181" s="1008"/>
      <c r="F1181" s="1008"/>
      <c r="G1181" s="1008"/>
      <c r="H1181" s="1008"/>
      <c r="I1181" s="1008"/>
      <c r="J1181" s="1008"/>
      <c r="K1181" s="1008"/>
      <c r="L1181" s="1008"/>
      <c r="M1181" s="1008"/>
      <c r="N1181" s="1008"/>
      <c r="O1181" s="1008"/>
      <c r="P1181" s="1008"/>
      <c r="Q1181" s="1008"/>
      <c r="S1181" s="46"/>
      <c r="T1181" s="46"/>
      <c r="U1181" s="46"/>
      <c r="V1181" s="46"/>
      <c r="W1181" s="46"/>
    </row>
    <row r="1182" spans="2:23" ht="15.75" customHeight="1">
      <c r="B1182" s="1008"/>
      <c r="C1182" s="1008"/>
      <c r="D1182" s="1008"/>
      <c r="E1182" s="1008"/>
      <c r="F1182" s="1008"/>
      <c r="G1182" s="1008"/>
      <c r="H1182" s="1008"/>
      <c r="I1182" s="1008"/>
      <c r="J1182" s="1008"/>
      <c r="K1182" s="1008"/>
      <c r="L1182" s="1008"/>
      <c r="M1182" s="1008"/>
      <c r="N1182" s="1008"/>
      <c r="O1182" s="1008"/>
      <c r="P1182" s="1008"/>
      <c r="Q1182" s="1008"/>
      <c r="S1182" s="46"/>
      <c r="T1182" s="46"/>
      <c r="U1182" s="46"/>
      <c r="V1182" s="46"/>
      <c r="W1182" s="46"/>
    </row>
    <row r="1183" spans="2:23" ht="15.75" customHeight="1">
      <c r="B1183" s="1008"/>
      <c r="C1183" s="1008"/>
      <c r="D1183" s="1008"/>
      <c r="E1183" s="1008"/>
      <c r="F1183" s="1008"/>
      <c r="G1183" s="1008"/>
      <c r="H1183" s="1008"/>
      <c r="I1183" s="1008"/>
      <c r="J1183" s="1008"/>
      <c r="K1183" s="1008"/>
      <c r="L1183" s="1008"/>
      <c r="M1183" s="1008"/>
      <c r="N1183" s="1008"/>
      <c r="O1183" s="1008"/>
      <c r="P1183" s="1008"/>
      <c r="Q1183" s="1008"/>
      <c r="S1183" s="46"/>
      <c r="T1183" s="46"/>
      <c r="U1183" s="46"/>
      <c r="V1183" s="46"/>
      <c r="W1183" s="46"/>
    </row>
    <row r="1184" spans="2:23" ht="14.25">
      <c r="C1184" s="22"/>
      <c r="D1184" s="22"/>
      <c r="E1184" s="22"/>
      <c r="F1184" s="22"/>
      <c r="G1184" s="22"/>
      <c r="H1184" s="22"/>
      <c r="I1184" s="22"/>
      <c r="J1184" s="22"/>
      <c r="K1184" s="22"/>
      <c r="L1184" s="22"/>
      <c r="M1184" s="22"/>
      <c r="N1184" s="22"/>
      <c r="O1184" s="22"/>
      <c r="P1184" s="22"/>
      <c r="Q1184" s="22"/>
    </row>
    <row r="1185" spans="2:23">
      <c r="B1185" s="114"/>
      <c r="C1185" s="1004"/>
      <c r="D1185" s="1004"/>
      <c r="E1185" s="1004"/>
      <c r="F1185" s="1004"/>
      <c r="G1185" s="1004"/>
      <c r="H1185" s="1004"/>
      <c r="I1185" s="1004"/>
      <c r="J1185" s="1004"/>
      <c r="K1185" s="1004"/>
      <c r="L1185" s="1004"/>
      <c r="M1185" s="1004"/>
      <c r="N1185" s="1004"/>
      <c r="O1185" s="1004"/>
      <c r="P1185" s="1004"/>
      <c r="Q1185" s="1004"/>
    </row>
    <row r="1186" spans="2:23" ht="13.5" customHeight="1">
      <c r="B1186" s="114"/>
      <c r="C1186" s="115"/>
      <c r="D1186" s="115"/>
      <c r="E1186" s="115"/>
      <c r="F1186" s="115"/>
      <c r="G1186" s="115"/>
      <c r="H1186" s="115"/>
      <c r="I1186" s="115"/>
      <c r="J1186" s="115"/>
      <c r="K1186" s="115"/>
      <c r="L1186" s="115"/>
      <c r="M1186" s="115"/>
      <c r="N1186" s="115"/>
      <c r="O1186" s="115"/>
      <c r="P1186" s="115"/>
      <c r="Q1186" s="115"/>
    </row>
    <row r="1187" spans="2:23" ht="15.75" customHeight="1">
      <c r="B1187" s="981"/>
      <c r="C1187" s="981"/>
      <c r="D1187" s="981"/>
      <c r="E1187" s="981"/>
      <c r="F1187" s="981"/>
      <c r="G1187" s="981"/>
      <c r="H1187" s="981"/>
      <c r="I1187" s="981"/>
      <c r="J1187" s="981"/>
      <c r="K1187" s="981"/>
      <c r="L1187" s="981"/>
      <c r="M1187" s="981"/>
      <c r="N1187" s="981"/>
      <c r="O1187" s="981"/>
      <c r="P1187" s="981"/>
      <c r="Q1187" s="981"/>
    </row>
    <row r="1188" spans="2:23" ht="15.75" customHeight="1">
      <c r="B1188" s="981"/>
      <c r="C1188" s="981"/>
      <c r="D1188" s="981"/>
      <c r="E1188" s="981"/>
      <c r="F1188" s="981"/>
      <c r="G1188" s="981"/>
      <c r="H1188" s="981"/>
      <c r="I1188" s="981"/>
      <c r="J1188" s="981"/>
      <c r="K1188" s="981"/>
      <c r="L1188" s="981"/>
      <c r="M1188" s="981"/>
      <c r="N1188" s="981"/>
      <c r="O1188" s="981"/>
      <c r="P1188" s="981"/>
      <c r="Q1188" s="981"/>
    </row>
    <row r="1189" spans="2:23" ht="18.75" customHeight="1">
      <c r="B1189" s="981"/>
      <c r="C1189" s="981"/>
      <c r="D1189" s="981"/>
      <c r="E1189" s="981"/>
      <c r="F1189" s="981"/>
      <c r="G1189" s="981"/>
      <c r="H1189" s="981"/>
      <c r="I1189" s="981"/>
      <c r="J1189" s="981"/>
      <c r="K1189" s="981"/>
      <c r="L1189" s="981"/>
      <c r="M1189" s="981"/>
      <c r="N1189" s="981"/>
      <c r="O1189" s="981"/>
      <c r="P1189" s="981"/>
      <c r="Q1189" s="981"/>
    </row>
    <row r="1190" spans="2:23" ht="18.75" customHeight="1">
      <c r="B1190" s="46"/>
      <c r="C1190" s="46"/>
      <c r="D1190" s="46"/>
      <c r="E1190" s="46"/>
      <c r="F1190" s="46"/>
      <c r="G1190" s="46"/>
      <c r="H1190" s="46"/>
      <c r="I1190" s="46"/>
      <c r="J1190" s="46"/>
      <c r="K1190" s="46"/>
      <c r="L1190" s="46"/>
      <c r="M1190" s="46"/>
      <c r="N1190" s="46"/>
      <c r="O1190" s="46"/>
      <c r="P1190" s="46"/>
      <c r="Q1190" s="46"/>
    </row>
    <row r="1191" spans="2:23" ht="14.25">
      <c r="B1191" s="1006"/>
      <c r="C1191" s="1000"/>
      <c r="D1191" s="1000"/>
      <c r="E1191" s="1000"/>
      <c r="F1191" s="1000"/>
      <c r="G1191" s="1000"/>
      <c r="H1191" s="1000"/>
      <c r="I1191" s="1000"/>
      <c r="J1191" s="1000"/>
      <c r="K1191" s="1000"/>
      <c r="L1191" s="1000"/>
      <c r="M1191" s="1000"/>
      <c r="N1191" s="1000"/>
      <c r="O1191" s="1000"/>
      <c r="P1191" s="1000"/>
      <c r="Q1191" s="1000"/>
    </row>
    <row r="1192" spans="2:23">
      <c r="B1192" s="1006"/>
      <c r="C1192" s="1000"/>
      <c r="D1192" s="1000"/>
      <c r="E1192" s="1000"/>
      <c r="F1192" s="1000"/>
      <c r="G1192" s="1000"/>
      <c r="H1192" s="1000"/>
      <c r="I1192" s="1000"/>
      <c r="J1192" s="1000"/>
      <c r="K1192" s="1000"/>
      <c r="L1192" s="1000"/>
      <c r="M1192" s="1000"/>
      <c r="N1192" s="1000"/>
      <c r="O1192" s="1000"/>
      <c r="P1192" s="1000"/>
      <c r="Q1192" s="1000"/>
      <c r="T1192" s="14"/>
      <c r="U1192" s="14"/>
      <c r="V1192" s="38"/>
      <c r="W1192" s="39"/>
    </row>
    <row r="1193" spans="2:23" ht="14.25">
      <c r="B1193" s="1006"/>
      <c r="C1193" s="1000"/>
      <c r="D1193" s="1000"/>
      <c r="E1193" s="1000"/>
      <c r="F1193" s="1000"/>
      <c r="G1193" s="1000"/>
      <c r="H1193" s="1000"/>
      <c r="I1193" s="1000"/>
      <c r="J1193" s="1000"/>
      <c r="K1193" s="1000"/>
      <c r="L1193" s="1000"/>
      <c r="M1193" s="1000"/>
      <c r="N1193" s="1000"/>
      <c r="O1193" s="1000"/>
      <c r="P1193" s="1000"/>
      <c r="Q1193" s="1000"/>
    </row>
    <row r="1194" spans="2:23" ht="14.25">
      <c r="B1194" s="1006"/>
      <c r="C1194" s="1000"/>
      <c r="D1194" s="1000"/>
      <c r="E1194" s="1000"/>
      <c r="F1194" s="1000"/>
      <c r="G1194" s="1000"/>
      <c r="H1194" s="1000"/>
      <c r="I1194" s="1000"/>
      <c r="J1194" s="1000"/>
      <c r="K1194" s="1000"/>
      <c r="L1194" s="1000"/>
      <c r="M1194" s="1000"/>
      <c r="N1194" s="1000"/>
      <c r="O1194" s="1000"/>
      <c r="P1194" s="1000"/>
      <c r="Q1194" s="1000"/>
    </row>
    <row r="1195" spans="2:23" ht="15.75" customHeight="1">
      <c r="B1195" s="1006"/>
      <c r="C1195" s="1000"/>
      <c r="D1195" s="1000"/>
      <c r="E1195" s="1000"/>
      <c r="F1195" s="1000"/>
      <c r="G1195" s="1000"/>
      <c r="H1195" s="1000"/>
      <c r="I1195" s="1000"/>
      <c r="J1195" s="1000"/>
      <c r="K1195" s="1000"/>
      <c r="L1195" s="1000"/>
      <c r="M1195" s="1000"/>
      <c r="N1195" s="1000"/>
      <c r="O1195" s="1000"/>
      <c r="P1195" s="1000"/>
      <c r="Q1195" s="1000"/>
    </row>
    <row r="1196" spans="2:23" ht="14.25">
      <c r="B1196" s="46"/>
      <c r="C1196" s="46"/>
      <c r="D1196" s="46"/>
      <c r="E1196" s="46"/>
      <c r="F1196" s="46"/>
      <c r="G1196" s="46"/>
      <c r="H1196" s="46"/>
      <c r="I1196" s="46"/>
      <c r="J1196" s="46"/>
      <c r="K1196" s="46"/>
      <c r="L1196" s="46"/>
      <c r="M1196" s="46"/>
      <c r="N1196" s="46"/>
      <c r="O1196" s="46"/>
      <c r="P1196" s="46"/>
      <c r="Q1196" s="46"/>
    </row>
    <row r="1197" spans="2:23" ht="30" customHeight="1">
      <c r="B1197" s="978"/>
      <c r="C1197" s="978"/>
      <c r="D1197" s="978"/>
      <c r="E1197" s="978"/>
      <c r="F1197" s="978"/>
      <c r="G1197" s="978"/>
      <c r="H1197" s="978"/>
      <c r="I1197" s="978"/>
      <c r="J1197" s="978"/>
      <c r="K1197" s="978"/>
      <c r="L1197" s="978"/>
      <c r="M1197" s="978"/>
      <c r="N1197" s="978"/>
      <c r="O1197" s="978"/>
      <c r="P1197" s="978"/>
      <c r="Q1197" s="978"/>
    </row>
    <row r="1198" spans="2:23" ht="14.25">
      <c r="B1198" s="978"/>
      <c r="C1198" s="978"/>
      <c r="D1198" s="978"/>
      <c r="E1198" s="978"/>
      <c r="F1198" s="978"/>
      <c r="G1198" s="978"/>
      <c r="H1198" s="978"/>
      <c r="I1198" s="978"/>
      <c r="J1198" s="978"/>
      <c r="K1198" s="978"/>
      <c r="L1198" s="978"/>
      <c r="M1198" s="978"/>
      <c r="N1198" s="978"/>
      <c r="O1198" s="978"/>
      <c r="P1198" s="978"/>
      <c r="Q1198" s="978"/>
    </row>
    <row r="1199" spans="2:23" ht="14.25">
      <c r="C1199" s="22"/>
      <c r="D1199" s="22"/>
      <c r="E1199" s="22"/>
      <c r="F1199" s="22"/>
      <c r="G1199" s="22"/>
      <c r="H1199" s="22"/>
      <c r="I1199" s="22"/>
      <c r="J1199" s="22"/>
      <c r="K1199" s="22"/>
      <c r="L1199" s="22"/>
      <c r="M1199" s="22"/>
      <c r="N1199" s="22"/>
      <c r="O1199" s="22"/>
      <c r="P1199" s="22"/>
      <c r="Q1199" s="22"/>
    </row>
    <row r="1200" spans="2:23" ht="20.25" customHeight="1">
      <c r="B1200" s="978"/>
      <c r="C1200" s="978"/>
      <c r="D1200" s="978"/>
      <c r="E1200" s="978"/>
      <c r="F1200" s="978"/>
      <c r="G1200" s="978"/>
      <c r="H1200" s="978"/>
      <c r="I1200" s="978"/>
      <c r="J1200" s="978"/>
      <c r="K1200" s="978"/>
      <c r="L1200" s="978"/>
      <c r="M1200" s="978"/>
      <c r="N1200" s="978"/>
      <c r="O1200" s="978"/>
      <c r="P1200" s="978"/>
      <c r="Q1200" s="978"/>
      <c r="T1200" s="14"/>
      <c r="U1200" s="14"/>
      <c r="V1200" s="38"/>
      <c r="W1200" s="39"/>
    </row>
    <row r="1201" spans="2:18" ht="15.75" customHeight="1">
      <c r="B1201" s="978"/>
      <c r="C1201" s="978"/>
      <c r="D1201" s="978"/>
      <c r="E1201" s="978"/>
      <c r="F1201" s="978"/>
      <c r="G1201" s="978"/>
      <c r="H1201" s="978"/>
      <c r="I1201" s="978"/>
      <c r="J1201" s="978"/>
      <c r="K1201" s="978"/>
      <c r="L1201" s="978"/>
      <c r="M1201" s="978"/>
      <c r="N1201" s="978"/>
      <c r="O1201" s="978"/>
      <c r="P1201" s="978"/>
      <c r="Q1201" s="978"/>
    </row>
    <row r="1202" spans="2:18" ht="18.75" customHeight="1">
      <c r="B1202" s="978"/>
      <c r="C1202" s="978"/>
      <c r="D1202" s="978"/>
      <c r="E1202" s="978"/>
      <c r="F1202" s="978"/>
      <c r="G1202" s="978"/>
      <c r="H1202" s="978"/>
      <c r="I1202" s="978"/>
      <c r="J1202" s="978"/>
      <c r="K1202" s="978"/>
      <c r="L1202" s="978"/>
      <c r="M1202" s="978"/>
      <c r="N1202" s="978"/>
      <c r="O1202" s="978"/>
      <c r="P1202" s="978"/>
      <c r="Q1202" s="978"/>
    </row>
    <row r="1203" spans="2:18" ht="18.75" customHeight="1">
      <c r="B1203" s="978"/>
      <c r="C1203" s="978"/>
      <c r="D1203" s="978"/>
      <c r="E1203" s="978"/>
      <c r="F1203" s="978"/>
      <c r="G1203" s="978"/>
      <c r="H1203" s="978"/>
      <c r="I1203" s="978"/>
      <c r="J1203" s="978"/>
      <c r="K1203" s="978"/>
      <c r="L1203" s="978"/>
      <c r="M1203" s="978"/>
      <c r="N1203" s="978"/>
      <c r="O1203" s="978"/>
      <c r="P1203" s="978"/>
      <c r="Q1203" s="978"/>
      <c r="R1203" s="22"/>
    </row>
    <row r="1204" spans="2:18" ht="18.75" customHeight="1">
      <c r="B1204" s="978"/>
      <c r="C1204" s="978"/>
      <c r="D1204" s="978"/>
      <c r="E1204" s="978"/>
      <c r="F1204" s="978"/>
      <c r="G1204" s="978"/>
      <c r="H1204" s="978"/>
      <c r="I1204" s="978"/>
      <c r="J1204" s="978"/>
      <c r="K1204" s="978"/>
      <c r="L1204" s="978"/>
      <c r="M1204" s="978"/>
      <c r="N1204" s="978"/>
      <c r="O1204" s="978"/>
      <c r="P1204" s="978"/>
      <c r="Q1204" s="978"/>
      <c r="R1204" s="22"/>
    </row>
    <row r="1205" spans="2:18" ht="18.75" customHeight="1">
      <c r="B1205" s="978"/>
      <c r="C1205" s="978"/>
      <c r="D1205" s="978"/>
      <c r="E1205" s="978"/>
      <c r="F1205" s="978"/>
      <c r="G1205" s="978"/>
      <c r="H1205" s="978"/>
      <c r="I1205" s="978"/>
      <c r="J1205" s="978"/>
      <c r="K1205" s="978"/>
      <c r="L1205" s="978"/>
      <c r="M1205" s="978"/>
      <c r="N1205" s="978"/>
      <c r="O1205" s="978"/>
      <c r="P1205" s="978"/>
      <c r="Q1205" s="978"/>
      <c r="R1205" s="22"/>
    </row>
    <row r="1206" spans="2:18">
      <c r="R1206" s="22"/>
    </row>
    <row r="1207" spans="2:18">
      <c r="R1207" s="22"/>
    </row>
    <row r="1208" spans="2:18">
      <c r="R1208" s="22"/>
    </row>
    <row r="1209" spans="2:18" ht="14.25">
      <c r="B1209" s="9"/>
      <c r="C1209" s="27"/>
      <c r="D1209" s="27"/>
      <c r="E1209" s="27"/>
      <c r="F1209" s="27"/>
      <c r="G1209" s="27"/>
      <c r="H1209" s="27"/>
      <c r="I1209" s="27"/>
      <c r="J1209" s="27"/>
      <c r="K1209" s="27"/>
      <c r="L1209" s="27"/>
      <c r="M1209" s="27"/>
      <c r="N1209" s="27"/>
      <c r="O1209" s="27"/>
      <c r="P1209" s="27"/>
      <c r="Q1209" s="27"/>
      <c r="R1209" s="22"/>
    </row>
    <row r="1210" spans="2:18">
      <c r="C1210" s="36"/>
      <c r="D1210" s="36"/>
      <c r="E1210" s="36"/>
      <c r="F1210" s="36"/>
      <c r="G1210" s="36"/>
      <c r="H1210" s="36"/>
      <c r="I1210" s="36"/>
      <c r="J1210" s="36"/>
      <c r="K1210" s="36"/>
      <c r="L1210" s="36"/>
      <c r="M1210" s="36"/>
      <c r="N1210" s="36"/>
      <c r="O1210" s="36"/>
      <c r="P1210" s="36"/>
      <c r="Q1210" s="36"/>
    </row>
    <row r="1211" spans="2:18" ht="17.45" customHeight="1">
      <c r="C1211" s="36"/>
      <c r="D1211" s="36"/>
      <c r="E1211" s="36"/>
      <c r="F1211" s="36"/>
      <c r="G1211" s="36"/>
      <c r="H1211" s="36"/>
      <c r="I1211" s="36"/>
      <c r="J1211" s="36"/>
      <c r="K1211" s="36"/>
      <c r="L1211" s="36"/>
      <c r="M1211" s="36"/>
      <c r="N1211" s="36"/>
      <c r="O1211" s="36"/>
      <c r="P1211" s="36"/>
      <c r="Q1211" s="36"/>
    </row>
    <row r="1212" spans="2:18" ht="21.75" customHeight="1" thickBot="1">
      <c r="B1212" s="100"/>
      <c r="C1212" s="101"/>
      <c r="D1212" s="101"/>
      <c r="E1212" s="101"/>
      <c r="F1212" s="101"/>
      <c r="G1212" s="101"/>
      <c r="H1212" s="101"/>
      <c r="I1212" s="101"/>
      <c r="J1212" s="101"/>
      <c r="K1212" s="101"/>
      <c r="L1212" s="101"/>
      <c r="M1212" s="101"/>
      <c r="N1212" s="101"/>
      <c r="O1212" s="101"/>
      <c r="P1212" s="101"/>
      <c r="Q1212" s="101"/>
    </row>
    <row r="1213" spans="2:18">
      <c r="B1213" s="35"/>
      <c r="C1213" s="36"/>
      <c r="D1213" s="36"/>
      <c r="E1213" s="36"/>
      <c r="F1213" s="36"/>
      <c r="G1213" s="36"/>
      <c r="H1213" s="36"/>
      <c r="I1213" s="36"/>
      <c r="J1213" s="36"/>
      <c r="K1213" s="36"/>
      <c r="L1213" s="36"/>
      <c r="M1213" s="36"/>
      <c r="N1213" s="36"/>
      <c r="O1213" s="36"/>
      <c r="P1213" s="36"/>
      <c r="Q1213" s="36"/>
    </row>
    <row r="1214" spans="2:18" ht="25.5" customHeight="1">
      <c r="B1214" s="114"/>
      <c r="C1214" s="1004"/>
      <c r="D1214" s="1004"/>
      <c r="E1214" s="1004"/>
      <c r="F1214" s="1004"/>
      <c r="G1214" s="1004"/>
      <c r="H1214" s="1004"/>
      <c r="I1214" s="1004"/>
      <c r="J1214" s="1004"/>
      <c r="K1214" s="1004"/>
      <c r="L1214" s="1004"/>
      <c r="M1214" s="1004"/>
      <c r="N1214" s="1004"/>
      <c r="O1214" s="1004"/>
      <c r="P1214" s="1004"/>
      <c r="Q1214" s="1004"/>
      <c r="R1214" s="22"/>
    </row>
    <row r="1215" spans="2:18" ht="25.5" customHeight="1">
      <c r="B1215" s="114"/>
      <c r="C1215" s="115"/>
      <c r="D1215" s="115"/>
      <c r="E1215" s="115"/>
      <c r="F1215" s="115"/>
      <c r="G1215" s="115"/>
      <c r="H1215" s="115"/>
      <c r="I1215" s="115"/>
      <c r="J1215" s="115"/>
      <c r="K1215" s="115"/>
      <c r="L1215" s="115"/>
      <c r="M1215" s="115"/>
      <c r="N1215" s="115"/>
      <c r="O1215" s="115"/>
      <c r="P1215" s="115"/>
      <c r="Q1215" s="115"/>
      <c r="R1215" s="22"/>
    </row>
    <row r="1216" spans="2:18">
      <c r="B1216" s="40"/>
      <c r="R1216" s="22"/>
    </row>
    <row r="1217" spans="2:18" ht="14.25">
      <c r="B1217" s="978"/>
      <c r="C1217" s="978"/>
      <c r="D1217" s="978"/>
      <c r="E1217" s="978"/>
      <c r="F1217" s="978"/>
      <c r="G1217" s="978"/>
      <c r="H1217" s="978"/>
      <c r="I1217" s="978"/>
      <c r="J1217" s="978"/>
      <c r="K1217" s="978"/>
      <c r="L1217" s="978"/>
      <c r="M1217" s="978"/>
      <c r="N1217" s="978"/>
      <c r="O1217" s="978"/>
      <c r="P1217" s="978"/>
      <c r="Q1217" s="978"/>
      <c r="R1217" s="22"/>
    </row>
    <row r="1218" spans="2:18" ht="14.25">
      <c r="B1218" s="978"/>
      <c r="C1218" s="978"/>
      <c r="D1218" s="978"/>
      <c r="E1218" s="978"/>
      <c r="F1218" s="978"/>
      <c r="G1218" s="978"/>
      <c r="H1218" s="978"/>
      <c r="I1218" s="978"/>
      <c r="J1218" s="978"/>
      <c r="K1218" s="978"/>
      <c r="L1218" s="978"/>
      <c r="M1218" s="978"/>
      <c r="N1218" s="978"/>
      <c r="O1218" s="978"/>
      <c r="P1218" s="978"/>
      <c r="Q1218" s="978"/>
      <c r="R1218" s="22"/>
    </row>
    <row r="1219" spans="2:18" ht="14.25">
      <c r="B1219" s="978"/>
      <c r="C1219" s="978"/>
      <c r="D1219" s="978"/>
      <c r="E1219" s="978"/>
      <c r="F1219" s="978"/>
      <c r="G1219" s="978"/>
      <c r="H1219" s="978"/>
      <c r="I1219" s="978"/>
      <c r="J1219" s="978"/>
      <c r="K1219" s="978"/>
      <c r="L1219" s="978"/>
      <c r="M1219" s="978"/>
      <c r="N1219" s="978"/>
      <c r="O1219" s="978"/>
      <c r="P1219" s="978"/>
      <c r="Q1219" s="978"/>
      <c r="R1219" s="22"/>
    </row>
    <row r="1220" spans="2:18" ht="14.25">
      <c r="B1220" s="978"/>
      <c r="C1220" s="978"/>
      <c r="D1220" s="978"/>
      <c r="E1220" s="978"/>
      <c r="F1220" s="978"/>
      <c r="G1220" s="978"/>
      <c r="H1220" s="978"/>
      <c r="I1220" s="978"/>
      <c r="J1220" s="978"/>
      <c r="K1220" s="978"/>
      <c r="L1220" s="978"/>
      <c r="M1220" s="978"/>
      <c r="N1220" s="978"/>
      <c r="O1220" s="978"/>
      <c r="P1220" s="978"/>
      <c r="Q1220" s="978"/>
      <c r="R1220" s="22"/>
    </row>
    <row r="1221" spans="2:18" ht="14.25">
      <c r="B1221" s="978"/>
      <c r="C1221" s="978"/>
      <c r="D1221" s="978"/>
      <c r="E1221" s="978"/>
      <c r="F1221" s="978"/>
      <c r="G1221" s="978"/>
      <c r="H1221" s="978"/>
      <c r="I1221" s="978"/>
      <c r="J1221" s="978"/>
      <c r="K1221" s="978"/>
      <c r="L1221" s="978"/>
      <c r="M1221" s="978"/>
      <c r="N1221" s="978"/>
      <c r="O1221" s="978"/>
      <c r="P1221" s="978"/>
      <c r="Q1221" s="978"/>
      <c r="R1221" s="22"/>
    </row>
    <row r="1222" spans="2:18" ht="14.25">
      <c r="B1222" s="978"/>
      <c r="C1222" s="978"/>
      <c r="D1222" s="978"/>
      <c r="E1222" s="978"/>
      <c r="F1222" s="978"/>
      <c r="G1222" s="978"/>
      <c r="H1222" s="978"/>
      <c r="I1222" s="978"/>
      <c r="J1222" s="978"/>
      <c r="K1222" s="978"/>
      <c r="L1222" s="978"/>
      <c r="M1222" s="978"/>
      <c r="N1222" s="978"/>
      <c r="O1222" s="978"/>
      <c r="P1222" s="978"/>
      <c r="Q1222" s="978"/>
      <c r="R1222" s="22"/>
    </row>
    <row r="1223" spans="2:18" ht="14.25">
      <c r="B1223" s="978"/>
      <c r="C1223" s="978"/>
      <c r="D1223" s="978"/>
      <c r="E1223" s="978"/>
      <c r="F1223" s="978"/>
      <c r="G1223" s="978"/>
      <c r="H1223" s="978"/>
      <c r="I1223" s="978"/>
      <c r="J1223" s="978"/>
      <c r="K1223" s="978"/>
      <c r="L1223" s="978"/>
      <c r="M1223" s="978"/>
      <c r="N1223" s="978"/>
      <c r="O1223" s="978"/>
      <c r="P1223" s="978"/>
      <c r="Q1223" s="978"/>
      <c r="R1223" s="22"/>
    </row>
    <row r="1224" spans="2:18" ht="14.25">
      <c r="B1224" s="978"/>
      <c r="C1224" s="978"/>
      <c r="D1224" s="978"/>
      <c r="E1224" s="978"/>
      <c r="F1224" s="978"/>
      <c r="G1224" s="978"/>
      <c r="H1224" s="978"/>
      <c r="I1224" s="978"/>
      <c r="J1224" s="978"/>
      <c r="K1224" s="978"/>
      <c r="L1224" s="978"/>
      <c r="M1224" s="978"/>
      <c r="N1224" s="978"/>
      <c r="O1224" s="978"/>
      <c r="P1224" s="978"/>
      <c r="Q1224" s="978"/>
      <c r="R1224" s="22"/>
    </row>
    <row r="1225" spans="2:18" ht="14.25">
      <c r="B1225" s="978"/>
      <c r="C1225" s="978"/>
      <c r="D1225" s="978"/>
      <c r="E1225" s="978"/>
      <c r="F1225" s="978"/>
      <c r="G1225" s="978"/>
      <c r="H1225" s="978"/>
      <c r="I1225" s="978"/>
      <c r="J1225" s="978"/>
      <c r="K1225" s="978"/>
      <c r="L1225" s="978"/>
      <c r="M1225" s="978"/>
      <c r="N1225" s="978"/>
      <c r="O1225" s="978"/>
      <c r="P1225" s="978"/>
      <c r="Q1225" s="978"/>
      <c r="R1225" s="22"/>
    </row>
    <row r="1226" spans="2:18" ht="14.25">
      <c r="B1226" s="978"/>
      <c r="C1226" s="978"/>
      <c r="D1226" s="978"/>
      <c r="E1226" s="978"/>
      <c r="F1226" s="978"/>
      <c r="G1226" s="978"/>
      <c r="H1226" s="978"/>
      <c r="I1226" s="978"/>
      <c r="J1226" s="978"/>
      <c r="K1226" s="978"/>
      <c r="L1226" s="978"/>
      <c r="M1226" s="978"/>
      <c r="N1226" s="978"/>
      <c r="O1226" s="978"/>
      <c r="P1226" s="978"/>
      <c r="Q1226" s="978"/>
      <c r="R1226" s="22"/>
    </row>
    <row r="1227" spans="2:18" ht="26.25" customHeight="1">
      <c r="B1227" s="978"/>
      <c r="C1227" s="978"/>
      <c r="D1227" s="978"/>
      <c r="E1227" s="978"/>
      <c r="F1227" s="978"/>
      <c r="G1227" s="978"/>
      <c r="H1227" s="978"/>
      <c r="I1227" s="978"/>
      <c r="J1227" s="978"/>
      <c r="K1227" s="978"/>
      <c r="L1227" s="978"/>
      <c r="M1227" s="978"/>
      <c r="N1227" s="978"/>
      <c r="O1227" s="978"/>
      <c r="P1227" s="978"/>
      <c r="Q1227" s="978"/>
      <c r="R1227" s="22"/>
    </row>
    <row r="1228" spans="2:18" ht="14.25">
      <c r="B1228" s="978"/>
      <c r="C1228" s="978"/>
      <c r="D1228" s="978"/>
      <c r="E1228" s="978"/>
      <c r="F1228" s="978"/>
      <c r="G1228" s="978"/>
      <c r="H1228" s="978"/>
      <c r="I1228" s="978"/>
      <c r="J1228" s="978"/>
      <c r="K1228" s="978"/>
      <c r="L1228" s="978"/>
      <c r="M1228" s="978"/>
      <c r="N1228" s="978"/>
      <c r="O1228" s="978"/>
      <c r="P1228" s="978"/>
      <c r="Q1228" s="978"/>
      <c r="R1228" s="22"/>
    </row>
    <row r="1229" spans="2:18">
      <c r="B1229" s="45"/>
      <c r="C1229" s="84"/>
      <c r="D1229" s="84"/>
      <c r="E1229" s="84"/>
      <c r="F1229" s="84"/>
      <c r="G1229" s="84"/>
      <c r="H1229" s="84"/>
      <c r="I1229" s="84"/>
      <c r="J1229" s="84"/>
      <c r="K1229" s="84"/>
      <c r="L1229" s="84"/>
      <c r="M1229" s="84"/>
      <c r="N1229" s="84"/>
      <c r="O1229" s="84"/>
      <c r="P1229" s="84"/>
      <c r="Q1229" s="85"/>
      <c r="R1229" s="22"/>
    </row>
    <row r="1230" spans="2:18">
      <c r="B1230" s="45"/>
      <c r="C1230" s="70"/>
      <c r="D1230" s="70"/>
      <c r="E1230" s="70"/>
      <c r="F1230" s="70"/>
      <c r="G1230" s="70"/>
      <c r="H1230" s="70"/>
      <c r="I1230" s="70"/>
      <c r="J1230" s="70"/>
      <c r="K1230" s="70"/>
      <c r="L1230" s="70"/>
      <c r="M1230" s="70"/>
      <c r="N1230" s="70"/>
      <c r="O1230" s="70"/>
      <c r="P1230" s="70"/>
      <c r="Q1230" s="41"/>
      <c r="R1230" s="22"/>
    </row>
    <row r="1231" spans="2:18">
      <c r="B1231" s="45"/>
      <c r="C1231" s="70"/>
      <c r="D1231" s="70"/>
      <c r="E1231" s="70"/>
      <c r="F1231" s="70"/>
      <c r="G1231" s="70"/>
      <c r="H1231" s="70"/>
      <c r="I1231" s="70"/>
      <c r="J1231" s="70"/>
      <c r="K1231" s="70"/>
      <c r="L1231" s="70"/>
      <c r="M1231" s="70"/>
      <c r="N1231" s="70"/>
      <c r="O1231" s="70"/>
      <c r="P1231" s="70"/>
      <c r="Q1231" s="41"/>
      <c r="R1231" s="22"/>
    </row>
    <row r="1232" spans="2:18" ht="18.75" customHeight="1">
      <c r="B1232" s="116"/>
      <c r="C1232" s="80"/>
      <c r="D1232" s="80"/>
      <c r="E1232" s="80"/>
      <c r="F1232" s="80"/>
      <c r="G1232" s="80"/>
      <c r="H1232" s="80"/>
      <c r="I1232" s="80"/>
      <c r="J1232" s="80"/>
      <c r="K1232" s="80"/>
      <c r="L1232" s="80"/>
      <c r="M1232" s="80"/>
      <c r="N1232" s="80"/>
      <c r="O1232" s="80"/>
      <c r="P1232" s="80"/>
      <c r="Q1232" s="82"/>
      <c r="R1232" s="22"/>
    </row>
    <row r="1233" spans="2:18">
      <c r="B1233" s="116"/>
      <c r="C1233" s="117"/>
      <c r="D1233" s="117"/>
      <c r="E1233" s="117"/>
      <c r="F1233" s="117"/>
      <c r="G1233" s="117"/>
      <c r="H1233" s="117"/>
      <c r="I1233" s="117"/>
      <c r="J1233" s="117"/>
      <c r="K1233" s="117"/>
      <c r="L1233" s="117"/>
      <c r="M1233" s="117"/>
      <c r="N1233" s="117"/>
      <c r="O1233" s="117"/>
      <c r="P1233" s="117"/>
      <c r="Q1233" s="118"/>
      <c r="R1233" s="22"/>
    </row>
    <row r="1234" spans="2:18" ht="15.75" thickBot="1">
      <c r="B1234" s="45"/>
      <c r="C1234" s="119"/>
      <c r="D1234" s="119"/>
      <c r="E1234" s="119"/>
      <c r="F1234" s="119"/>
      <c r="G1234" s="119"/>
      <c r="H1234" s="119"/>
      <c r="I1234" s="119"/>
      <c r="J1234" s="119"/>
      <c r="K1234" s="119"/>
      <c r="L1234" s="119"/>
      <c r="M1234" s="119"/>
      <c r="N1234" s="119"/>
      <c r="O1234" s="119"/>
      <c r="P1234" s="119"/>
      <c r="Q1234" s="120"/>
      <c r="R1234" s="22"/>
    </row>
    <row r="1235" spans="2:18" ht="14.25">
      <c r="B1235" s="33"/>
      <c r="C1235" s="33"/>
      <c r="D1235" s="33"/>
      <c r="E1235" s="33"/>
      <c r="F1235" s="33"/>
      <c r="G1235" s="33"/>
      <c r="H1235" s="33"/>
      <c r="I1235" s="33"/>
      <c r="J1235" s="33"/>
      <c r="K1235" s="33"/>
      <c r="L1235" s="33"/>
      <c r="M1235" s="33"/>
      <c r="N1235" s="33"/>
      <c r="O1235" s="33"/>
      <c r="P1235" s="33"/>
      <c r="Q1235" s="33"/>
      <c r="R1235" s="22"/>
    </row>
    <row r="1236" spans="2:18">
      <c r="B1236" s="40"/>
      <c r="R1236" s="22"/>
    </row>
    <row r="1237" spans="2:18" ht="14.25">
      <c r="B1237" s="978"/>
      <c r="C1237" s="978"/>
      <c r="D1237" s="978"/>
      <c r="E1237" s="978"/>
      <c r="F1237" s="978"/>
      <c r="G1237" s="978"/>
      <c r="H1237" s="978"/>
      <c r="I1237" s="978"/>
      <c r="J1237" s="978"/>
      <c r="K1237" s="978"/>
      <c r="L1237" s="978"/>
      <c r="M1237" s="978"/>
      <c r="N1237" s="978"/>
      <c r="O1237" s="978"/>
      <c r="P1237" s="978"/>
      <c r="Q1237" s="978"/>
      <c r="R1237" s="22"/>
    </row>
    <row r="1238" spans="2:18" ht="15.75" customHeight="1">
      <c r="B1238" s="978"/>
      <c r="C1238" s="978"/>
      <c r="D1238" s="978"/>
      <c r="E1238" s="978"/>
      <c r="F1238" s="978"/>
      <c r="G1238" s="978"/>
      <c r="H1238" s="978"/>
      <c r="I1238" s="978"/>
      <c r="J1238" s="978"/>
      <c r="K1238" s="978"/>
      <c r="L1238" s="978"/>
      <c r="M1238" s="978"/>
      <c r="N1238" s="978"/>
      <c r="O1238" s="978"/>
      <c r="P1238" s="978"/>
      <c r="Q1238" s="978"/>
      <c r="R1238" s="22"/>
    </row>
    <row r="1239" spans="2:18" ht="15.75" customHeight="1">
      <c r="B1239" s="978"/>
      <c r="C1239" s="978"/>
      <c r="D1239" s="978"/>
      <c r="E1239" s="978"/>
      <c r="F1239" s="978"/>
      <c r="G1239" s="978"/>
      <c r="H1239" s="978"/>
      <c r="I1239" s="978"/>
      <c r="J1239" s="978"/>
      <c r="K1239" s="978"/>
      <c r="L1239" s="978"/>
      <c r="M1239" s="978"/>
      <c r="N1239" s="978"/>
      <c r="O1239" s="978"/>
      <c r="P1239" s="978"/>
      <c r="Q1239" s="978"/>
      <c r="R1239" s="22"/>
    </row>
    <row r="1240" spans="2:18" ht="15.75" customHeight="1">
      <c r="B1240" s="978"/>
      <c r="C1240" s="978"/>
      <c r="D1240" s="978"/>
      <c r="E1240" s="978"/>
      <c r="F1240" s="978"/>
      <c r="G1240" s="978"/>
      <c r="H1240" s="978"/>
      <c r="I1240" s="978"/>
      <c r="J1240" s="978"/>
      <c r="K1240" s="978"/>
      <c r="L1240" s="978"/>
      <c r="M1240" s="978"/>
      <c r="N1240" s="978"/>
      <c r="O1240" s="978"/>
      <c r="P1240" s="978"/>
      <c r="Q1240" s="978"/>
      <c r="R1240" s="22"/>
    </row>
    <row r="1241" spans="2:18" ht="16.899999999999999" customHeight="1">
      <c r="B1241" s="978"/>
      <c r="C1241" s="978"/>
      <c r="D1241" s="978"/>
      <c r="E1241" s="978"/>
      <c r="F1241" s="978"/>
      <c r="G1241" s="978"/>
      <c r="H1241" s="978"/>
      <c r="I1241" s="978"/>
      <c r="J1241" s="978"/>
      <c r="K1241" s="978"/>
      <c r="L1241" s="978"/>
      <c r="M1241" s="978"/>
      <c r="N1241" s="978"/>
      <c r="O1241" s="978"/>
      <c r="P1241" s="978"/>
      <c r="Q1241" s="978"/>
      <c r="R1241" s="22"/>
    </row>
    <row r="1242" spans="2:18" ht="14.25">
      <c r="B1242" s="978"/>
      <c r="C1242" s="978"/>
      <c r="D1242" s="978"/>
      <c r="E1242" s="978"/>
      <c r="F1242" s="978"/>
      <c r="G1242" s="978"/>
      <c r="H1242" s="978"/>
      <c r="I1242" s="978"/>
      <c r="J1242" s="978"/>
      <c r="K1242" s="978"/>
      <c r="L1242" s="978"/>
      <c r="M1242" s="978"/>
      <c r="N1242" s="978"/>
      <c r="O1242" s="978"/>
      <c r="P1242" s="978"/>
      <c r="Q1242" s="978"/>
      <c r="R1242" s="22"/>
    </row>
    <row r="1243" spans="2:18" ht="14.25">
      <c r="B1243" s="45"/>
      <c r="C1243" s="45"/>
      <c r="D1243" s="45"/>
      <c r="E1243" s="45"/>
      <c r="F1243" s="45"/>
      <c r="G1243" s="45"/>
      <c r="H1243" s="45"/>
      <c r="I1243" s="45"/>
      <c r="J1243" s="45"/>
      <c r="K1243" s="45"/>
      <c r="L1243" s="45"/>
      <c r="M1243" s="45"/>
      <c r="N1243" s="45"/>
      <c r="O1243" s="45"/>
      <c r="P1243" s="45"/>
      <c r="Q1243" s="45"/>
      <c r="R1243" s="22"/>
    </row>
    <row r="1244" spans="2:18" ht="15.75" customHeight="1">
      <c r="B1244" s="978"/>
      <c r="C1244" s="978"/>
      <c r="D1244" s="978"/>
      <c r="E1244" s="978"/>
      <c r="F1244" s="978"/>
      <c r="G1244" s="978"/>
      <c r="H1244" s="978"/>
      <c r="I1244" s="978"/>
      <c r="J1244" s="978"/>
      <c r="K1244" s="978"/>
      <c r="L1244" s="978"/>
      <c r="M1244" s="978"/>
      <c r="N1244" s="978"/>
      <c r="O1244" s="978"/>
      <c r="P1244" s="978"/>
      <c r="Q1244" s="978"/>
      <c r="R1244" s="22"/>
    </row>
    <row r="1245" spans="2:18" ht="15.75" customHeight="1">
      <c r="B1245" s="978"/>
      <c r="C1245" s="978"/>
      <c r="D1245" s="978"/>
      <c r="E1245" s="978"/>
      <c r="F1245" s="978"/>
      <c r="G1245" s="978"/>
      <c r="H1245" s="978"/>
      <c r="I1245" s="978"/>
      <c r="J1245" s="978"/>
      <c r="K1245" s="978"/>
      <c r="L1245" s="978"/>
      <c r="M1245" s="978"/>
      <c r="N1245" s="978"/>
      <c r="O1245" s="978"/>
      <c r="P1245" s="978"/>
      <c r="Q1245" s="978"/>
      <c r="R1245" s="22"/>
    </row>
    <row r="1246" spans="2:18" ht="15.75" customHeight="1">
      <c r="B1246" s="978"/>
      <c r="C1246" s="978"/>
      <c r="D1246" s="978"/>
      <c r="E1246" s="978"/>
      <c r="F1246" s="978"/>
      <c r="G1246" s="978"/>
      <c r="H1246" s="978"/>
      <c r="I1246" s="978"/>
      <c r="J1246" s="978"/>
      <c r="K1246" s="978"/>
      <c r="L1246" s="978"/>
      <c r="M1246" s="978"/>
      <c r="N1246" s="978"/>
      <c r="O1246" s="978"/>
      <c r="P1246" s="978"/>
      <c r="Q1246" s="978"/>
      <c r="R1246" s="22"/>
    </row>
    <row r="1247" spans="2:18" ht="15.75" customHeight="1">
      <c r="B1247" s="978"/>
      <c r="C1247" s="978"/>
      <c r="D1247" s="978"/>
      <c r="E1247" s="978"/>
      <c r="F1247" s="978"/>
      <c r="G1247" s="978"/>
      <c r="H1247" s="978"/>
      <c r="I1247" s="978"/>
      <c r="J1247" s="978"/>
      <c r="K1247" s="978"/>
      <c r="L1247" s="978"/>
      <c r="M1247" s="978"/>
      <c r="N1247" s="978"/>
      <c r="O1247" s="978"/>
      <c r="P1247" s="978"/>
      <c r="Q1247" s="978"/>
      <c r="R1247" s="22"/>
    </row>
    <row r="1248" spans="2:18" ht="18.75" customHeight="1">
      <c r="B1248" s="978"/>
      <c r="C1248" s="978"/>
      <c r="D1248" s="978"/>
      <c r="E1248" s="978"/>
      <c r="F1248" s="978"/>
      <c r="G1248" s="978"/>
      <c r="H1248" s="978"/>
      <c r="I1248" s="978"/>
      <c r="J1248" s="978"/>
      <c r="K1248" s="978"/>
      <c r="L1248" s="978"/>
      <c r="M1248" s="978"/>
      <c r="N1248" s="978"/>
      <c r="O1248" s="978"/>
      <c r="P1248" s="978"/>
      <c r="Q1248" s="978"/>
      <c r="R1248" s="22"/>
    </row>
    <row r="1249" spans="2:18">
      <c r="B1249" s="45"/>
      <c r="C1249" s="121"/>
      <c r="D1249" s="121"/>
      <c r="E1249" s="121"/>
      <c r="F1249" s="121"/>
      <c r="G1249" s="121"/>
      <c r="H1249" s="121"/>
      <c r="I1249" s="121"/>
      <c r="J1249" s="121"/>
      <c r="K1249" s="121"/>
      <c r="L1249" s="121"/>
      <c r="M1249" s="121"/>
      <c r="N1249" s="121"/>
      <c r="O1249" s="121"/>
      <c r="P1249" s="121"/>
      <c r="Q1249" s="45"/>
      <c r="R1249" s="22"/>
    </row>
    <row r="1250" spans="2:18">
      <c r="B1250" s="45"/>
      <c r="C1250" s="121"/>
      <c r="D1250" s="121"/>
      <c r="E1250" s="121"/>
      <c r="F1250" s="121"/>
      <c r="G1250" s="121"/>
      <c r="H1250" s="121"/>
      <c r="I1250" s="121"/>
      <c r="J1250" s="121"/>
      <c r="K1250" s="121"/>
      <c r="L1250" s="121"/>
      <c r="M1250" s="121"/>
      <c r="N1250" s="121"/>
      <c r="O1250" s="121"/>
      <c r="P1250" s="121"/>
      <c r="Q1250" s="45"/>
      <c r="R1250" s="22"/>
    </row>
    <row r="1251" spans="2:18" ht="14.25">
      <c r="B1251" s="122"/>
      <c r="C1251" s="123"/>
      <c r="D1251" s="123"/>
      <c r="E1251" s="123"/>
      <c r="F1251" s="123"/>
      <c r="G1251" s="123"/>
      <c r="H1251" s="123"/>
      <c r="I1251" s="123"/>
      <c r="J1251" s="123"/>
      <c r="K1251" s="123"/>
      <c r="L1251" s="123"/>
      <c r="M1251" s="123"/>
      <c r="N1251" s="123"/>
      <c r="O1251" s="123"/>
      <c r="P1251" s="123"/>
      <c r="Q1251" s="45"/>
      <c r="R1251" s="22"/>
    </row>
    <row r="1252" spans="2:18" ht="14.25">
      <c r="C1252" s="124"/>
      <c r="D1252" s="124"/>
      <c r="E1252" s="124"/>
      <c r="F1252" s="124"/>
      <c r="G1252" s="124"/>
      <c r="H1252" s="124"/>
      <c r="I1252" s="124"/>
      <c r="J1252" s="124"/>
      <c r="K1252" s="124"/>
      <c r="L1252" s="124"/>
      <c r="M1252" s="124"/>
      <c r="N1252" s="124"/>
      <c r="O1252" s="124"/>
      <c r="P1252" s="124"/>
      <c r="Q1252" s="45"/>
      <c r="R1252" s="22"/>
    </row>
    <row r="1253" spans="2:18" ht="14.25" customHeight="1">
      <c r="C1253" s="123"/>
      <c r="D1253" s="123"/>
      <c r="E1253" s="123"/>
      <c r="F1253" s="123"/>
      <c r="G1253" s="123"/>
      <c r="H1253" s="123"/>
      <c r="I1253" s="123"/>
      <c r="J1253" s="123"/>
      <c r="K1253" s="123"/>
      <c r="L1253" s="123"/>
      <c r="M1253" s="123"/>
      <c r="N1253" s="123"/>
      <c r="O1253" s="123"/>
      <c r="P1253" s="123"/>
      <c r="Q1253" s="125"/>
      <c r="R1253" s="22"/>
    </row>
    <row r="1254" spans="2:18" ht="14.25">
      <c r="B1254" s="122"/>
      <c r="C1254" s="123"/>
      <c r="D1254" s="123"/>
      <c r="E1254" s="123"/>
      <c r="F1254" s="123"/>
      <c r="G1254" s="123"/>
      <c r="H1254" s="123"/>
      <c r="I1254" s="123"/>
      <c r="J1254" s="123"/>
      <c r="K1254" s="123"/>
      <c r="L1254" s="123"/>
      <c r="M1254" s="123"/>
      <c r="N1254" s="123"/>
      <c r="O1254" s="123"/>
      <c r="P1254" s="123"/>
      <c r="Q1254" s="45"/>
      <c r="R1254" s="22"/>
    </row>
    <row r="1255" spans="2:18" ht="14.25">
      <c r="C1255" s="124"/>
      <c r="D1255" s="124"/>
      <c r="E1255" s="124"/>
      <c r="F1255" s="124"/>
      <c r="G1255" s="124"/>
      <c r="H1255" s="124"/>
      <c r="I1255" s="124"/>
      <c r="J1255" s="124"/>
      <c r="K1255" s="124"/>
      <c r="L1255" s="124"/>
      <c r="M1255" s="124"/>
      <c r="N1255" s="124"/>
      <c r="O1255" s="124"/>
      <c r="P1255" s="124"/>
      <c r="Q1255" s="124"/>
      <c r="R1255" s="22"/>
    </row>
    <row r="1256" spans="2:18" ht="14.25">
      <c r="B1256" s="45"/>
      <c r="C1256" s="123"/>
      <c r="D1256" s="123"/>
      <c r="E1256" s="123"/>
      <c r="F1256" s="123"/>
      <c r="G1256" s="123"/>
      <c r="H1256" s="123"/>
      <c r="I1256" s="123"/>
      <c r="J1256" s="123"/>
      <c r="K1256" s="123"/>
      <c r="L1256" s="123"/>
      <c r="M1256" s="123"/>
      <c r="N1256" s="123"/>
      <c r="O1256" s="123"/>
      <c r="P1256" s="123"/>
      <c r="Q1256" s="125"/>
      <c r="R1256" s="22"/>
    </row>
    <row r="1257" spans="2:18">
      <c r="R1257" s="22"/>
    </row>
    <row r="1258" spans="2:18" ht="15.75" customHeight="1">
      <c r="B1258" s="978"/>
      <c r="C1258" s="978"/>
      <c r="D1258" s="978"/>
      <c r="E1258" s="978"/>
      <c r="F1258" s="978"/>
      <c r="G1258" s="978"/>
      <c r="H1258" s="978"/>
      <c r="I1258" s="978"/>
      <c r="J1258" s="978"/>
      <c r="K1258" s="978"/>
      <c r="L1258" s="978"/>
      <c r="M1258" s="978"/>
      <c r="N1258" s="978"/>
      <c r="O1258" s="978"/>
      <c r="P1258" s="978"/>
      <c r="Q1258" s="978"/>
      <c r="R1258" s="22"/>
    </row>
    <row r="1259" spans="2:18" ht="15.75" customHeight="1">
      <c r="B1259" s="978"/>
      <c r="C1259" s="978"/>
      <c r="D1259" s="978"/>
      <c r="E1259" s="978"/>
      <c r="F1259" s="978"/>
      <c r="G1259" s="978"/>
      <c r="H1259" s="978"/>
      <c r="I1259" s="978"/>
      <c r="J1259" s="978"/>
      <c r="K1259" s="978"/>
      <c r="L1259" s="978"/>
      <c r="M1259" s="978"/>
      <c r="N1259" s="978"/>
      <c r="O1259" s="978"/>
      <c r="P1259" s="978"/>
      <c r="Q1259" s="978"/>
      <c r="R1259" s="22"/>
    </row>
    <row r="1260" spans="2:18" ht="18.75" customHeight="1">
      <c r="B1260" s="67"/>
      <c r="C1260" s="67"/>
      <c r="D1260" s="67"/>
      <c r="E1260" s="67"/>
      <c r="F1260" s="67"/>
      <c r="G1260" s="67"/>
      <c r="H1260" s="67"/>
      <c r="I1260" s="67"/>
      <c r="J1260" s="67"/>
      <c r="K1260" s="67"/>
      <c r="L1260" s="67"/>
      <c r="M1260" s="67"/>
      <c r="N1260" s="67"/>
      <c r="O1260" s="67"/>
      <c r="P1260" s="67"/>
      <c r="Q1260" s="67"/>
      <c r="R1260" s="22"/>
    </row>
    <row r="1261" spans="2:18">
      <c r="B1261" s="126"/>
      <c r="C1261" s="45"/>
      <c r="D1261" s="45"/>
      <c r="E1261" s="45"/>
      <c r="F1261" s="45"/>
      <c r="G1261" s="45"/>
      <c r="H1261" s="45"/>
      <c r="I1261" s="45"/>
      <c r="J1261" s="45"/>
      <c r="K1261" s="45"/>
      <c r="L1261" s="45"/>
      <c r="M1261" s="45"/>
      <c r="N1261" s="45"/>
      <c r="O1261" s="45"/>
      <c r="P1261" s="45"/>
      <c r="Q1261" s="45"/>
      <c r="R1261" s="22"/>
    </row>
    <row r="1262" spans="2:18" ht="15.75" customHeight="1">
      <c r="B1262" s="978"/>
      <c r="C1262" s="978"/>
      <c r="D1262" s="978"/>
      <c r="E1262" s="978"/>
      <c r="F1262" s="978"/>
      <c r="G1262" s="978"/>
      <c r="H1262" s="978"/>
      <c r="I1262" s="978"/>
      <c r="J1262" s="978"/>
      <c r="K1262" s="978"/>
      <c r="L1262" s="978"/>
      <c r="M1262" s="978"/>
      <c r="N1262" s="978"/>
      <c r="O1262" s="978"/>
      <c r="P1262" s="978"/>
      <c r="Q1262" s="978"/>
      <c r="R1262" s="22"/>
    </row>
    <row r="1263" spans="2:18" ht="15.75" customHeight="1">
      <c r="B1263" s="978"/>
      <c r="C1263" s="978"/>
      <c r="D1263" s="978"/>
      <c r="E1263" s="978"/>
      <c r="F1263" s="978"/>
      <c r="G1263" s="978"/>
      <c r="H1263" s="978"/>
      <c r="I1263" s="978"/>
      <c r="J1263" s="978"/>
      <c r="K1263" s="978"/>
      <c r="L1263" s="978"/>
      <c r="M1263" s="978"/>
      <c r="N1263" s="978"/>
      <c r="O1263" s="978"/>
      <c r="P1263" s="978"/>
      <c r="Q1263" s="978"/>
      <c r="R1263" s="22"/>
    </row>
    <row r="1264" spans="2:18" ht="14.25">
      <c r="B1264" s="978"/>
      <c r="C1264" s="978"/>
      <c r="D1264" s="978"/>
      <c r="E1264" s="978"/>
      <c r="F1264" s="978"/>
      <c r="G1264" s="978"/>
      <c r="H1264" s="978"/>
      <c r="I1264" s="978"/>
      <c r="J1264" s="978"/>
      <c r="K1264" s="978"/>
      <c r="L1264" s="978"/>
      <c r="M1264" s="978"/>
      <c r="N1264" s="978"/>
      <c r="O1264" s="978"/>
      <c r="P1264" s="978"/>
      <c r="Q1264" s="978"/>
      <c r="R1264" s="22"/>
    </row>
    <row r="1265" spans="2:18" ht="14.25">
      <c r="B1265" s="45"/>
      <c r="C1265" s="45"/>
      <c r="D1265" s="45"/>
      <c r="E1265" s="45"/>
      <c r="F1265" s="45"/>
      <c r="G1265" s="45"/>
      <c r="H1265" s="45"/>
      <c r="I1265" s="45"/>
      <c r="J1265" s="45"/>
      <c r="K1265" s="45"/>
      <c r="L1265" s="45"/>
      <c r="M1265" s="45"/>
      <c r="N1265" s="45"/>
      <c r="O1265" s="45"/>
      <c r="P1265" s="45"/>
      <c r="Q1265" s="45"/>
      <c r="R1265" s="22"/>
    </row>
    <row r="1266" spans="2:18" ht="21" customHeight="1">
      <c r="B1266" s="126"/>
      <c r="R1266" s="22"/>
    </row>
    <row r="1267" spans="2:18" ht="14.25">
      <c r="B1267" s="978"/>
      <c r="C1267" s="978"/>
      <c r="D1267" s="978"/>
      <c r="E1267" s="978"/>
      <c r="F1267" s="978"/>
      <c r="G1267" s="978"/>
      <c r="H1267" s="978"/>
      <c r="I1267" s="978"/>
      <c r="J1267" s="978"/>
      <c r="K1267" s="978"/>
      <c r="L1267" s="978"/>
      <c r="M1267" s="978"/>
      <c r="N1267" s="978"/>
      <c r="O1267" s="978"/>
      <c r="P1267" s="978"/>
      <c r="Q1267" s="978"/>
      <c r="R1267" s="22"/>
    </row>
    <row r="1268" spans="2:18" ht="14.25">
      <c r="B1268" s="978"/>
      <c r="C1268" s="978"/>
      <c r="D1268" s="978"/>
      <c r="E1268" s="978"/>
      <c r="F1268" s="978"/>
      <c r="G1268" s="978"/>
      <c r="H1268" s="978"/>
      <c r="I1268" s="978"/>
      <c r="J1268" s="978"/>
      <c r="K1268" s="978"/>
      <c r="L1268" s="978"/>
      <c r="M1268" s="978"/>
      <c r="N1268" s="978"/>
      <c r="O1268" s="978"/>
      <c r="P1268" s="978"/>
      <c r="Q1268" s="978"/>
      <c r="R1268" s="22"/>
    </row>
    <row r="1269" spans="2:18" ht="14.25">
      <c r="B1269" s="978"/>
      <c r="C1269" s="978"/>
      <c r="D1269" s="978"/>
      <c r="E1269" s="978"/>
      <c r="F1269" s="978"/>
      <c r="G1269" s="978"/>
      <c r="H1269" s="978"/>
      <c r="I1269" s="978"/>
      <c r="J1269" s="978"/>
      <c r="K1269" s="978"/>
      <c r="L1269" s="978"/>
      <c r="M1269" s="978"/>
      <c r="N1269" s="978"/>
      <c r="O1269" s="978"/>
      <c r="P1269" s="978"/>
      <c r="Q1269" s="978"/>
      <c r="R1269" s="22"/>
    </row>
    <row r="1270" spans="2:18" ht="14.25">
      <c r="B1270" s="978"/>
      <c r="C1270" s="978"/>
      <c r="D1270" s="978"/>
      <c r="E1270" s="978"/>
      <c r="F1270" s="978"/>
      <c r="G1270" s="978"/>
      <c r="H1270" s="978"/>
      <c r="I1270" s="978"/>
      <c r="J1270" s="978"/>
      <c r="K1270" s="978"/>
      <c r="L1270" s="978"/>
      <c r="M1270" s="978"/>
      <c r="N1270" s="978"/>
      <c r="O1270" s="978"/>
      <c r="P1270" s="978"/>
      <c r="Q1270" s="978"/>
      <c r="R1270" s="22"/>
    </row>
    <row r="1271" spans="2:18" ht="14.25">
      <c r="B1271" s="978"/>
      <c r="C1271" s="978"/>
      <c r="D1271" s="978"/>
      <c r="E1271" s="978"/>
      <c r="F1271" s="978"/>
      <c r="G1271" s="978"/>
      <c r="H1271" s="978"/>
      <c r="I1271" s="978"/>
      <c r="J1271" s="978"/>
      <c r="K1271" s="978"/>
      <c r="L1271" s="978"/>
      <c r="M1271" s="978"/>
      <c r="N1271" s="978"/>
      <c r="O1271" s="978"/>
      <c r="P1271" s="978"/>
      <c r="Q1271" s="978"/>
      <c r="R1271" s="22"/>
    </row>
    <row r="1272" spans="2:18" ht="14.25">
      <c r="B1272" s="978"/>
      <c r="C1272" s="978"/>
      <c r="D1272" s="978"/>
      <c r="E1272" s="978"/>
      <c r="F1272" s="978"/>
      <c r="G1272" s="978"/>
      <c r="H1272" s="978"/>
      <c r="I1272" s="978"/>
      <c r="J1272" s="978"/>
      <c r="K1272" s="978"/>
      <c r="L1272" s="978"/>
      <c r="M1272" s="978"/>
      <c r="N1272" s="978"/>
      <c r="O1272" s="978"/>
      <c r="P1272" s="978"/>
      <c r="Q1272" s="978"/>
      <c r="R1272" s="22"/>
    </row>
    <row r="1273" spans="2:18">
      <c r="R1273" s="22"/>
    </row>
    <row r="1274" spans="2:18" ht="21" customHeight="1">
      <c r="B1274" s="981"/>
      <c r="C1274" s="981"/>
      <c r="D1274" s="981"/>
      <c r="E1274" s="981"/>
      <c r="F1274" s="981"/>
      <c r="G1274" s="981"/>
      <c r="H1274" s="981"/>
      <c r="I1274" s="981"/>
      <c r="J1274" s="981"/>
      <c r="K1274" s="981"/>
      <c r="L1274" s="981"/>
      <c r="M1274" s="981"/>
      <c r="N1274" s="981"/>
      <c r="O1274" s="981"/>
      <c r="P1274" s="981"/>
      <c r="Q1274" s="981"/>
      <c r="R1274" s="22"/>
    </row>
    <row r="1275" spans="2:18" ht="15.75" customHeight="1">
      <c r="B1275" s="981"/>
      <c r="C1275" s="981"/>
      <c r="D1275" s="981"/>
      <c r="E1275" s="981"/>
      <c r="F1275" s="981"/>
      <c r="G1275" s="981"/>
      <c r="H1275" s="981"/>
      <c r="I1275" s="981"/>
      <c r="J1275" s="981"/>
      <c r="K1275" s="981"/>
      <c r="L1275" s="981"/>
      <c r="M1275" s="981"/>
      <c r="N1275" s="981"/>
      <c r="O1275" s="981"/>
      <c r="P1275" s="981"/>
      <c r="Q1275" s="981"/>
      <c r="R1275" s="22"/>
    </row>
    <row r="1276" spans="2:18" ht="15.75" customHeight="1">
      <c r="B1276" s="981"/>
      <c r="C1276" s="981"/>
      <c r="D1276" s="981"/>
      <c r="E1276" s="981"/>
      <c r="F1276" s="981"/>
      <c r="G1276" s="981"/>
      <c r="H1276" s="981"/>
      <c r="I1276" s="981"/>
      <c r="J1276" s="981"/>
      <c r="K1276" s="981"/>
      <c r="L1276" s="981"/>
      <c r="M1276" s="981"/>
      <c r="N1276" s="981"/>
      <c r="O1276" s="981"/>
      <c r="P1276" s="981"/>
      <c r="Q1276" s="981"/>
      <c r="R1276" s="22"/>
    </row>
    <row r="1277" spans="2:18" ht="15.75" customHeight="1">
      <c r="B1277" s="46"/>
      <c r="C1277" s="46"/>
      <c r="D1277" s="46"/>
      <c r="E1277" s="46"/>
      <c r="F1277" s="46"/>
      <c r="G1277" s="46"/>
      <c r="H1277" s="46"/>
      <c r="I1277" s="46"/>
      <c r="J1277" s="46"/>
      <c r="K1277" s="46"/>
      <c r="L1277" s="46"/>
      <c r="M1277" s="46"/>
      <c r="N1277" s="46"/>
      <c r="O1277" s="46"/>
      <c r="P1277" s="46"/>
      <c r="Q1277" s="46"/>
      <c r="R1277" s="22"/>
    </row>
    <row r="1278" spans="2:18" ht="15.75" customHeight="1">
      <c r="B1278" s="46"/>
      <c r="C1278" s="46"/>
      <c r="D1278" s="46"/>
      <c r="E1278" s="46"/>
      <c r="F1278" s="46"/>
      <c r="G1278" s="46"/>
      <c r="H1278" s="46"/>
      <c r="I1278" s="46"/>
      <c r="J1278" s="46"/>
      <c r="K1278" s="46"/>
      <c r="L1278" s="46"/>
      <c r="M1278" s="46"/>
      <c r="N1278" s="46"/>
      <c r="O1278" s="46"/>
      <c r="P1278" s="46"/>
      <c r="Q1278" s="46"/>
      <c r="R1278" s="22"/>
    </row>
    <row r="1279" spans="2:18">
      <c r="R1279" s="22"/>
    </row>
    <row r="1280" spans="2:18" ht="14.25">
      <c r="B1280" s="45"/>
      <c r="C1280" s="45"/>
      <c r="D1280" s="45"/>
      <c r="E1280" s="45"/>
      <c r="F1280" s="45"/>
      <c r="G1280" s="45"/>
      <c r="H1280" s="45"/>
      <c r="I1280" s="45"/>
      <c r="J1280" s="45"/>
      <c r="K1280" s="45"/>
      <c r="L1280" s="45"/>
      <c r="M1280" s="45"/>
      <c r="N1280" s="45"/>
      <c r="O1280" s="45"/>
      <c r="P1280" s="45"/>
      <c r="Q1280" s="45"/>
      <c r="R1280" s="22"/>
    </row>
    <row r="1281" spans="2:18" ht="15.6" customHeight="1">
      <c r="C1281" s="22"/>
      <c r="D1281" s="22"/>
      <c r="E1281" s="22"/>
      <c r="F1281" s="22"/>
      <c r="G1281" s="22"/>
      <c r="H1281" s="22"/>
      <c r="I1281" s="22"/>
      <c r="J1281" s="22"/>
      <c r="K1281" s="22"/>
      <c r="L1281" s="22"/>
      <c r="M1281" s="22"/>
      <c r="N1281" s="22"/>
      <c r="O1281" s="22"/>
      <c r="P1281" s="22"/>
      <c r="Q1281" s="22"/>
      <c r="R1281" s="22"/>
    </row>
    <row r="1282" spans="2:18" ht="15.75" thickBot="1">
      <c r="B1282" s="100"/>
      <c r="C1282" s="101"/>
      <c r="D1282" s="101"/>
      <c r="E1282" s="101"/>
      <c r="F1282" s="101"/>
      <c r="G1282" s="101"/>
      <c r="H1282" s="101"/>
      <c r="I1282" s="101"/>
      <c r="J1282" s="101"/>
      <c r="K1282" s="101"/>
      <c r="L1282" s="101"/>
      <c r="M1282" s="101"/>
      <c r="N1282" s="101"/>
      <c r="O1282" s="101"/>
      <c r="P1282" s="101"/>
      <c r="Q1282" s="101"/>
      <c r="R1282" s="22"/>
    </row>
    <row r="1283" spans="2:18">
      <c r="B1283" s="40"/>
      <c r="C1283" s="45"/>
      <c r="D1283" s="45"/>
      <c r="E1283" s="45"/>
      <c r="F1283" s="45"/>
      <c r="G1283" s="45"/>
      <c r="H1283" s="45"/>
      <c r="I1283" s="45"/>
      <c r="J1283" s="45"/>
      <c r="K1283" s="45"/>
      <c r="L1283" s="45"/>
      <c r="M1283" s="45"/>
      <c r="N1283" s="45"/>
      <c r="O1283" s="45"/>
      <c r="P1283" s="45"/>
      <c r="Q1283" s="45"/>
      <c r="R1283" s="22"/>
    </row>
    <row r="1284" spans="2:18" ht="26.25" customHeight="1">
      <c r="B1284" s="114"/>
      <c r="C1284" s="1004"/>
      <c r="D1284" s="1004"/>
      <c r="E1284" s="1004"/>
      <c r="F1284" s="1004"/>
      <c r="G1284" s="1004"/>
      <c r="H1284" s="1004"/>
      <c r="I1284" s="1004"/>
      <c r="J1284" s="1004"/>
      <c r="K1284" s="1004"/>
      <c r="L1284" s="1004"/>
      <c r="M1284" s="1004"/>
      <c r="N1284" s="1004"/>
      <c r="O1284" s="1004"/>
      <c r="P1284" s="1004"/>
      <c r="Q1284" s="1004"/>
      <c r="R1284" s="22"/>
    </row>
    <row r="1285" spans="2:18">
      <c r="B1285" s="33"/>
      <c r="C1285" s="84"/>
      <c r="D1285" s="84"/>
      <c r="E1285" s="84"/>
      <c r="F1285" s="84"/>
      <c r="G1285" s="84"/>
      <c r="H1285" s="84"/>
      <c r="I1285" s="84"/>
      <c r="J1285" s="84"/>
      <c r="K1285" s="84"/>
      <c r="L1285" s="84"/>
      <c r="M1285" s="84"/>
      <c r="N1285" s="84"/>
      <c r="O1285" s="84"/>
      <c r="P1285" s="84"/>
      <c r="Q1285" s="85"/>
      <c r="R1285" s="22"/>
    </row>
    <row r="1286" spans="2:18">
      <c r="B1286" s="45"/>
      <c r="C1286" s="70"/>
      <c r="D1286" s="70"/>
      <c r="E1286" s="70"/>
      <c r="F1286" s="70"/>
      <c r="G1286" s="70"/>
      <c r="H1286" s="70"/>
      <c r="I1286" s="70"/>
      <c r="J1286" s="70"/>
      <c r="K1286" s="70"/>
      <c r="L1286" s="70"/>
      <c r="M1286" s="70"/>
      <c r="N1286" s="70"/>
      <c r="O1286" s="70"/>
      <c r="P1286" s="70"/>
      <c r="Q1286" s="70"/>
      <c r="R1286" s="22"/>
    </row>
    <row r="1287" spans="2:18" ht="14.25">
      <c r="B1287" s="1007"/>
      <c r="C1287" s="1007"/>
      <c r="D1287" s="22"/>
      <c r="E1287" s="22"/>
      <c r="F1287" s="22"/>
      <c r="G1287" s="22"/>
      <c r="H1287" s="22"/>
      <c r="I1287" s="22"/>
      <c r="J1287" s="22"/>
      <c r="K1287" s="22"/>
      <c r="L1287" s="22"/>
      <c r="M1287" s="22"/>
      <c r="N1287" s="22"/>
      <c r="O1287" s="22"/>
      <c r="P1287" s="22"/>
      <c r="Q1287" s="123"/>
      <c r="R1287" s="22"/>
    </row>
    <row r="1288" spans="2:18">
      <c r="B1288" s="978"/>
      <c r="C1288" s="978"/>
      <c r="D1288" s="66"/>
      <c r="E1288" s="66"/>
      <c r="F1288" s="66"/>
      <c r="G1288" s="66"/>
      <c r="H1288" s="66"/>
      <c r="I1288" s="66"/>
      <c r="J1288" s="66"/>
      <c r="K1288" s="66"/>
      <c r="L1288" s="66"/>
      <c r="M1288" s="66"/>
      <c r="N1288" s="66"/>
      <c r="O1288" s="66"/>
      <c r="P1288" s="66"/>
      <c r="Q1288" s="37"/>
      <c r="R1288" s="22"/>
    </row>
    <row r="1289" spans="2:18">
      <c r="B1289" s="45"/>
      <c r="C1289" s="88"/>
      <c r="D1289" s="88"/>
      <c r="E1289" s="88"/>
      <c r="F1289" s="88"/>
      <c r="G1289" s="88"/>
      <c r="H1289" s="88"/>
      <c r="I1289" s="88"/>
      <c r="J1289" s="88"/>
      <c r="K1289" s="88"/>
      <c r="L1289" s="88"/>
      <c r="M1289" s="88"/>
      <c r="N1289" s="88"/>
      <c r="O1289" s="88"/>
      <c r="P1289" s="88"/>
      <c r="Q1289" s="89"/>
      <c r="R1289" s="22"/>
    </row>
    <row r="1290" spans="2:18" ht="14.25">
      <c r="B1290" s="1007"/>
      <c r="C1290" s="1007"/>
      <c r="D1290" s="37"/>
      <c r="E1290" s="37"/>
      <c r="F1290" s="37"/>
      <c r="G1290" s="37"/>
      <c r="H1290" s="37"/>
      <c r="I1290" s="37"/>
      <c r="J1290" s="37"/>
      <c r="K1290" s="37"/>
      <c r="L1290" s="37"/>
      <c r="M1290" s="37"/>
      <c r="N1290" s="37"/>
      <c r="O1290" s="37"/>
      <c r="P1290" s="37"/>
      <c r="Q1290" s="118"/>
      <c r="R1290" s="22"/>
    </row>
    <row r="1291" spans="2:18" ht="14.25">
      <c r="B1291" s="978"/>
      <c r="C1291" s="978"/>
      <c r="D1291" s="37"/>
      <c r="E1291" s="37"/>
      <c r="F1291" s="37"/>
      <c r="G1291" s="37"/>
      <c r="H1291" s="37"/>
      <c r="I1291" s="37"/>
      <c r="J1291" s="37"/>
      <c r="K1291" s="37"/>
      <c r="L1291" s="37"/>
      <c r="M1291" s="37"/>
      <c r="N1291" s="37"/>
      <c r="O1291" s="37"/>
      <c r="P1291" s="37"/>
      <c r="Q1291" s="118"/>
      <c r="R1291" s="22"/>
    </row>
    <row r="1292" spans="2:18">
      <c r="B1292" s="978"/>
      <c r="C1292" s="978"/>
      <c r="D1292" s="127"/>
      <c r="E1292" s="127"/>
      <c r="F1292" s="127"/>
      <c r="G1292" s="127"/>
      <c r="H1292" s="127"/>
      <c r="I1292" s="127"/>
      <c r="J1292" s="127"/>
      <c r="K1292" s="127"/>
      <c r="L1292" s="127"/>
      <c r="M1292" s="127"/>
      <c r="N1292" s="127"/>
      <c r="O1292" s="127"/>
      <c r="P1292" s="127"/>
      <c r="Q1292" s="128"/>
      <c r="R1292" s="22"/>
    </row>
    <row r="1293" spans="2:18">
      <c r="B1293" s="45"/>
      <c r="C1293" s="88"/>
      <c r="D1293" s="88"/>
      <c r="E1293" s="88"/>
      <c r="F1293" s="88"/>
      <c r="G1293" s="88"/>
      <c r="H1293" s="88"/>
      <c r="I1293" s="88"/>
      <c r="J1293" s="88"/>
      <c r="K1293" s="88"/>
      <c r="L1293" s="88"/>
      <c r="M1293" s="88"/>
      <c r="N1293" s="88"/>
      <c r="O1293" s="88"/>
      <c r="P1293" s="88"/>
      <c r="Q1293" s="89"/>
      <c r="R1293" s="22"/>
    </row>
    <row r="1294" spans="2:18">
      <c r="B1294" s="45"/>
      <c r="C1294" s="66"/>
      <c r="D1294" s="66"/>
      <c r="E1294" s="66"/>
      <c r="F1294" s="66"/>
      <c r="G1294" s="66"/>
      <c r="H1294" s="66"/>
      <c r="I1294" s="66"/>
      <c r="J1294" s="66"/>
      <c r="K1294" s="66"/>
      <c r="L1294" s="66"/>
      <c r="M1294" s="66"/>
      <c r="N1294" s="66"/>
      <c r="O1294" s="66"/>
      <c r="P1294" s="66"/>
      <c r="Q1294" s="82"/>
      <c r="R1294" s="22"/>
    </row>
    <row r="1295" spans="2:18" ht="15.75" thickBot="1">
      <c r="B1295" s="45"/>
      <c r="C1295" s="83"/>
      <c r="D1295" s="83"/>
      <c r="E1295" s="83"/>
      <c r="F1295" s="83"/>
      <c r="G1295" s="83"/>
      <c r="H1295" s="83"/>
      <c r="I1295" s="83"/>
      <c r="J1295" s="83"/>
      <c r="K1295" s="83"/>
      <c r="L1295" s="83"/>
      <c r="M1295" s="83"/>
      <c r="N1295" s="83"/>
      <c r="O1295" s="83"/>
      <c r="P1295" s="83"/>
      <c r="Q1295" s="129"/>
      <c r="R1295" s="22"/>
    </row>
    <row r="1296" spans="2:18" ht="14.25">
      <c r="B1296" s="45"/>
      <c r="C1296" s="82"/>
      <c r="D1296" s="82"/>
      <c r="E1296" s="82"/>
      <c r="F1296" s="82"/>
      <c r="G1296" s="82"/>
      <c r="H1296" s="82"/>
      <c r="I1296" s="82"/>
      <c r="J1296" s="82"/>
      <c r="K1296" s="82"/>
      <c r="L1296" s="82"/>
      <c r="M1296" s="82"/>
      <c r="N1296" s="82"/>
      <c r="O1296" s="82"/>
      <c r="P1296" s="82"/>
      <c r="Q1296" s="82"/>
      <c r="R1296" s="22"/>
    </row>
    <row r="1297" spans="2:18" ht="21.75" customHeight="1">
      <c r="B1297" s="126"/>
      <c r="C1297" s="45"/>
      <c r="D1297" s="45"/>
      <c r="E1297" s="45"/>
      <c r="F1297" s="45"/>
      <c r="G1297" s="45"/>
      <c r="H1297" s="45"/>
      <c r="I1297" s="45"/>
      <c r="J1297" s="45"/>
      <c r="K1297" s="45"/>
      <c r="L1297" s="45"/>
      <c r="M1297" s="45"/>
      <c r="N1297" s="45"/>
      <c r="O1297" s="45"/>
      <c r="P1297" s="45"/>
      <c r="Q1297" s="45"/>
      <c r="R1297" s="22"/>
    </row>
    <row r="1298" spans="2:18" ht="15.6" customHeight="1">
      <c r="B1298" s="45"/>
      <c r="C1298" s="45"/>
      <c r="D1298" s="45"/>
      <c r="E1298" s="45"/>
      <c r="F1298" s="45"/>
      <c r="G1298" s="45"/>
      <c r="H1298" s="45"/>
      <c r="I1298" s="45"/>
      <c r="J1298" s="45"/>
      <c r="K1298" s="45"/>
      <c r="L1298" s="45"/>
      <c r="M1298" s="45"/>
      <c r="N1298" s="45"/>
      <c r="O1298" s="45"/>
      <c r="P1298" s="45"/>
      <c r="Q1298" s="45"/>
      <c r="R1298" s="22"/>
    </row>
    <row r="1299" spans="2:18" ht="15.6" customHeight="1">
      <c r="B1299" s="981"/>
      <c r="C1299" s="981"/>
      <c r="D1299" s="981"/>
      <c r="E1299" s="981"/>
      <c r="F1299" s="981"/>
      <c r="G1299" s="981"/>
      <c r="H1299" s="981"/>
      <c r="I1299" s="981"/>
      <c r="J1299" s="981"/>
      <c r="K1299" s="981"/>
      <c r="L1299" s="981"/>
      <c r="M1299" s="981"/>
      <c r="N1299" s="981"/>
      <c r="O1299" s="981"/>
      <c r="P1299" s="981"/>
      <c r="Q1299" s="981"/>
      <c r="R1299" s="22"/>
    </row>
    <row r="1300" spans="2:18" ht="15.75" customHeight="1">
      <c r="B1300" s="981"/>
      <c r="C1300" s="981"/>
      <c r="D1300" s="981"/>
      <c r="E1300" s="981"/>
      <c r="F1300" s="981"/>
      <c r="G1300" s="981"/>
      <c r="H1300" s="981"/>
      <c r="I1300" s="981"/>
      <c r="J1300" s="981"/>
      <c r="K1300" s="981"/>
      <c r="L1300" s="981"/>
      <c r="M1300" s="981"/>
      <c r="N1300" s="981"/>
      <c r="O1300" s="981"/>
      <c r="P1300" s="981"/>
      <c r="Q1300" s="981"/>
      <c r="R1300" s="22"/>
    </row>
    <row r="1301" spans="2:18" ht="15.75" customHeight="1">
      <c r="B1301" s="981"/>
      <c r="C1301" s="981"/>
      <c r="D1301" s="981"/>
      <c r="E1301" s="981"/>
      <c r="F1301" s="981"/>
      <c r="G1301" s="981"/>
      <c r="H1301" s="981"/>
      <c r="I1301" s="981"/>
      <c r="J1301" s="981"/>
      <c r="K1301" s="981"/>
      <c r="L1301" s="981"/>
      <c r="M1301" s="981"/>
      <c r="N1301" s="981"/>
      <c r="O1301" s="981"/>
      <c r="P1301" s="981"/>
      <c r="Q1301" s="981"/>
      <c r="R1301" s="22"/>
    </row>
    <row r="1302" spans="2:18" ht="18.75" customHeight="1">
      <c r="B1302" s="981"/>
      <c r="C1302" s="981"/>
      <c r="D1302" s="981"/>
      <c r="E1302" s="981"/>
      <c r="F1302" s="981"/>
      <c r="G1302" s="981"/>
      <c r="H1302" s="981"/>
      <c r="I1302" s="981"/>
      <c r="J1302" s="981"/>
      <c r="K1302" s="981"/>
      <c r="L1302" s="981"/>
      <c r="M1302" s="981"/>
      <c r="N1302" s="981"/>
      <c r="O1302" s="981"/>
      <c r="P1302" s="981"/>
      <c r="Q1302" s="981"/>
      <c r="R1302" s="22"/>
    </row>
    <row r="1303" spans="2:18" ht="14.25">
      <c r="B1303" s="981"/>
      <c r="C1303" s="981"/>
      <c r="D1303" s="981"/>
      <c r="E1303" s="981"/>
      <c r="F1303" s="981"/>
      <c r="G1303" s="981"/>
      <c r="H1303" s="981"/>
      <c r="I1303" s="981"/>
      <c r="J1303" s="981"/>
      <c r="K1303" s="981"/>
      <c r="L1303" s="981"/>
      <c r="M1303" s="981"/>
      <c r="N1303" s="981"/>
      <c r="O1303" s="981"/>
      <c r="P1303" s="981"/>
      <c r="Q1303" s="981"/>
      <c r="R1303" s="22"/>
    </row>
    <row r="1304" spans="2:18">
      <c r="R1304" s="22"/>
    </row>
    <row r="1305" spans="2:18">
      <c r="R1305" s="22"/>
    </row>
    <row r="1306" spans="2:18" ht="18.75" customHeight="1">
      <c r="B1306" s="126"/>
      <c r="C1306" s="45"/>
      <c r="D1306" s="45"/>
      <c r="E1306" s="45"/>
      <c r="F1306" s="45"/>
      <c r="G1306" s="45"/>
      <c r="H1306" s="45"/>
      <c r="I1306" s="45"/>
      <c r="J1306" s="45"/>
      <c r="K1306" s="45"/>
      <c r="L1306" s="45"/>
      <c r="M1306" s="45"/>
      <c r="N1306" s="45"/>
      <c r="O1306" s="45"/>
      <c r="P1306" s="45"/>
      <c r="Q1306" s="45"/>
      <c r="R1306" s="22"/>
    </row>
    <row r="1307" spans="2:18" ht="14.25">
      <c r="B1307" s="45"/>
      <c r="C1307" s="45"/>
      <c r="D1307" s="45"/>
      <c r="E1307" s="45"/>
      <c r="F1307" s="45"/>
      <c r="G1307" s="45"/>
      <c r="H1307" s="45"/>
      <c r="I1307" s="45"/>
      <c r="J1307" s="45"/>
      <c r="K1307" s="45"/>
      <c r="L1307" s="45"/>
      <c r="M1307" s="45"/>
      <c r="N1307" s="45"/>
      <c r="O1307" s="45"/>
      <c r="P1307" s="45"/>
      <c r="Q1307" s="45"/>
      <c r="R1307" s="22"/>
    </row>
    <row r="1308" spans="2:18" ht="15.75" customHeight="1">
      <c r="B1308" s="978"/>
      <c r="C1308" s="978"/>
      <c r="D1308" s="978"/>
      <c r="E1308" s="978"/>
      <c r="F1308" s="978"/>
      <c r="G1308" s="978"/>
      <c r="H1308" s="978"/>
      <c r="I1308" s="978"/>
      <c r="J1308" s="978"/>
      <c r="K1308" s="978"/>
      <c r="L1308" s="978"/>
      <c r="M1308" s="978"/>
      <c r="N1308" s="978"/>
      <c r="O1308" s="978"/>
      <c r="P1308" s="978"/>
      <c r="Q1308" s="978"/>
      <c r="R1308" s="22"/>
    </row>
    <row r="1309" spans="2:18" ht="15.75" customHeight="1">
      <c r="B1309" s="978"/>
      <c r="C1309" s="978"/>
      <c r="D1309" s="978"/>
      <c r="E1309" s="978"/>
      <c r="F1309" s="978"/>
      <c r="G1309" s="978"/>
      <c r="H1309" s="978"/>
      <c r="I1309" s="978"/>
      <c r="J1309" s="978"/>
      <c r="K1309" s="978"/>
      <c r="L1309" s="978"/>
      <c r="M1309" s="978"/>
      <c r="N1309" s="978"/>
      <c r="O1309" s="978"/>
      <c r="P1309" s="978"/>
      <c r="Q1309" s="978"/>
      <c r="R1309" s="22"/>
    </row>
    <row r="1310" spans="2:18" ht="18.75" customHeight="1">
      <c r="B1310" s="978"/>
      <c r="C1310" s="978"/>
      <c r="D1310" s="978"/>
      <c r="E1310" s="978"/>
      <c r="F1310" s="978"/>
      <c r="G1310" s="978"/>
      <c r="H1310" s="978"/>
      <c r="I1310" s="978"/>
      <c r="J1310" s="978"/>
      <c r="K1310" s="978"/>
      <c r="L1310" s="978"/>
      <c r="M1310" s="978"/>
      <c r="N1310" s="978"/>
      <c r="O1310" s="978"/>
      <c r="P1310" s="978"/>
      <c r="Q1310" s="978"/>
      <c r="R1310" s="22"/>
    </row>
    <row r="1311" spans="2:18" ht="18.75" customHeight="1">
      <c r="B1311" s="978"/>
      <c r="C1311" s="978"/>
      <c r="D1311" s="978"/>
      <c r="E1311" s="978"/>
      <c r="F1311" s="978"/>
      <c r="G1311" s="978"/>
      <c r="H1311" s="978"/>
      <c r="I1311" s="978"/>
      <c r="J1311" s="978"/>
      <c r="K1311" s="978"/>
      <c r="L1311" s="978"/>
      <c r="M1311" s="978"/>
      <c r="N1311" s="978"/>
      <c r="O1311" s="978"/>
      <c r="P1311" s="978"/>
      <c r="Q1311" s="978"/>
      <c r="R1311" s="22"/>
    </row>
    <row r="1312" spans="2:18" ht="15.75" customHeight="1">
      <c r="B1312" s="978"/>
      <c r="C1312" s="978"/>
      <c r="D1312" s="978"/>
      <c r="E1312" s="978"/>
      <c r="F1312" s="978"/>
      <c r="G1312" s="978"/>
      <c r="H1312" s="978"/>
      <c r="I1312" s="978"/>
      <c r="J1312" s="978"/>
      <c r="K1312" s="978"/>
      <c r="L1312" s="978"/>
      <c r="M1312" s="978"/>
      <c r="N1312" s="978"/>
      <c r="O1312" s="978"/>
      <c r="P1312" s="978"/>
      <c r="Q1312" s="978"/>
      <c r="R1312" s="22"/>
    </row>
    <row r="1313" spans="2:18" ht="18.75" customHeight="1">
      <c r="B1313" s="978"/>
      <c r="C1313" s="978"/>
      <c r="D1313" s="978"/>
      <c r="E1313" s="978"/>
      <c r="F1313" s="978"/>
      <c r="G1313" s="978"/>
      <c r="H1313" s="978"/>
      <c r="I1313" s="978"/>
      <c r="J1313" s="978"/>
      <c r="K1313" s="978"/>
      <c r="L1313" s="978"/>
      <c r="M1313" s="978"/>
      <c r="N1313" s="978"/>
      <c r="O1313" s="978"/>
      <c r="P1313" s="978"/>
      <c r="Q1313" s="978"/>
      <c r="R1313" s="22"/>
    </row>
    <row r="1314" spans="2:18" ht="18.75" customHeight="1">
      <c r="B1314" s="67"/>
      <c r="C1314" s="67"/>
      <c r="D1314" s="67"/>
      <c r="E1314" s="67"/>
      <c r="F1314" s="67"/>
      <c r="G1314" s="67"/>
      <c r="H1314" s="67"/>
      <c r="I1314" s="67"/>
      <c r="J1314" s="67"/>
      <c r="K1314" s="67"/>
      <c r="L1314" s="67"/>
      <c r="M1314" s="67"/>
      <c r="N1314" s="67"/>
      <c r="O1314" s="67"/>
      <c r="P1314" s="67"/>
      <c r="Q1314" s="67"/>
      <c r="R1314" s="22"/>
    </row>
    <row r="1315" spans="2:18" ht="15.75" customHeight="1">
      <c r="B1315" s="1006"/>
      <c r="C1315" s="1000"/>
      <c r="D1315" s="67"/>
      <c r="E1315" s="67"/>
      <c r="F1315" s="67"/>
      <c r="G1315" s="67"/>
      <c r="H1315" s="67"/>
      <c r="I1315" s="67"/>
      <c r="J1315" s="67"/>
      <c r="K1315" s="67"/>
      <c r="L1315" s="67"/>
      <c r="M1315" s="67"/>
      <c r="N1315" s="67"/>
      <c r="O1315" s="67"/>
      <c r="P1315" s="67"/>
      <c r="Q1315" s="67"/>
      <c r="R1315" s="22"/>
    </row>
    <row r="1316" spans="2:18" ht="15.75" customHeight="1">
      <c r="B1316" s="67"/>
      <c r="C1316" s="67"/>
      <c r="D1316" s="67"/>
      <c r="E1316" s="67"/>
      <c r="F1316" s="67"/>
      <c r="G1316" s="67"/>
      <c r="H1316" s="67"/>
      <c r="I1316" s="67"/>
      <c r="J1316" s="67"/>
      <c r="K1316" s="67"/>
      <c r="L1316" s="67"/>
      <c r="M1316" s="67"/>
      <c r="N1316" s="67"/>
      <c r="O1316" s="67"/>
      <c r="P1316" s="67"/>
      <c r="Q1316" s="67"/>
      <c r="R1316" s="22"/>
    </row>
    <row r="1317" spans="2:18" ht="15.75" customHeight="1">
      <c r="B1317" s="123"/>
      <c r="C1317" s="978"/>
      <c r="D1317" s="978"/>
      <c r="E1317" s="978"/>
      <c r="F1317" s="978"/>
      <c r="G1317" s="978"/>
      <c r="H1317" s="978"/>
      <c r="I1317" s="978"/>
      <c r="J1317" s="978"/>
      <c r="K1317" s="978"/>
      <c r="L1317" s="978"/>
      <c r="M1317" s="978"/>
      <c r="N1317" s="978"/>
      <c r="O1317" s="978"/>
      <c r="P1317" s="978"/>
      <c r="Q1317" s="978"/>
      <c r="R1317" s="22"/>
    </row>
    <row r="1318" spans="2:18" ht="15.75" customHeight="1">
      <c r="B1318" s="45"/>
      <c r="C1318" s="978"/>
      <c r="D1318" s="978"/>
      <c r="E1318" s="978"/>
      <c r="F1318" s="978"/>
      <c r="G1318" s="978"/>
      <c r="H1318" s="978"/>
      <c r="I1318" s="978"/>
      <c r="J1318" s="978"/>
      <c r="K1318" s="978"/>
      <c r="L1318" s="978"/>
      <c r="M1318" s="978"/>
      <c r="N1318" s="978"/>
      <c r="O1318" s="978"/>
      <c r="P1318" s="978"/>
      <c r="Q1318" s="978"/>
      <c r="R1318" s="22"/>
    </row>
    <row r="1319" spans="2:18" ht="15.75" customHeight="1">
      <c r="B1319" s="45"/>
      <c r="C1319" s="978"/>
      <c r="D1319" s="978"/>
      <c r="E1319" s="978"/>
      <c r="F1319" s="978"/>
      <c r="G1319" s="978"/>
      <c r="H1319" s="978"/>
      <c r="I1319" s="978"/>
      <c r="J1319" s="978"/>
      <c r="K1319" s="978"/>
      <c r="L1319" s="978"/>
      <c r="M1319" s="978"/>
      <c r="N1319" s="978"/>
      <c r="O1319" s="978"/>
      <c r="P1319" s="978"/>
      <c r="Q1319" s="978"/>
      <c r="R1319" s="22"/>
    </row>
    <row r="1320" spans="2:18" ht="15.75" customHeight="1">
      <c r="B1320" s="45"/>
      <c r="C1320" s="978"/>
      <c r="D1320" s="978"/>
      <c r="E1320" s="978"/>
      <c r="F1320" s="978"/>
      <c r="G1320" s="978"/>
      <c r="H1320" s="978"/>
      <c r="I1320" s="978"/>
      <c r="J1320" s="978"/>
      <c r="K1320" s="978"/>
      <c r="L1320" s="978"/>
      <c r="M1320" s="978"/>
      <c r="N1320" s="978"/>
      <c r="O1320" s="978"/>
      <c r="P1320" s="978"/>
      <c r="Q1320" s="978"/>
      <c r="R1320" s="22"/>
    </row>
    <row r="1321" spans="2:18" ht="15.75" customHeight="1">
      <c r="B1321" s="45"/>
      <c r="C1321" s="978"/>
      <c r="D1321" s="978"/>
      <c r="E1321" s="978"/>
      <c r="F1321" s="978"/>
      <c r="G1321" s="978"/>
      <c r="H1321" s="978"/>
      <c r="I1321" s="978"/>
      <c r="J1321" s="978"/>
      <c r="K1321" s="978"/>
      <c r="L1321" s="978"/>
      <c r="M1321" s="978"/>
      <c r="N1321" s="978"/>
      <c r="O1321" s="978"/>
      <c r="P1321" s="978"/>
      <c r="Q1321" s="978"/>
      <c r="R1321" s="22"/>
    </row>
    <row r="1322" spans="2:18" ht="15.75" customHeight="1">
      <c r="B1322" s="45"/>
      <c r="C1322" s="978"/>
      <c r="D1322" s="978"/>
      <c r="E1322" s="978"/>
      <c r="F1322" s="978"/>
      <c r="G1322" s="978"/>
      <c r="H1322" s="978"/>
      <c r="I1322" s="978"/>
      <c r="J1322" s="978"/>
      <c r="K1322" s="978"/>
      <c r="L1322" s="978"/>
      <c r="M1322" s="978"/>
      <c r="N1322" s="978"/>
      <c r="O1322" s="978"/>
      <c r="P1322" s="978"/>
      <c r="Q1322" s="978"/>
      <c r="R1322" s="22"/>
    </row>
    <row r="1323" spans="2:18" ht="15.75" customHeight="1">
      <c r="B1323" s="45"/>
      <c r="C1323" s="978"/>
      <c r="D1323" s="978"/>
      <c r="E1323" s="978"/>
      <c r="F1323" s="978"/>
      <c r="G1323" s="978"/>
      <c r="H1323" s="978"/>
      <c r="I1323" s="978"/>
      <c r="J1323" s="978"/>
      <c r="K1323" s="978"/>
      <c r="L1323" s="978"/>
      <c r="M1323" s="978"/>
      <c r="N1323" s="978"/>
      <c r="O1323" s="978"/>
      <c r="P1323" s="978"/>
      <c r="Q1323" s="978"/>
      <c r="R1323" s="22"/>
    </row>
    <row r="1324" spans="2:18" ht="15.75" customHeight="1">
      <c r="B1324" s="45"/>
      <c r="C1324" s="978"/>
      <c r="D1324" s="978"/>
      <c r="E1324" s="978"/>
      <c r="F1324" s="978"/>
      <c r="G1324" s="978"/>
      <c r="H1324" s="978"/>
      <c r="I1324" s="978"/>
      <c r="J1324" s="978"/>
      <c r="K1324" s="978"/>
      <c r="L1324" s="978"/>
      <c r="M1324" s="978"/>
      <c r="N1324" s="978"/>
      <c r="O1324" s="978"/>
      <c r="P1324" s="978"/>
      <c r="Q1324" s="978"/>
      <c r="R1324" s="22"/>
    </row>
    <row r="1325" spans="2:18" ht="15.75" customHeight="1">
      <c r="B1325" s="46"/>
      <c r="C1325" s="978"/>
      <c r="D1325" s="978"/>
      <c r="E1325" s="978"/>
      <c r="F1325" s="978"/>
      <c r="G1325" s="978"/>
      <c r="H1325" s="978"/>
      <c r="I1325" s="978"/>
      <c r="J1325" s="978"/>
      <c r="K1325" s="978"/>
      <c r="L1325" s="978"/>
      <c r="M1325" s="978"/>
      <c r="N1325" s="978"/>
      <c r="O1325" s="978"/>
      <c r="P1325" s="978"/>
      <c r="Q1325" s="978"/>
      <c r="R1325" s="22"/>
    </row>
    <row r="1326" spans="2:18" ht="15.75" customHeight="1">
      <c r="B1326" s="46"/>
      <c r="C1326" s="978"/>
      <c r="D1326" s="978"/>
      <c r="E1326" s="978"/>
      <c r="F1326" s="978"/>
      <c r="G1326" s="978"/>
      <c r="H1326" s="978"/>
      <c r="I1326" s="978"/>
      <c r="J1326" s="978"/>
      <c r="K1326" s="978"/>
      <c r="L1326" s="978"/>
      <c r="M1326" s="978"/>
      <c r="N1326" s="978"/>
      <c r="O1326" s="978"/>
      <c r="P1326" s="978"/>
      <c r="Q1326" s="978"/>
      <c r="R1326" s="22"/>
    </row>
    <row r="1327" spans="2:18" ht="15.75" customHeight="1">
      <c r="B1327" s="46"/>
      <c r="C1327" s="978"/>
      <c r="D1327" s="978"/>
      <c r="E1327" s="978"/>
      <c r="F1327" s="978"/>
      <c r="G1327" s="978"/>
      <c r="H1327" s="978"/>
      <c r="I1327" s="978"/>
      <c r="J1327" s="978"/>
      <c r="K1327" s="978"/>
      <c r="L1327" s="978"/>
      <c r="M1327" s="978"/>
      <c r="N1327" s="978"/>
      <c r="O1327" s="978"/>
      <c r="P1327" s="978"/>
      <c r="Q1327" s="978"/>
      <c r="R1327" s="22"/>
    </row>
    <row r="1328" spans="2:18" ht="18.75" customHeight="1">
      <c r="B1328" s="46"/>
      <c r="C1328" s="978"/>
      <c r="D1328" s="978"/>
      <c r="E1328" s="978"/>
      <c r="F1328" s="978"/>
      <c r="G1328" s="978"/>
      <c r="H1328" s="978"/>
      <c r="I1328" s="978"/>
      <c r="J1328" s="978"/>
      <c r="K1328" s="978"/>
      <c r="L1328" s="978"/>
      <c r="M1328" s="978"/>
      <c r="N1328" s="978"/>
      <c r="O1328" s="978"/>
      <c r="P1328" s="978"/>
      <c r="Q1328" s="978"/>
      <c r="R1328" s="22"/>
    </row>
    <row r="1329" spans="2:18" ht="18.75" customHeight="1">
      <c r="B1329" s="46"/>
      <c r="C1329" s="45"/>
      <c r="D1329" s="45"/>
      <c r="E1329" s="45"/>
      <c r="F1329" s="45"/>
      <c r="G1329" s="45"/>
      <c r="H1329" s="45"/>
      <c r="I1329" s="45"/>
      <c r="J1329" s="45"/>
      <c r="K1329" s="45"/>
      <c r="L1329" s="45"/>
      <c r="M1329" s="45"/>
      <c r="N1329" s="45"/>
      <c r="O1329" s="45"/>
      <c r="P1329" s="45"/>
      <c r="Q1329" s="45"/>
      <c r="R1329" s="22"/>
    </row>
    <row r="1330" spans="2:18" ht="14.25">
      <c r="B1330" s="123"/>
      <c r="C1330" s="1000"/>
      <c r="D1330" s="1000"/>
      <c r="E1330" s="1000"/>
      <c r="F1330" s="1000"/>
      <c r="G1330" s="1000"/>
      <c r="H1330" s="1000"/>
      <c r="I1330" s="1000"/>
      <c r="J1330" s="1000"/>
      <c r="K1330" s="1000"/>
      <c r="L1330" s="1000"/>
      <c r="M1330" s="1000"/>
      <c r="N1330" s="1000"/>
      <c r="O1330" s="1000"/>
      <c r="P1330" s="1000"/>
      <c r="Q1330" s="1000"/>
      <c r="R1330" s="22"/>
    </row>
    <row r="1331" spans="2:18" ht="14.25">
      <c r="B1331" s="45"/>
      <c r="C1331" s="45"/>
      <c r="D1331" s="45"/>
      <c r="E1331" s="45"/>
      <c r="F1331" s="45"/>
      <c r="G1331" s="45"/>
      <c r="H1331" s="45"/>
      <c r="I1331" s="45"/>
      <c r="J1331" s="45"/>
      <c r="K1331" s="45"/>
      <c r="L1331" s="45"/>
      <c r="M1331" s="45"/>
      <c r="N1331" s="45"/>
      <c r="O1331" s="45"/>
      <c r="P1331" s="45"/>
      <c r="Q1331" s="45"/>
      <c r="R1331" s="22"/>
    </row>
    <row r="1332" spans="2:18" ht="15.75" customHeight="1">
      <c r="B1332" s="978"/>
      <c r="C1332" s="978"/>
      <c r="D1332" s="978"/>
      <c r="E1332" s="978"/>
      <c r="F1332" s="978"/>
      <c r="G1332" s="978"/>
      <c r="H1332" s="978"/>
      <c r="I1332" s="978"/>
      <c r="J1332" s="978"/>
      <c r="K1332" s="978"/>
      <c r="L1332" s="978"/>
      <c r="M1332" s="978"/>
      <c r="N1332" s="978"/>
      <c r="O1332" s="978"/>
      <c r="P1332" s="978"/>
      <c r="Q1332" s="978"/>
      <c r="R1332" s="22"/>
    </row>
    <row r="1333" spans="2:18" ht="15.75" customHeight="1">
      <c r="B1333" s="978"/>
      <c r="C1333" s="978"/>
      <c r="D1333" s="978"/>
      <c r="E1333" s="978"/>
      <c r="F1333" s="978"/>
      <c r="G1333" s="978"/>
      <c r="H1333" s="978"/>
      <c r="I1333" s="978"/>
      <c r="J1333" s="978"/>
      <c r="K1333" s="978"/>
      <c r="L1333" s="978"/>
      <c r="M1333" s="978"/>
      <c r="N1333" s="978"/>
      <c r="O1333" s="978"/>
      <c r="P1333" s="978"/>
      <c r="Q1333" s="978"/>
      <c r="R1333" s="22"/>
    </row>
    <row r="1334" spans="2:18" ht="15.75" customHeight="1">
      <c r="B1334" s="978"/>
      <c r="C1334" s="978"/>
      <c r="D1334" s="978"/>
      <c r="E1334" s="978"/>
      <c r="F1334" s="978"/>
      <c r="G1334" s="978"/>
      <c r="H1334" s="978"/>
      <c r="I1334" s="978"/>
      <c r="J1334" s="978"/>
      <c r="K1334" s="978"/>
      <c r="L1334" s="978"/>
      <c r="M1334" s="978"/>
      <c r="N1334" s="978"/>
      <c r="O1334" s="978"/>
      <c r="P1334" s="978"/>
      <c r="Q1334" s="978"/>
      <c r="R1334" s="22"/>
    </row>
    <row r="1335" spans="2:18" ht="15.75" customHeight="1">
      <c r="B1335" s="978"/>
      <c r="C1335" s="978"/>
      <c r="D1335" s="978"/>
      <c r="E1335" s="978"/>
      <c r="F1335" s="978"/>
      <c r="G1335" s="978"/>
      <c r="H1335" s="978"/>
      <c r="I1335" s="978"/>
      <c r="J1335" s="978"/>
      <c r="K1335" s="978"/>
      <c r="L1335" s="978"/>
      <c r="M1335" s="978"/>
      <c r="N1335" s="978"/>
      <c r="O1335" s="978"/>
      <c r="P1335" s="978"/>
      <c r="Q1335" s="978"/>
      <c r="R1335" s="22"/>
    </row>
    <row r="1336" spans="2:18" ht="15.75" customHeight="1">
      <c r="B1336" s="978"/>
      <c r="C1336" s="978"/>
      <c r="D1336" s="978"/>
      <c r="E1336" s="978"/>
      <c r="F1336" s="978"/>
      <c r="G1336" s="978"/>
      <c r="H1336" s="978"/>
      <c r="I1336" s="978"/>
      <c r="J1336" s="978"/>
      <c r="K1336" s="978"/>
      <c r="L1336" s="978"/>
      <c r="M1336" s="978"/>
      <c r="N1336" s="978"/>
      <c r="O1336" s="978"/>
      <c r="P1336" s="978"/>
      <c r="Q1336" s="978"/>
      <c r="R1336" s="22"/>
    </row>
    <row r="1337" spans="2:18" ht="15.75" customHeight="1">
      <c r="B1337" s="978"/>
      <c r="C1337" s="978"/>
      <c r="D1337" s="978"/>
      <c r="E1337" s="978"/>
      <c r="F1337" s="978"/>
      <c r="G1337" s="978"/>
      <c r="H1337" s="978"/>
      <c r="I1337" s="978"/>
      <c r="J1337" s="978"/>
      <c r="K1337" s="978"/>
      <c r="L1337" s="978"/>
      <c r="M1337" s="978"/>
      <c r="N1337" s="978"/>
      <c r="O1337" s="978"/>
      <c r="P1337" s="978"/>
      <c r="Q1337" s="978"/>
      <c r="R1337" s="22"/>
    </row>
    <row r="1338" spans="2:18" ht="21" customHeight="1">
      <c r="B1338" s="978"/>
      <c r="C1338" s="978"/>
      <c r="D1338" s="978"/>
      <c r="E1338" s="978"/>
      <c r="F1338" s="978"/>
      <c r="G1338" s="978"/>
      <c r="H1338" s="978"/>
      <c r="I1338" s="978"/>
      <c r="J1338" s="978"/>
      <c r="K1338" s="978"/>
      <c r="L1338" s="978"/>
      <c r="M1338" s="978"/>
      <c r="N1338" s="978"/>
      <c r="O1338" s="978"/>
      <c r="P1338" s="978"/>
      <c r="Q1338" s="978"/>
      <c r="R1338" s="22"/>
    </row>
    <row r="1339" spans="2:18" ht="13.5" customHeight="1">
      <c r="B1339" s="67"/>
      <c r="C1339" s="67"/>
      <c r="D1339" s="67"/>
      <c r="E1339" s="67"/>
      <c r="F1339" s="67"/>
      <c r="G1339" s="67"/>
      <c r="H1339" s="67"/>
      <c r="I1339" s="67"/>
      <c r="J1339" s="67"/>
      <c r="K1339" s="67"/>
      <c r="L1339" s="67"/>
      <c r="M1339" s="67"/>
      <c r="N1339" s="67"/>
      <c r="O1339" s="67"/>
      <c r="P1339" s="67"/>
      <c r="Q1339" s="67"/>
      <c r="R1339" s="22"/>
    </row>
    <row r="1340" spans="2:18" ht="15.75" customHeight="1">
      <c r="B1340" s="978"/>
      <c r="C1340" s="978"/>
      <c r="D1340" s="978"/>
      <c r="E1340" s="978"/>
      <c r="F1340" s="978"/>
      <c r="G1340" s="978"/>
      <c r="H1340" s="978"/>
      <c r="I1340" s="978"/>
      <c r="J1340" s="978"/>
      <c r="K1340" s="978"/>
      <c r="L1340" s="978"/>
      <c r="M1340" s="978"/>
      <c r="N1340" s="978"/>
      <c r="O1340" s="978"/>
      <c r="P1340" s="978"/>
      <c r="Q1340" s="978"/>
      <c r="R1340" s="22"/>
    </row>
    <row r="1341" spans="2:18" ht="14.25">
      <c r="B1341" s="978"/>
      <c r="C1341" s="978"/>
      <c r="D1341" s="978"/>
      <c r="E1341" s="978"/>
      <c r="F1341" s="978"/>
      <c r="G1341" s="978"/>
      <c r="H1341" s="978"/>
      <c r="I1341" s="978"/>
      <c r="J1341" s="978"/>
      <c r="K1341" s="978"/>
      <c r="L1341" s="978"/>
      <c r="M1341" s="978"/>
      <c r="N1341" s="978"/>
      <c r="O1341" s="978"/>
      <c r="P1341" s="978"/>
      <c r="Q1341" s="978"/>
      <c r="R1341" s="22"/>
    </row>
    <row r="1342" spans="2:18" ht="14.25">
      <c r="B1342" s="978"/>
      <c r="C1342" s="978"/>
      <c r="D1342" s="978"/>
      <c r="E1342" s="978"/>
      <c r="F1342" s="978"/>
      <c r="G1342" s="978"/>
      <c r="H1342" s="978"/>
      <c r="I1342" s="978"/>
      <c r="J1342" s="978"/>
      <c r="K1342" s="978"/>
      <c r="L1342" s="978"/>
      <c r="M1342" s="978"/>
      <c r="N1342" s="978"/>
      <c r="O1342" s="978"/>
      <c r="P1342" s="978"/>
      <c r="Q1342" s="978"/>
      <c r="R1342" s="22"/>
    </row>
    <row r="1343" spans="2:18" ht="14.25">
      <c r="B1343" s="978"/>
      <c r="C1343" s="978"/>
      <c r="D1343" s="978"/>
      <c r="E1343" s="978"/>
      <c r="F1343" s="978"/>
      <c r="G1343" s="978"/>
      <c r="H1343" s="978"/>
      <c r="I1343" s="978"/>
      <c r="J1343" s="978"/>
      <c r="K1343" s="978"/>
      <c r="L1343" s="978"/>
      <c r="M1343" s="978"/>
      <c r="N1343" s="978"/>
      <c r="O1343" s="978"/>
      <c r="P1343" s="978"/>
      <c r="Q1343" s="978"/>
      <c r="R1343" s="22"/>
    </row>
    <row r="1344" spans="2:18" ht="14.25">
      <c r="B1344" s="45"/>
      <c r="C1344" s="45"/>
      <c r="D1344" s="45"/>
      <c r="E1344" s="45"/>
      <c r="F1344" s="45"/>
      <c r="G1344" s="45"/>
      <c r="H1344" s="45"/>
      <c r="I1344" s="45"/>
      <c r="J1344" s="45"/>
      <c r="K1344" s="45"/>
      <c r="L1344" s="45"/>
      <c r="M1344" s="45"/>
      <c r="N1344" s="45"/>
      <c r="O1344" s="45"/>
      <c r="P1344" s="45"/>
      <c r="Q1344" s="45"/>
      <c r="R1344" s="22"/>
    </row>
    <row r="1345" spans="2:18" ht="14.25">
      <c r="B1345" s="45"/>
      <c r="C1345" s="45"/>
      <c r="D1345" s="45"/>
      <c r="E1345" s="45"/>
      <c r="F1345" s="45"/>
      <c r="G1345" s="45"/>
      <c r="H1345" s="45"/>
      <c r="I1345" s="45"/>
      <c r="J1345" s="45"/>
      <c r="K1345" s="45"/>
      <c r="L1345" s="45"/>
      <c r="M1345" s="45"/>
      <c r="N1345" s="45"/>
      <c r="O1345" s="45"/>
      <c r="P1345" s="45"/>
      <c r="Q1345" s="45"/>
      <c r="R1345" s="22"/>
    </row>
    <row r="1346" spans="2:18" ht="14.25">
      <c r="B1346" s="45"/>
      <c r="C1346" s="45"/>
      <c r="D1346" s="45"/>
      <c r="E1346" s="45"/>
      <c r="F1346" s="45"/>
      <c r="G1346" s="45"/>
      <c r="H1346" s="45"/>
      <c r="I1346" s="45"/>
      <c r="J1346" s="45"/>
      <c r="K1346" s="45"/>
      <c r="L1346" s="45"/>
      <c r="M1346" s="45"/>
      <c r="N1346" s="45"/>
      <c r="O1346" s="45"/>
      <c r="P1346" s="45"/>
      <c r="Q1346" s="45"/>
      <c r="R1346" s="22"/>
    </row>
    <row r="1347" spans="2:18" ht="14.25">
      <c r="B1347" s="45"/>
      <c r="C1347" s="45"/>
      <c r="D1347" s="45"/>
      <c r="E1347" s="45"/>
      <c r="F1347" s="45"/>
      <c r="G1347" s="45"/>
      <c r="H1347" s="45"/>
      <c r="I1347" s="45"/>
      <c r="J1347" s="45"/>
      <c r="K1347" s="45"/>
      <c r="L1347" s="45"/>
      <c r="M1347" s="45"/>
      <c r="N1347" s="45"/>
      <c r="O1347" s="45"/>
      <c r="P1347" s="45"/>
      <c r="Q1347" s="45"/>
      <c r="R1347" s="22"/>
    </row>
    <row r="1348" spans="2:18" ht="14.25">
      <c r="B1348" s="45"/>
      <c r="C1348" s="45"/>
      <c r="D1348" s="45"/>
      <c r="E1348" s="45"/>
      <c r="F1348" s="45"/>
      <c r="G1348" s="45"/>
      <c r="H1348" s="45"/>
      <c r="I1348" s="45"/>
      <c r="J1348" s="45"/>
      <c r="K1348" s="45"/>
      <c r="L1348" s="45"/>
      <c r="M1348" s="45"/>
      <c r="N1348" s="45"/>
      <c r="O1348" s="45"/>
      <c r="P1348" s="45"/>
      <c r="Q1348" s="45"/>
      <c r="R1348" s="22"/>
    </row>
    <row r="1349" spans="2:18" ht="14.25">
      <c r="B1349" s="45"/>
      <c r="C1349" s="45"/>
      <c r="D1349" s="45"/>
      <c r="E1349" s="45"/>
      <c r="F1349" s="45"/>
      <c r="G1349" s="45"/>
      <c r="H1349" s="45"/>
      <c r="I1349" s="45"/>
      <c r="J1349" s="45"/>
      <c r="K1349" s="45"/>
      <c r="L1349" s="45"/>
      <c r="M1349" s="45"/>
      <c r="N1349" s="45"/>
      <c r="O1349" s="45"/>
      <c r="P1349" s="45"/>
      <c r="Q1349" s="45"/>
      <c r="R1349" s="22"/>
    </row>
    <row r="1350" spans="2:18" ht="14.25">
      <c r="B1350" s="45"/>
      <c r="C1350" s="45"/>
      <c r="D1350" s="45"/>
      <c r="E1350" s="45"/>
      <c r="F1350" s="45"/>
      <c r="G1350" s="45"/>
      <c r="H1350" s="45"/>
      <c r="I1350" s="45"/>
      <c r="J1350" s="45"/>
      <c r="K1350" s="45"/>
      <c r="L1350" s="45"/>
      <c r="M1350" s="45"/>
      <c r="N1350" s="45"/>
      <c r="O1350" s="45"/>
      <c r="P1350" s="45"/>
      <c r="Q1350" s="45"/>
      <c r="R1350" s="22"/>
    </row>
    <row r="1351" spans="2:18" ht="14.25">
      <c r="B1351" s="46"/>
      <c r="C1351" s="77"/>
      <c r="D1351" s="77"/>
      <c r="E1351" s="77"/>
      <c r="F1351" s="77"/>
      <c r="G1351" s="77"/>
      <c r="H1351" s="77"/>
      <c r="I1351" s="77"/>
      <c r="J1351" s="77"/>
      <c r="K1351" s="77"/>
      <c r="L1351" s="77"/>
      <c r="M1351" s="77"/>
      <c r="N1351" s="77"/>
      <c r="O1351" s="77"/>
      <c r="P1351" s="77"/>
      <c r="Q1351" s="77"/>
      <c r="R1351" s="22"/>
    </row>
    <row r="1352" spans="2:18" ht="14.25">
      <c r="B1352" s="46"/>
      <c r="C1352" s="77"/>
      <c r="D1352" s="77"/>
      <c r="E1352" s="77"/>
      <c r="F1352" s="77"/>
      <c r="G1352" s="77"/>
      <c r="H1352" s="77"/>
      <c r="I1352" s="77"/>
      <c r="J1352" s="77"/>
      <c r="K1352" s="77"/>
      <c r="L1352" s="77"/>
      <c r="M1352" s="77"/>
      <c r="N1352" s="77"/>
      <c r="O1352" s="77"/>
      <c r="P1352" s="77"/>
      <c r="Q1352" s="77"/>
      <c r="R1352" s="22"/>
    </row>
    <row r="1353" spans="2:18" ht="15.75" thickBot="1">
      <c r="B1353" s="100"/>
      <c r="C1353" s="101"/>
      <c r="D1353" s="101"/>
      <c r="E1353" s="101"/>
      <c r="F1353" s="101"/>
      <c r="G1353" s="101"/>
      <c r="H1353" s="101"/>
      <c r="I1353" s="101"/>
      <c r="J1353" s="101"/>
      <c r="K1353" s="101"/>
      <c r="L1353" s="101"/>
      <c r="M1353" s="101"/>
      <c r="N1353" s="101"/>
      <c r="O1353" s="101"/>
      <c r="P1353" s="101"/>
      <c r="Q1353" s="101"/>
      <c r="R1353" s="22"/>
    </row>
    <row r="1354" spans="2:18" ht="14.25">
      <c r="B1354" s="46"/>
      <c r="C1354" s="77"/>
      <c r="D1354" s="77"/>
      <c r="E1354" s="77"/>
      <c r="F1354" s="77"/>
      <c r="G1354" s="77"/>
      <c r="H1354" s="77"/>
      <c r="I1354" s="77"/>
      <c r="J1354" s="77"/>
      <c r="K1354" s="77"/>
      <c r="L1354" s="77"/>
      <c r="M1354" s="77"/>
      <c r="N1354" s="77"/>
      <c r="O1354" s="77"/>
      <c r="P1354" s="77"/>
      <c r="Q1354" s="77"/>
      <c r="R1354" s="22"/>
    </row>
    <row r="1355" spans="2:18" ht="32.25" customHeight="1">
      <c r="B1355" s="114"/>
      <c r="C1355" s="1004"/>
      <c r="D1355" s="1004"/>
      <c r="E1355" s="1004"/>
      <c r="F1355" s="1004"/>
      <c r="G1355" s="1004"/>
      <c r="H1355" s="1004"/>
      <c r="I1355" s="1004"/>
      <c r="J1355" s="1004"/>
      <c r="K1355" s="1004"/>
      <c r="L1355" s="1004"/>
      <c r="M1355" s="1004"/>
      <c r="N1355" s="1004"/>
      <c r="O1355" s="1004"/>
      <c r="P1355" s="1004"/>
      <c r="Q1355" s="1004"/>
      <c r="R1355" s="22"/>
    </row>
    <row r="1356" spans="2:18">
      <c r="R1356" s="22"/>
    </row>
    <row r="1357" spans="2:18" ht="15.75" customHeight="1">
      <c r="B1357" s="92"/>
      <c r="C1357" s="77"/>
      <c r="D1357" s="77"/>
      <c r="E1357" s="77"/>
      <c r="F1357" s="77"/>
      <c r="G1357" s="77"/>
      <c r="H1357" s="77"/>
      <c r="I1357" s="77"/>
      <c r="J1357" s="77"/>
      <c r="K1357" s="77"/>
      <c r="L1357" s="77"/>
      <c r="M1357" s="77"/>
      <c r="N1357" s="77"/>
      <c r="O1357" s="77"/>
      <c r="P1357" s="77"/>
      <c r="Q1357" s="77"/>
      <c r="R1357" s="22"/>
    </row>
    <row r="1358" spans="2:18" ht="15.75" customHeight="1">
      <c r="B1358" s="46"/>
      <c r="C1358" s="77"/>
      <c r="D1358" s="77"/>
      <c r="E1358" s="77"/>
      <c r="F1358" s="77"/>
      <c r="G1358" s="77"/>
      <c r="H1358" s="77"/>
      <c r="I1358" s="77"/>
      <c r="J1358" s="77"/>
      <c r="K1358" s="77"/>
      <c r="L1358" s="77"/>
      <c r="M1358" s="77"/>
      <c r="N1358" s="77"/>
      <c r="O1358" s="77"/>
      <c r="P1358" s="77"/>
      <c r="Q1358" s="77"/>
      <c r="R1358" s="22"/>
    </row>
    <row r="1359" spans="2:18" ht="15.75" customHeight="1">
      <c r="B1359" s="978"/>
      <c r="C1359" s="978"/>
      <c r="D1359" s="978"/>
      <c r="E1359" s="978"/>
      <c r="F1359" s="978"/>
      <c r="G1359" s="978"/>
      <c r="H1359" s="978"/>
      <c r="I1359" s="978"/>
      <c r="J1359" s="978"/>
      <c r="K1359" s="978"/>
      <c r="L1359" s="978"/>
      <c r="M1359" s="978"/>
      <c r="N1359" s="978"/>
      <c r="O1359" s="978"/>
      <c r="P1359" s="978"/>
      <c r="Q1359" s="978"/>
      <c r="R1359" s="22"/>
    </row>
    <row r="1360" spans="2:18" ht="15.75" customHeight="1">
      <c r="B1360" s="978"/>
      <c r="C1360" s="978"/>
      <c r="D1360" s="978"/>
      <c r="E1360" s="978"/>
      <c r="F1360" s="978"/>
      <c r="G1360" s="978"/>
      <c r="H1360" s="978"/>
      <c r="I1360" s="978"/>
      <c r="J1360" s="978"/>
      <c r="K1360" s="978"/>
      <c r="L1360" s="978"/>
      <c r="M1360" s="978"/>
      <c r="N1360" s="978"/>
      <c r="O1360" s="978"/>
      <c r="P1360" s="978"/>
      <c r="Q1360" s="978"/>
      <c r="R1360" s="22"/>
    </row>
    <row r="1361" spans="2:18" ht="15.75" customHeight="1">
      <c r="B1361" s="978"/>
      <c r="C1361" s="978"/>
      <c r="D1361" s="978"/>
      <c r="E1361" s="978"/>
      <c r="F1361" s="978"/>
      <c r="G1361" s="978"/>
      <c r="H1361" s="978"/>
      <c r="I1361" s="978"/>
      <c r="J1361" s="978"/>
      <c r="K1361" s="978"/>
      <c r="L1361" s="978"/>
      <c r="M1361" s="978"/>
      <c r="N1361" s="978"/>
      <c r="O1361" s="978"/>
      <c r="P1361" s="978"/>
      <c r="Q1361" s="978"/>
      <c r="R1361" s="22"/>
    </row>
    <row r="1362" spans="2:18" ht="15.75" customHeight="1">
      <c r="B1362" s="978"/>
      <c r="C1362" s="978"/>
      <c r="D1362" s="978"/>
      <c r="E1362" s="978"/>
      <c r="F1362" s="978"/>
      <c r="G1362" s="978"/>
      <c r="H1362" s="978"/>
      <c r="I1362" s="978"/>
      <c r="J1362" s="978"/>
      <c r="K1362" s="978"/>
      <c r="L1362" s="978"/>
      <c r="M1362" s="978"/>
      <c r="N1362" s="978"/>
      <c r="O1362" s="978"/>
      <c r="P1362" s="978"/>
      <c r="Q1362" s="978"/>
      <c r="R1362" s="22"/>
    </row>
    <row r="1363" spans="2:18" ht="15.75" customHeight="1">
      <c r="B1363" s="978"/>
      <c r="C1363" s="978"/>
      <c r="D1363" s="978"/>
      <c r="E1363" s="978"/>
      <c r="F1363" s="978"/>
      <c r="G1363" s="978"/>
      <c r="H1363" s="978"/>
      <c r="I1363" s="978"/>
      <c r="J1363" s="978"/>
      <c r="K1363" s="978"/>
      <c r="L1363" s="978"/>
      <c r="M1363" s="978"/>
      <c r="N1363" s="978"/>
      <c r="O1363" s="978"/>
      <c r="P1363" s="978"/>
      <c r="Q1363" s="978"/>
      <c r="R1363" s="22"/>
    </row>
    <row r="1364" spans="2:18" ht="15.75" customHeight="1">
      <c r="B1364" s="46"/>
      <c r="C1364" s="77"/>
      <c r="D1364" s="77"/>
      <c r="E1364" s="77"/>
      <c r="F1364" s="77"/>
      <c r="G1364" s="77"/>
      <c r="H1364" s="77"/>
      <c r="I1364" s="77"/>
      <c r="J1364" s="77"/>
      <c r="K1364" s="77"/>
      <c r="L1364" s="77"/>
      <c r="M1364" s="77"/>
      <c r="N1364" s="77"/>
      <c r="O1364" s="77"/>
      <c r="P1364" s="77"/>
      <c r="Q1364" s="77"/>
      <c r="R1364" s="22"/>
    </row>
    <row r="1365" spans="2:18" ht="18.75" customHeight="1">
      <c r="B1365" s="978"/>
      <c r="C1365" s="978"/>
      <c r="D1365" s="978"/>
      <c r="E1365" s="978"/>
      <c r="F1365" s="978"/>
      <c r="G1365" s="978"/>
      <c r="H1365" s="978"/>
      <c r="I1365" s="978"/>
      <c r="J1365" s="978"/>
      <c r="K1365" s="978"/>
      <c r="L1365" s="978"/>
      <c r="M1365" s="978"/>
      <c r="N1365" s="978"/>
      <c r="O1365" s="978"/>
      <c r="P1365" s="978"/>
      <c r="Q1365" s="978"/>
      <c r="R1365" s="22"/>
    </row>
    <row r="1366" spans="2:18" ht="21.75" customHeight="1">
      <c r="B1366" s="978"/>
      <c r="C1366" s="978"/>
      <c r="D1366" s="978"/>
      <c r="E1366" s="978"/>
      <c r="F1366" s="978"/>
      <c r="G1366" s="978"/>
      <c r="H1366" s="978"/>
      <c r="I1366" s="978"/>
      <c r="J1366" s="978"/>
      <c r="K1366" s="978"/>
      <c r="L1366" s="978"/>
      <c r="M1366" s="978"/>
      <c r="N1366" s="978"/>
      <c r="O1366" s="978"/>
      <c r="P1366" s="978"/>
      <c r="Q1366" s="978"/>
      <c r="R1366" s="22"/>
    </row>
    <row r="1367" spans="2:18" ht="14.25">
      <c r="B1367" s="67"/>
      <c r="C1367" s="67"/>
      <c r="D1367" s="67"/>
      <c r="E1367" s="67"/>
      <c r="F1367" s="67"/>
      <c r="G1367" s="67"/>
      <c r="H1367" s="67"/>
      <c r="I1367" s="67"/>
      <c r="J1367" s="67"/>
      <c r="K1367" s="67"/>
      <c r="L1367" s="67"/>
      <c r="M1367" s="67"/>
      <c r="N1367" s="67"/>
      <c r="O1367" s="67"/>
      <c r="P1367" s="67"/>
      <c r="Q1367" s="67"/>
      <c r="R1367" s="22"/>
    </row>
    <row r="1368" spans="2:18" ht="14.25">
      <c r="B1368" s="10"/>
      <c r="C1368" s="33"/>
      <c r="D1368" s="33"/>
      <c r="E1368" s="33"/>
      <c r="F1368" s="33"/>
      <c r="G1368" s="33"/>
      <c r="H1368" s="33"/>
      <c r="I1368" s="33"/>
      <c r="J1368" s="33"/>
      <c r="K1368" s="33"/>
      <c r="L1368" s="33"/>
      <c r="M1368" s="33"/>
      <c r="N1368" s="33"/>
      <c r="O1368" s="33"/>
      <c r="P1368" s="33"/>
      <c r="Q1368" s="33"/>
      <c r="R1368" s="22"/>
    </row>
    <row r="1369" spans="2:18" ht="24.75" customHeight="1">
      <c r="B1369" s="130"/>
      <c r="R1369" s="22"/>
    </row>
    <row r="1370" spans="2:18">
      <c r="B1370" s="64"/>
      <c r="R1370" s="22"/>
    </row>
    <row r="1371" spans="2:18">
      <c r="B1371" s="1005"/>
      <c r="C1371" s="1000"/>
      <c r="R1371" s="22"/>
    </row>
    <row r="1372" spans="2:18">
      <c r="B1372" s="64"/>
      <c r="R1372" s="22"/>
    </row>
    <row r="1373" spans="2:18" ht="15.75" customHeight="1">
      <c r="B1373" s="977"/>
      <c r="C1373" s="977"/>
      <c r="D1373" s="977"/>
      <c r="E1373" s="977"/>
      <c r="F1373" s="977"/>
      <c r="G1373" s="977"/>
      <c r="H1373" s="977"/>
      <c r="I1373" s="977"/>
      <c r="J1373" s="977"/>
      <c r="K1373" s="977"/>
      <c r="L1373" s="977"/>
      <c r="M1373" s="977"/>
      <c r="N1373" s="977"/>
      <c r="O1373" s="977"/>
      <c r="P1373" s="977"/>
      <c r="Q1373" s="977"/>
      <c r="R1373" s="22"/>
    </row>
    <row r="1374" spans="2:18" ht="15.75" customHeight="1">
      <c r="B1374" s="977"/>
      <c r="C1374" s="977"/>
      <c r="D1374" s="977"/>
      <c r="E1374" s="977"/>
      <c r="F1374" s="977"/>
      <c r="G1374" s="977"/>
      <c r="H1374" s="977"/>
      <c r="I1374" s="977"/>
      <c r="J1374" s="977"/>
      <c r="K1374" s="977"/>
      <c r="L1374" s="977"/>
      <c r="M1374" s="977"/>
      <c r="N1374" s="977"/>
      <c r="O1374" s="977"/>
      <c r="P1374" s="977"/>
      <c r="Q1374" s="977"/>
      <c r="R1374" s="22"/>
    </row>
    <row r="1375" spans="2:18" ht="15.75" customHeight="1">
      <c r="B1375" s="977"/>
      <c r="C1375" s="977"/>
      <c r="D1375" s="977"/>
      <c r="E1375" s="977"/>
      <c r="F1375" s="977"/>
      <c r="G1375" s="977"/>
      <c r="H1375" s="977"/>
      <c r="I1375" s="977"/>
      <c r="J1375" s="977"/>
      <c r="K1375" s="977"/>
      <c r="L1375" s="977"/>
      <c r="M1375" s="977"/>
      <c r="N1375" s="977"/>
      <c r="O1375" s="977"/>
      <c r="P1375" s="977"/>
      <c r="Q1375" s="977"/>
      <c r="R1375" s="22"/>
    </row>
    <row r="1376" spans="2:18" ht="15.75" customHeight="1">
      <c r="B1376" s="977"/>
      <c r="C1376" s="977"/>
      <c r="D1376" s="977"/>
      <c r="E1376" s="977"/>
      <c r="F1376" s="977"/>
      <c r="G1376" s="977"/>
      <c r="H1376" s="977"/>
      <c r="I1376" s="977"/>
      <c r="J1376" s="977"/>
      <c r="K1376" s="977"/>
      <c r="L1376" s="977"/>
      <c r="M1376" s="977"/>
      <c r="N1376" s="977"/>
      <c r="O1376" s="977"/>
      <c r="P1376" s="977"/>
      <c r="Q1376" s="977"/>
      <c r="R1376" s="22"/>
    </row>
    <row r="1377" spans="2:18" ht="15.75" customHeight="1">
      <c r="B1377" s="977"/>
      <c r="C1377" s="977"/>
      <c r="D1377" s="977"/>
      <c r="E1377" s="977"/>
      <c r="F1377" s="977"/>
      <c r="G1377" s="977"/>
      <c r="H1377" s="977"/>
      <c r="I1377" s="977"/>
      <c r="J1377" s="977"/>
      <c r="K1377" s="977"/>
      <c r="L1377" s="977"/>
      <c r="M1377" s="977"/>
      <c r="N1377" s="977"/>
      <c r="O1377" s="977"/>
      <c r="P1377" s="977"/>
      <c r="Q1377" s="977"/>
      <c r="R1377" s="22"/>
    </row>
    <row r="1378" spans="2:18" ht="20.45" customHeight="1">
      <c r="B1378" s="977"/>
      <c r="C1378" s="977"/>
      <c r="D1378" s="977"/>
      <c r="E1378" s="977"/>
      <c r="F1378" s="977"/>
      <c r="G1378" s="977"/>
      <c r="H1378" s="977"/>
      <c r="I1378" s="977"/>
      <c r="J1378" s="977"/>
      <c r="K1378" s="977"/>
      <c r="L1378" s="977"/>
      <c r="M1378" s="977"/>
      <c r="N1378" s="977"/>
      <c r="O1378" s="977"/>
      <c r="P1378" s="977"/>
      <c r="Q1378" s="977"/>
      <c r="R1378" s="22"/>
    </row>
    <row r="1379" spans="2:18" ht="20.45" customHeight="1">
      <c r="B1379" s="977"/>
      <c r="C1379" s="977"/>
      <c r="D1379" s="977"/>
      <c r="E1379" s="977"/>
      <c r="F1379" s="977"/>
      <c r="G1379" s="977"/>
      <c r="H1379" s="977"/>
      <c r="I1379" s="977"/>
      <c r="J1379" s="977"/>
      <c r="K1379" s="977"/>
      <c r="L1379" s="977"/>
      <c r="M1379" s="977"/>
      <c r="N1379" s="977"/>
      <c r="O1379" s="977"/>
      <c r="P1379" s="977"/>
      <c r="Q1379" s="977"/>
      <c r="R1379" s="22"/>
    </row>
    <row r="1380" spans="2:18" ht="17.25" customHeight="1">
      <c r="B1380" s="977"/>
      <c r="C1380" s="977"/>
      <c r="D1380" s="977"/>
      <c r="E1380" s="977"/>
      <c r="F1380" s="977"/>
      <c r="G1380" s="977"/>
      <c r="H1380" s="977"/>
      <c r="I1380" s="977"/>
      <c r="J1380" s="977"/>
      <c r="K1380" s="977"/>
      <c r="L1380" s="977"/>
      <c r="M1380" s="977"/>
      <c r="N1380" s="977"/>
      <c r="O1380" s="977"/>
      <c r="P1380" s="977"/>
      <c r="Q1380" s="977"/>
      <c r="R1380" s="22"/>
    </row>
    <row r="1381" spans="2:18" ht="17.25" customHeight="1">
      <c r="B1381" s="977"/>
      <c r="C1381" s="977"/>
      <c r="D1381" s="977"/>
      <c r="E1381" s="977"/>
      <c r="F1381" s="977"/>
      <c r="G1381" s="977"/>
      <c r="H1381" s="977"/>
      <c r="I1381" s="977"/>
      <c r="J1381" s="977"/>
      <c r="K1381" s="977"/>
      <c r="L1381" s="977"/>
      <c r="M1381" s="977"/>
      <c r="N1381" s="977"/>
      <c r="O1381" s="977"/>
      <c r="P1381" s="977"/>
      <c r="Q1381" s="977"/>
      <c r="R1381" s="22"/>
    </row>
    <row r="1382" spans="2:18" ht="17.25" customHeight="1">
      <c r="B1382" s="977"/>
      <c r="C1382" s="977"/>
      <c r="D1382" s="977"/>
      <c r="E1382" s="977"/>
      <c r="F1382" s="977"/>
      <c r="G1382" s="977"/>
      <c r="H1382" s="977"/>
      <c r="I1382" s="977"/>
      <c r="J1382" s="977"/>
      <c r="K1382" s="977"/>
      <c r="L1382" s="977"/>
      <c r="M1382" s="977"/>
      <c r="N1382" s="977"/>
      <c r="O1382" s="977"/>
      <c r="P1382" s="977"/>
      <c r="Q1382" s="977"/>
      <c r="R1382" s="22"/>
    </row>
    <row r="1383" spans="2:18" ht="17.25" customHeight="1">
      <c r="B1383" s="977"/>
      <c r="C1383" s="977"/>
      <c r="D1383" s="977"/>
      <c r="E1383" s="977"/>
      <c r="F1383" s="977"/>
      <c r="G1383" s="977"/>
      <c r="H1383" s="977"/>
      <c r="I1383" s="977"/>
      <c r="J1383" s="977"/>
      <c r="K1383" s="977"/>
      <c r="L1383" s="977"/>
      <c r="M1383" s="977"/>
      <c r="N1383" s="977"/>
      <c r="O1383" s="977"/>
      <c r="P1383" s="977"/>
      <c r="Q1383" s="977"/>
      <c r="R1383" s="22"/>
    </row>
    <row r="1384" spans="2:18" ht="15.75" customHeight="1">
      <c r="B1384" s="131"/>
      <c r="C1384" s="49"/>
      <c r="D1384" s="49"/>
      <c r="E1384" s="49"/>
      <c r="F1384" s="49"/>
      <c r="G1384" s="49"/>
      <c r="H1384" s="49"/>
      <c r="I1384" s="49"/>
      <c r="J1384" s="49"/>
      <c r="K1384" s="49"/>
      <c r="L1384" s="49"/>
      <c r="M1384" s="49"/>
      <c r="N1384" s="49"/>
      <c r="O1384" s="49"/>
      <c r="P1384" s="49"/>
      <c r="Q1384" s="50"/>
      <c r="R1384" s="22"/>
    </row>
    <row r="1385" spans="2:18" ht="15.75" customHeight="1">
      <c r="B1385" s="977"/>
      <c r="C1385" s="977"/>
      <c r="D1385" s="977"/>
      <c r="E1385" s="977"/>
      <c r="F1385" s="977"/>
      <c r="G1385" s="977"/>
      <c r="H1385" s="977"/>
      <c r="I1385" s="977"/>
      <c r="J1385" s="977"/>
      <c r="K1385" s="977"/>
      <c r="L1385" s="977"/>
      <c r="M1385" s="977"/>
      <c r="N1385" s="977"/>
      <c r="O1385" s="977"/>
      <c r="P1385" s="977"/>
      <c r="Q1385" s="977"/>
      <c r="R1385" s="22"/>
    </row>
    <row r="1386" spans="2:18" ht="15.75" customHeight="1">
      <c r="B1386" s="977"/>
      <c r="C1386" s="977"/>
      <c r="D1386" s="977"/>
      <c r="E1386" s="977"/>
      <c r="F1386" s="977"/>
      <c r="G1386" s="977"/>
      <c r="H1386" s="977"/>
      <c r="I1386" s="977"/>
      <c r="J1386" s="977"/>
      <c r="K1386" s="977"/>
      <c r="L1386" s="977"/>
      <c r="M1386" s="977"/>
      <c r="N1386" s="977"/>
      <c r="O1386" s="977"/>
      <c r="P1386" s="977"/>
      <c r="Q1386" s="977"/>
      <c r="R1386" s="22"/>
    </row>
    <row r="1387" spans="2:18" ht="15.75" customHeight="1">
      <c r="B1387" s="977"/>
      <c r="C1387" s="977"/>
      <c r="D1387" s="977"/>
      <c r="E1387" s="977"/>
      <c r="F1387" s="977"/>
      <c r="G1387" s="977"/>
      <c r="H1387" s="977"/>
      <c r="I1387" s="977"/>
      <c r="J1387" s="977"/>
      <c r="K1387" s="977"/>
      <c r="L1387" s="977"/>
      <c r="M1387" s="977"/>
      <c r="N1387" s="977"/>
      <c r="O1387" s="977"/>
      <c r="P1387" s="977"/>
      <c r="Q1387" s="977"/>
      <c r="R1387" s="22"/>
    </row>
    <row r="1388" spans="2:18" ht="15.75" customHeight="1">
      <c r="B1388" s="977"/>
      <c r="C1388" s="977"/>
      <c r="D1388" s="977"/>
      <c r="E1388" s="977"/>
      <c r="F1388" s="977"/>
      <c r="G1388" s="977"/>
      <c r="H1388" s="977"/>
      <c r="I1388" s="977"/>
      <c r="J1388" s="977"/>
      <c r="K1388" s="977"/>
      <c r="L1388" s="977"/>
      <c r="M1388" s="977"/>
      <c r="N1388" s="977"/>
      <c r="O1388" s="977"/>
      <c r="P1388" s="977"/>
      <c r="Q1388" s="977"/>
      <c r="R1388" s="22"/>
    </row>
    <row r="1389" spans="2:18" ht="15" customHeight="1">
      <c r="B1389" s="132"/>
      <c r="C1389" s="132"/>
      <c r="D1389" s="132"/>
      <c r="E1389" s="132"/>
      <c r="F1389" s="132"/>
      <c r="G1389" s="132"/>
      <c r="H1389" s="132"/>
      <c r="I1389" s="132"/>
      <c r="J1389" s="132"/>
      <c r="K1389" s="132"/>
      <c r="L1389" s="132"/>
      <c r="M1389" s="132"/>
      <c r="N1389" s="132"/>
      <c r="O1389" s="132"/>
      <c r="P1389" s="132"/>
      <c r="Q1389" s="132"/>
      <c r="R1389" s="22"/>
    </row>
    <row r="1390" spans="2:18" ht="15" customHeight="1">
      <c r="B1390" s="977"/>
      <c r="C1390" s="977"/>
      <c r="D1390" s="977"/>
      <c r="E1390" s="977"/>
      <c r="F1390" s="977"/>
      <c r="G1390" s="977"/>
      <c r="H1390" s="977"/>
      <c r="I1390" s="977"/>
      <c r="J1390" s="977"/>
      <c r="K1390" s="977"/>
      <c r="L1390" s="977"/>
      <c r="M1390" s="977"/>
      <c r="N1390" s="977"/>
      <c r="O1390" s="977"/>
      <c r="P1390" s="977"/>
      <c r="Q1390" s="977"/>
      <c r="R1390" s="22"/>
    </row>
    <row r="1391" spans="2:18" ht="15" customHeight="1">
      <c r="B1391" s="977"/>
      <c r="C1391" s="977"/>
      <c r="D1391" s="977"/>
      <c r="E1391" s="977"/>
      <c r="F1391" s="977"/>
      <c r="G1391" s="977"/>
      <c r="H1391" s="977"/>
      <c r="I1391" s="977"/>
      <c r="J1391" s="977"/>
      <c r="K1391" s="977"/>
      <c r="L1391" s="977"/>
      <c r="M1391" s="977"/>
      <c r="N1391" s="977"/>
      <c r="O1391" s="977"/>
      <c r="P1391" s="977"/>
      <c r="Q1391" s="977"/>
      <c r="R1391" s="22"/>
    </row>
    <row r="1392" spans="2:18" ht="15" customHeight="1">
      <c r="B1392" s="977"/>
      <c r="C1392" s="977"/>
      <c r="D1392" s="977"/>
      <c r="E1392" s="977"/>
      <c r="F1392" s="977"/>
      <c r="G1392" s="977"/>
      <c r="H1392" s="977"/>
      <c r="I1392" s="977"/>
      <c r="J1392" s="977"/>
      <c r="K1392" s="977"/>
      <c r="L1392" s="977"/>
      <c r="M1392" s="977"/>
      <c r="N1392" s="977"/>
      <c r="O1392" s="977"/>
      <c r="P1392" s="977"/>
      <c r="Q1392" s="977"/>
      <c r="R1392" s="22"/>
    </row>
    <row r="1393" spans="2:18" ht="15" customHeight="1">
      <c r="B1393" s="977"/>
      <c r="C1393" s="977"/>
      <c r="D1393" s="977"/>
      <c r="E1393" s="977"/>
      <c r="F1393" s="977"/>
      <c r="G1393" s="977"/>
      <c r="H1393" s="977"/>
      <c r="I1393" s="977"/>
      <c r="J1393" s="977"/>
      <c r="K1393" s="977"/>
      <c r="L1393" s="977"/>
      <c r="M1393" s="977"/>
      <c r="N1393" s="977"/>
      <c r="O1393" s="977"/>
      <c r="P1393" s="977"/>
      <c r="Q1393" s="977"/>
      <c r="R1393" s="22"/>
    </row>
    <row r="1394" spans="2:18" ht="15" customHeight="1">
      <c r="B1394" s="67"/>
      <c r="C1394" s="67"/>
      <c r="D1394" s="67"/>
      <c r="E1394" s="67"/>
      <c r="F1394" s="67"/>
      <c r="G1394" s="67"/>
      <c r="H1394" s="67"/>
      <c r="I1394" s="67"/>
      <c r="J1394" s="67"/>
      <c r="K1394" s="67"/>
      <c r="L1394" s="67"/>
      <c r="M1394" s="67"/>
      <c r="N1394" s="67"/>
      <c r="O1394" s="67"/>
      <c r="P1394" s="67"/>
      <c r="Q1394" s="67"/>
      <c r="R1394" s="22"/>
    </row>
    <row r="1395" spans="2:18">
      <c r="B1395" s="123"/>
      <c r="C1395" s="984"/>
      <c r="D1395" s="984"/>
      <c r="E1395" s="92"/>
      <c r="F1395" s="92"/>
      <c r="G1395" s="92"/>
      <c r="H1395" s="92"/>
      <c r="I1395" s="92"/>
      <c r="J1395" s="92"/>
      <c r="K1395" s="92"/>
      <c r="L1395" s="92"/>
      <c r="M1395" s="92"/>
      <c r="N1395" s="92"/>
      <c r="O1395" s="92"/>
      <c r="P1395" s="92"/>
      <c r="R1395" s="22"/>
    </row>
    <row r="1396" spans="2:18" ht="15" customHeight="1">
      <c r="B1396" s="64"/>
      <c r="R1396" s="22"/>
    </row>
    <row r="1397" spans="2:18" ht="15" customHeight="1">
      <c r="B1397" s="977"/>
      <c r="C1397" s="977"/>
      <c r="D1397" s="977"/>
      <c r="E1397" s="977"/>
      <c r="F1397" s="977"/>
      <c r="G1397" s="977"/>
      <c r="H1397" s="977"/>
      <c r="I1397" s="977"/>
      <c r="J1397" s="977"/>
      <c r="K1397" s="977"/>
      <c r="L1397" s="977"/>
      <c r="M1397" s="977"/>
      <c r="N1397" s="977"/>
      <c r="O1397" s="977"/>
      <c r="P1397" s="977"/>
      <c r="Q1397" s="977"/>
      <c r="R1397" s="22"/>
    </row>
    <row r="1398" spans="2:18" ht="15" customHeight="1">
      <c r="B1398" s="977"/>
      <c r="C1398" s="977"/>
      <c r="D1398" s="977"/>
      <c r="E1398" s="977"/>
      <c r="F1398" s="977"/>
      <c r="G1398" s="977"/>
      <c r="H1398" s="977"/>
      <c r="I1398" s="977"/>
      <c r="J1398" s="977"/>
      <c r="K1398" s="977"/>
      <c r="L1398" s="977"/>
      <c r="M1398" s="977"/>
      <c r="N1398" s="977"/>
      <c r="O1398" s="977"/>
      <c r="P1398" s="977"/>
      <c r="Q1398" s="977"/>
      <c r="R1398" s="22"/>
    </row>
    <row r="1399" spans="2:18" ht="15" customHeight="1">
      <c r="B1399" s="977"/>
      <c r="C1399" s="977"/>
      <c r="D1399" s="977"/>
      <c r="E1399" s="977"/>
      <c r="F1399" s="977"/>
      <c r="G1399" s="977"/>
      <c r="H1399" s="977"/>
      <c r="I1399" s="977"/>
      <c r="J1399" s="977"/>
      <c r="K1399" s="977"/>
      <c r="L1399" s="977"/>
      <c r="M1399" s="977"/>
      <c r="N1399" s="977"/>
      <c r="O1399" s="977"/>
      <c r="P1399" s="977"/>
      <c r="Q1399" s="977"/>
      <c r="R1399" s="22"/>
    </row>
    <row r="1400" spans="2:18" ht="15" customHeight="1">
      <c r="B1400" s="977"/>
      <c r="C1400" s="977"/>
      <c r="D1400" s="977"/>
      <c r="E1400" s="977"/>
      <c r="F1400" s="977"/>
      <c r="G1400" s="977"/>
      <c r="H1400" s="977"/>
      <c r="I1400" s="977"/>
      <c r="J1400" s="977"/>
      <c r="K1400" s="977"/>
      <c r="L1400" s="977"/>
      <c r="M1400" s="977"/>
      <c r="N1400" s="977"/>
      <c r="O1400" s="977"/>
      <c r="P1400" s="977"/>
      <c r="Q1400" s="977"/>
      <c r="R1400" s="22"/>
    </row>
    <row r="1401" spans="2:18" ht="15" customHeight="1">
      <c r="B1401" s="977"/>
      <c r="C1401" s="977"/>
      <c r="D1401" s="977"/>
      <c r="E1401" s="977"/>
      <c r="F1401" s="977"/>
      <c r="G1401" s="977"/>
      <c r="H1401" s="977"/>
      <c r="I1401" s="977"/>
      <c r="J1401" s="977"/>
      <c r="K1401" s="977"/>
      <c r="L1401" s="977"/>
      <c r="M1401" s="977"/>
      <c r="N1401" s="977"/>
      <c r="O1401" s="977"/>
      <c r="P1401" s="977"/>
      <c r="Q1401" s="977"/>
      <c r="R1401" s="22"/>
    </row>
    <row r="1402" spans="2:18" ht="15" customHeight="1">
      <c r="B1402" s="977"/>
      <c r="C1402" s="977"/>
      <c r="D1402" s="977"/>
      <c r="E1402" s="977"/>
      <c r="F1402" s="977"/>
      <c r="G1402" s="977"/>
      <c r="H1402" s="977"/>
      <c r="I1402" s="977"/>
      <c r="J1402" s="977"/>
      <c r="K1402" s="977"/>
      <c r="L1402" s="977"/>
      <c r="M1402" s="977"/>
      <c r="N1402" s="977"/>
      <c r="O1402" s="977"/>
      <c r="P1402" s="977"/>
      <c r="Q1402" s="977"/>
      <c r="R1402" s="22"/>
    </row>
    <row r="1403" spans="2:18" ht="15" customHeight="1">
      <c r="B1403" s="977"/>
      <c r="C1403" s="977"/>
      <c r="D1403" s="977"/>
      <c r="E1403" s="977"/>
      <c r="F1403" s="977"/>
      <c r="G1403" s="977"/>
      <c r="H1403" s="977"/>
      <c r="I1403" s="977"/>
      <c r="J1403" s="977"/>
      <c r="K1403" s="977"/>
      <c r="L1403" s="977"/>
      <c r="M1403" s="977"/>
      <c r="N1403" s="977"/>
      <c r="O1403" s="977"/>
      <c r="P1403" s="977"/>
      <c r="Q1403" s="977"/>
      <c r="R1403" s="22"/>
    </row>
    <row r="1404" spans="2:18" ht="15" customHeight="1">
      <c r="B1404" s="977"/>
      <c r="C1404" s="977"/>
      <c r="D1404" s="977"/>
      <c r="E1404" s="977"/>
      <c r="F1404" s="977"/>
      <c r="G1404" s="977"/>
      <c r="H1404" s="977"/>
      <c r="I1404" s="977"/>
      <c r="J1404" s="977"/>
      <c r="K1404" s="977"/>
      <c r="L1404" s="977"/>
      <c r="M1404" s="977"/>
      <c r="N1404" s="977"/>
      <c r="O1404" s="977"/>
      <c r="P1404" s="977"/>
      <c r="Q1404" s="977"/>
      <c r="R1404" s="22"/>
    </row>
    <row r="1405" spans="2:18" ht="15" customHeight="1">
      <c r="B1405" s="977"/>
      <c r="C1405" s="977"/>
      <c r="D1405" s="977"/>
      <c r="E1405" s="977"/>
      <c r="F1405" s="977"/>
      <c r="G1405" s="977"/>
      <c r="H1405" s="977"/>
      <c r="I1405" s="977"/>
      <c r="J1405" s="977"/>
      <c r="K1405" s="977"/>
      <c r="L1405" s="977"/>
      <c r="M1405" s="977"/>
      <c r="N1405" s="977"/>
      <c r="O1405" s="977"/>
      <c r="P1405" s="977"/>
      <c r="Q1405" s="977"/>
      <c r="R1405" s="22"/>
    </row>
    <row r="1406" spans="2:18" ht="15" customHeight="1">
      <c r="B1406" s="977"/>
      <c r="C1406" s="977"/>
      <c r="D1406" s="977"/>
      <c r="E1406" s="977"/>
      <c r="F1406" s="977"/>
      <c r="G1406" s="977"/>
      <c r="H1406" s="977"/>
      <c r="I1406" s="977"/>
      <c r="J1406" s="977"/>
      <c r="K1406" s="977"/>
      <c r="L1406" s="977"/>
      <c r="M1406" s="977"/>
      <c r="N1406" s="977"/>
      <c r="O1406" s="977"/>
      <c r="P1406" s="977"/>
      <c r="Q1406" s="977"/>
      <c r="R1406" s="22"/>
    </row>
    <row r="1407" spans="2:18" ht="15" customHeight="1">
      <c r="B1407" s="67"/>
      <c r="C1407" s="67"/>
      <c r="D1407" s="67"/>
      <c r="E1407" s="67"/>
      <c r="F1407" s="67"/>
      <c r="G1407" s="67"/>
      <c r="H1407" s="67"/>
      <c r="I1407" s="67"/>
      <c r="J1407" s="67"/>
      <c r="K1407" s="67"/>
      <c r="L1407" s="67"/>
      <c r="M1407" s="67"/>
      <c r="N1407" s="67"/>
      <c r="O1407" s="67"/>
      <c r="P1407" s="67"/>
      <c r="Q1407" s="67"/>
      <c r="R1407" s="22"/>
    </row>
    <row r="1408" spans="2:18">
      <c r="B1408" s="123"/>
      <c r="C1408" s="984"/>
      <c r="D1408" s="984"/>
      <c r="E1408" s="92"/>
      <c r="F1408" s="92"/>
      <c r="G1408" s="92"/>
      <c r="H1408" s="92"/>
      <c r="I1408" s="92"/>
      <c r="J1408" s="92"/>
      <c r="K1408" s="92"/>
      <c r="L1408" s="92"/>
      <c r="M1408" s="92"/>
      <c r="N1408" s="92"/>
      <c r="O1408" s="92"/>
      <c r="P1408" s="92"/>
      <c r="Q1408" s="67"/>
      <c r="R1408" s="22"/>
    </row>
    <row r="1409" spans="2:18" ht="15" customHeight="1">
      <c r="B1409" s="67"/>
      <c r="C1409" s="67"/>
      <c r="D1409" s="67"/>
      <c r="E1409" s="67"/>
      <c r="F1409" s="67"/>
      <c r="G1409" s="67"/>
      <c r="H1409" s="67"/>
      <c r="I1409" s="67"/>
      <c r="J1409" s="67"/>
      <c r="K1409" s="67"/>
      <c r="L1409" s="67"/>
      <c r="M1409" s="67"/>
      <c r="N1409" s="67"/>
      <c r="O1409" s="67"/>
      <c r="P1409" s="67"/>
      <c r="Q1409" s="67"/>
      <c r="R1409" s="22"/>
    </row>
    <row r="1410" spans="2:18" ht="15" customHeight="1">
      <c r="B1410" s="978"/>
      <c r="C1410" s="978"/>
      <c r="D1410" s="978"/>
      <c r="E1410" s="978"/>
      <c r="F1410" s="978"/>
      <c r="G1410" s="978"/>
      <c r="H1410" s="978"/>
      <c r="I1410" s="978"/>
      <c r="J1410" s="978"/>
      <c r="K1410" s="978"/>
      <c r="L1410" s="978"/>
      <c r="M1410" s="978"/>
      <c r="N1410" s="978"/>
      <c r="O1410" s="978"/>
      <c r="P1410" s="978"/>
      <c r="Q1410" s="978"/>
      <c r="R1410" s="22"/>
    </row>
    <row r="1411" spans="2:18" ht="15" customHeight="1">
      <c r="B1411" s="978"/>
      <c r="C1411" s="978"/>
      <c r="D1411" s="978"/>
      <c r="E1411" s="978"/>
      <c r="F1411" s="978"/>
      <c r="G1411" s="978"/>
      <c r="H1411" s="978"/>
      <c r="I1411" s="978"/>
      <c r="J1411" s="978"/>
      <c r="K1411" s="978"/>
      <c r="L1411" s="978"/>
      <c r="M1411" s="978"/>
      <c r="N1411" s="978"/>
      <c r="O1411" s="978"/>
      <c r="P1411" s="978"/>
      <c r="Q1411" s="978"/>
      <c r="R1411" s="22"/>
    </row>
    <row r="1412" spans="2:18" ht="15" customHeight="1">
      <c r="B1412" s="978"/>
      <c r="C1412" s="978"/>
      <c r="D1412" s="978"/>
      <c r="E1412" s="978"/>
      <c r="F1412" s="978"/>
      <c r="G1412" s="978"/>
      <c r="H1412" s="978"/>
      <c r="I1412" s="978"/>
      <c r="J1412" s="978"/>
      <c r="K1412" s="978"/>
      <c r="L1412" s="978"/>
      <c r="M1412" s="978"/>
      <c r="N1412" s="978"/>
      <c r="O1412" s="978"/>
      <c r="P1412" s="978"/>
      <c r="Q1412" s="978"/>
      <c r="R1412" s="22"/>
    </row>
    <row r="1413" spans="2:18" ht="15" customHeight="1">
      <c r="B1413" s="978"/>
      <c r="C1413" s="978"/>
      <c r="D1413" s="978"/>
      <c r="E1413" s="978"/>
      <c r="F1413" s="978"/>
      <c r="G1413" s="978"/>
      <c r="H1413" s="978"/>
      <c r="I1413" s="978"/>
      <c r="J1413" s="978"/>
      <c r="K1413" s="978"/>
      <c r="L1413" s="978"/>
      <c r="M1413" s="978"/>
      <c r="N1413" s="978"/>
      <c r="O1413" s="978"/>
      <c r="P1413" s="978"/>
      <c r="Q1413" s="978"/>
      <c r="R1413" s="22"/>
    </row>
    <row r="1414" spans="2:18" ht="15" customHeight="1">
      <c r="B1414" s="978"/>
      <c r="C1414" s="978"/>
      <c r="D1414" s="978"/>
      <c r="E1414" s="978"/>
      <c r="F1414" s="978"/>
      <c r="G1414" s="978"/>
      <c r="H1414" s="978"/>
      <c r="I1414" s="978"/>
      <c r="J1414" s="978"/>
      <c r="K1414" s="978"/>
      <c r="L1414" s="978"/>
      <c r="M1414" s="978"/>
      <c r="N1414" s="978"/>
      <c r="O1414" s="978"/>
      <c r="P1414" s="978"/>
      <c r="Q1414" s="978"/>
      <c r="R1414" s="22"/>
    </row>
    <row r="1415" spans="2:18" ht="15" customHeight="1">
      <c r="B1415" s="978"/>
      <c r="C1415" s="978"/>
      <c r="D1415" s="978"/>
      <c r="E1415" s="978"/>
      <c r="F1415" s="978"/>
      <c r="G1415" s="978"/>
      <c r="H1415" s="978"/>
      <c r="I1415" s="978"/>
      <c r="J1415" s="978"/>
      <c r="K1415" s="978"/>
      <c r="L1415" s="978"/>
      <c r="M1415" s="978"/>
      <c r="N1415" s="978"/>
      <c r="O1415" s="978"/>
      <c r="P1415" s="978"/>
      <c r="Q1415" s="978"/>
      <c r="R1415" s="22"/>
    </row>
    <row r="1416" spans="2:18" ht="15" customHeight="1">
      <c r="B1416" s="978"/>
      <c r="C1416" s="978"/>
      <c r="D1416" s="978"/>
      <c r="E1416" s="978"/>
      <c r="F1416" s="978"/>
      <c r="G1416" s="978"/>
      <c r="H1416" s="978"/>
      <c r="I1416" s="978"/>
      <c r="J1416" s="978"/>
      <c r="K1416" s="978"/>
      <c r="L1416" s="978"/>
      <c r="M1416" s="978"/>
      <c r="N1416" s="978"/>
      <c r="O1416" s="978"/>
      <c r="P1416" s="978"/>
      <c r="Q1416" s="978"/>
      <c r="R1416" s="22"/>
    </row>
    <row r="1417" spans="2:18" ht="15" customHeight="1">
      <c r="B1417" s="978"/>
      <c r="C1417" s="978"/>
      <c r="D1417" s="978"/>
      <c r="E1417" s="978"/>
      <c r="F1417" s="978"/>
      <c r="G1417" s="978"/>
      <c r="H1417" s="978"/>
      <c r="I1417" s="978"/>
      <c r="J1417" s="978"/>
      <c r="K1417" s="978"/>
      <c r="L1417" s="978"/>
      <c r="M1417" s="978"/>
      <c r="N1417" s="978"/>
      <c r="O1417" s="978"/>
      <c r="P1417" s="978"/>
      <c r="Q1417" s="978"/>
      <c r="R1417" s="22"/>
    </row>
    <row r="1418" spans="2:18" ht="15" customHeight="1">
      <c r="B1418" s="978"/>
      <c r="C1418" s="978"/>
      <c r="D1418" s="978"/>
      <c r="E1418" s="978"/>
      <c r="F1418" s="978"/>
      <c r="G1418" s="978"/>
      <c r="H1418" s="978"/>
      <c r="I1418" s="978"/>
      <c r="J1418" s="978"/>
      <c r="K1418" s="978"/>
      <c r="L1418" s="978"/>
      <c r="M1418" s="978"/>
      <c r="N1418" s="978"/>
      <c r="O1418" s="978"/>
      <c r="P1418" s="978"/>
      <c r="Q1418" s="978"/>
      <c r="R1418" s="22"/>
    </row>
    <row r="1419" spans="2:18" ht="15.75" customHeight="1">
      <c r="B1419" s="978"/>
      <c r="C1419" s="978"/>
      <c r="D1419" s="978"/>
      <c r="E1419" s="978"/>
      <c r="F1419" s="978"/>
      <c r="G1419" s="978"/>
      <c r="H1419" s="978"/>
      <c r="I1419" s="978"/>
      <c r="J1419" s="978"/>
      <c r="K1419" s="978"/>
      <c r="L1419" s="978"/>
      <c r="M1419" s="978"/>
      <c r="N1419" s="978"/>
      <c r="O1419" s="978"/>
      <c r="P1419" s="978"/>
      <c r="Q1419" s="978"/>
      <c r="R1419" s="22"/>
    </row>
    <row r="1420" spans="2:18" ht="15.75" customHeight="1">
      <c r="B1420" s="978"/>
      <c r="C1420" s="978"/>
      <c r="D1420" s="978"/>
      <c r="E1420" s="978"/>
      <c r="F1420" s="978"/>
      <c r="G1420" s="978"/>
      <c r="H1420" s="978"/>
      <c r="I1420" s="978"/>
      <c r="J1420" s="978"/>
      <c r="K1420" s="978"/>
      <c r="L1420" s="978"/>
      <c r="M1420" s="978"/>
      <c r="N1420" s="978"/>
      <c r="O1420" s="978"/>
      <c r="P1420" s="978"/>
      <c r="Q1420" s="978"/>
      <c r="R1420" s="22"/>
    </row>
    <row r="1421" spans="2:18" ht="15.75" customHeight="1">
      <c r="B1421" s="978"/>
      <c r="C1421" s="978"/>
      <c r="D1421" s="978"/>
      <c r="E1421" s="978"/>
      <c r="F1421" s="978"/>
      <c r="G1421" s="978"/>
      <c r="H1421" s="978"/>
      <c r="I1421" s="978"/>
      <c r="J1421" s="978"/>
      <c r="K1421" s="978"/>
      <c r="L1421" s="978"/>
      <c r="M1421" s="978"/>
      <c r="N1421" s="978"/>
      <c r="O1421" s="978"/>
      <c r="P1421" s="978"/>
      <c r="Q1421" s="978"/>
      <c r="R1421" s="22"/>
    </row>
    <row r="1422" spans="2:18" ht="15.75" customHeight="1">
      <c r="B1422" s="978"/>
      <c r="C1422" s="978"/>
      <c r="D1422" s="978"/>
      <c r="E1422" s="978"/>
      <c r="F1422" s="978"/>
      <c r="G1422" s="978"/>
      <c r="H1422" s="978"/>
      <c r="I1422" s="978"/>
      <c r="J1422" s="978"/>
      <c r="K1422" s="978"/>
      <c r="L1422" s="978"/>
      <c r="M1422" s="978"/>
      <c r="N1422" s="978"/>
      <c r="O1422" s="978"/>
      <c r="P1422" s="978"/>
      <c r="Q1422" s="978"/>
      <c r="R1422" s="22"/>
    </row>
    <row r="1423" spans="2:18" ht="14.25">
      <c r="B1423" s="978"/>
      <c r="C1423" s="978"/>
      <c r="D1423" s="978"/>
      <c r="E1423" s="978"/>
      <c r="F1423" s="978"/>
      <c r="G1423" s="978"/>
      <c r="H1423" s="978"/>
      <c r="I1423" s="978"/>
      <c r="J1423" s="978"/>
      <c r="K1423" s="978"/>
      <c r="L1423" s="978"/>
      <c r="M1423" s="978"/>
      <c r="N1423" s="978"/>
      <c r="O1423" s="978"/>
      <c r="P1423" s="978"/>
      <c r="Q1423" s="978"/>
      <c r="R1423" s="22"/>
    </row>
    <row r="1424" spans="2:18">
      <c r="R1424" s="22"/>
    </row>
    <row r="1425" spans="2:18">
      <c r="R1425" s="22"/>
    </row>
    <row r="1426" spans="2:18">
      <c r="R1426" s="22"/>
    </row>
    <row r="1427" spans="2:18">
      <c r="B1427" s="64"/>
      <c r="R1427" s="22"/>
    </row>
    <row r="1428" spans="2:18" ht="15.75" thickBot="1">
      <c r="B1428" s="100"/>
      <c r="C1428" s="101"/>
      <c r="D1428" s="101"/>
      <c r="E1428" s="101"/>
      <c r="F1428" s="101"/>
      <c r="G1428" s="101"/>
      <c r="H1428" s="101"/>
      <c r="I1428" s="101"/>
      <c r="J1428" s="101"/>
      <c r="K1428" s="101"/>
      <c r="L1428" s="101"/>
      <c r="M1428" s="101"/>
      <c r="N1428" s="101"/>
      <c r="O1428" s="101"/>
      <c r="P1428" s="101"/>
      <c r="Q1428" s="101"/>
      <c r="R1428" s="22"/>
    </row>
    <row r="1429" spans="2:18" ht="15" customHeight="1">
      <c r="B1429" s="40"/>
      <c r="C1429" s="45"/>
      <c r="D1429" s="45"/>
      <c r="E1429" s="45"/>
      <c r="F1429" s="45"/>
      <c r="G1429" s="45"/>
      <c r="H1429" s="45"/>
      <c r="I1429" s="45"/>
      <c r="J1429" s="45"/>
      <c r="K1429" s="45"/>
      <c r="L1429" s="45"/>
      <c r="M1429" s="45"/>
      <c r="N1429" s="45"/>
      <c r="O1429" s="45"/>
      <c r="P1429" s="45"/>
      <c r="Q1429" s="45"/>
      <c r="R1429" s="22"/>
    </row>
    <row r="1430" spans="2:18" ht="21" customHeight="1">
      <c r="B1430" s="133"/>
      <c r="C1430" s="67"/>
      <c r="D1430" s="67"/>
      <c r="E1430" s="67"/>
      <c r="F1430" s="67"/>
      <c r="G1430" s="67"/>
      <c r="H1430" s="67"/>
      <c r="I1430" s="67"/>
      <c r="J1430" s="67"/>
      <c r="K1430" s="67"/>
      <c r="L1430" s="67"/>
      <c r="M1430" s="67"/>
      <c r="N1430" s="67"/>
      <c r="O1430" s="67"/>
      <c r="P1430" s="67"/>
      <c r="Q1430" s="67"/>
    </row>
    <row r="1431" spans="2:18">
      <c r="B1431" s="130"/>
      <c r="R1431" s="22"/>
    </row>
    <row r="1432" spans="2:18">
      <c r="C1432" s="134"/>
      <c r="D1432" s="134"/>
      <c r="E1432" s="134"/>
      <c r="F1432" s="134"/>
      <c r="G1432" s="134"/>
      <c r="H1432" s="134"/>
      <c r="I1432" s="134"/>
      <c r="J1432" s="134"/>
      <c r="K1432" s="134"/>
      <c r="L1432" s="134"/>
      <c r="M1432" s="134"/>
      <c r="N1432" s="134"/>
      <c r="O1432" s="134"/>
      <c r="P1432" s="134"/>
      <c r="Q1432" s="135"/>
      <c r="R1432" s="22"/>
    </row>
    <row r="1433" spans="2:18">
      <c r="C1433" s="70"/>
      <c r="D1433" s="70"/>
      <c r="E1433" s="70"/>
      <c r="F1433" s="70"/>
      <c r="G1433" s="70"/>
      <c r="H1433" s="70"/>
      <c r="I1433" s="70"/>
      <c r="J1433" s="70"/>
      <c r="K1433" s="70"/>
      <c r="L1433" s="70"/>
      <c r="M1433" s="70"/>
      <c r="N1433" s="70"/>
      <c r="O1433" s="70"/>
      <c r="P1433" s="70"/>
      <c r="Q1433" s="41"/>
      <c r="R1433" s="22"/>
    </row>
    <row r="1434" spans="2:18">
      <c r="C1434" s="136"/>
      <c r="D1434" s="136"/>
      <c r="E1434" s="136"/>
      <c r="F1434" s="136"/>
      <c r="G1434" s="136"/>
      <c r="H1434" s="136"/>
      <c r="I1434" s="136"/>
      <c r="J1434" s="136"/>
      <c r="K1434" s="136"/>
      <c r="L1434" s="136"/>
      <c r="M1434" s="136"/>
      <c r="N1434" s="136"/>
      <c r="O1434" s="136"/>
      <c r="P1434" s="136"/>
      <c r="Q1434" s="37"/>
      <c r="R1434" s="22"/>
    </row>
    <row r="1435" spans="2:18">
      <c r="B1435" s="981"/>
      <c r="C1435" s="981"/>
      <c r="D1435" s="66"/>
      <c r="E1435" s="66"/>
      <c r="F1435" s="66"/>
      <c r="G1435" s="66"/>
      <c r="H1435" s="66"/>
      <c r="I1435" s="66"/>
      <c r="J1435" s="66"/>
      <c r="K1435" s="66"/>
      <c r="L1435" s="66"/>
      <c r="M1435" s="66"/>
      <c r="N1435" s="66"/>
      <c r="O1435" s="66"/>
      <c r="P1435" s="66"/>
      <c r="Q1435" s="37"/>
      <c r="R1435" s="22"/>
    </row>
    <row r="1436" spans="2:18" ht="14.25">
      <c r="B1436" s="981"/>
      <c r="C1436" s="981"/>
      <c r="D1436" s="22"/>
      <c r="E1436" s="22"/>
      <c r="F1436" s="22"/>
      <c r="G1436" s="22"/>
      <c r="H1436" s="22"/>
      <c r="I1436" s="22"/>
      <c r="J1436" s="22"/>
      <c r="K1436" s="22"/>
      <c r="L1436" s="22"/>
      <c r="M1436" s="22"/>
      <c r="N1436" s="22"/>
      <c r="O1436" s="22"/>
      <c r="P1436" s="22"/>
      <c r="Q1436" s="22"/>
      <c r="R1436" s="22"/>
    </row>
    <row r="1437" spans="2:18">
      <c r="C1437" s="66"/>
      <c r="D1437" s="66"/>
      <c r="E1437" s="66"/>
      <c r="F1437" s="66"/>
      <c r="G1437" s="66"/>
      <c r="H1437" s="66"/>
      <c r="I1437" s="66"/>
      <c r="J1437" s="66"/>
      <c r="K1437" s="66"/>
      <c r="L1437" s="66"/>
      <c r="M1437" s="66"/>
      <c r="N1437" s="66"/>
      <c r="O1437" s="66"/>
      <c r="P1437" s="66"/>
      <c r="Q1437" s="37"/>
      <c r="R1437" s="22"/>
    </row>
    <row r="1438" spans="2:18">
      <c r="C1438" s="66"/>
      <c r="D1438" s="66"/>
      <c r="E1438" s="66"/>
      <c r="F1438" s="66"/>
      <c r="G1438" s="66"/>
      <c r="H1438" s="66"/>
      <c r="I1438" s="66"/>
      <c r="J1438" s="66"/>
      <c r="K1438" s="66"/>
      <c r="L1438" s="66"/>
      <c r="M1438" s="66"/>
      <c r="N1438" s="66"/>
      <c r="O1438" s="66"/>
      <c r="P1438" s="66"/>
      <c r="Q1438" s="37"/>
      <c r="R1438" s="22"/>
    </row>
    <row r="1439" spans="2:18" ht="15.75" thickBot="1">
      <c r="C1439" s="137"/>
      <c r="D1439" s="137"/>
      <c r="E1439" s="137"/>
      <c r="F1439" s="137"/>
      <c r="G1439" s="137"/>
      <c r="H1439" s="137"/>
      <c r="I1439" s="137"/>
      <c r="J1439" s="137"/>
      <c r="K1439" s="137"/>
      <c r="L1439" s="137"/>
      <c r="M1439" s="137"/>
      <c r="N1439" s="137"/>
      <c r="O1439" s="137"/>
      <c r="P1439" s="137"/>
      <c r="Q1439" s="138"/>
      <c r="R1439" s="22"/>
    </row>
    <row r="1440" spans="2:18" ht="15.75" customHeight="1" thickTop="1">
      <c r="R1440" s="22"/>
    </row>
    <row r="1441" spans="2:26" ht="15.75" customHeight="1">
      <c r="R1441" s="22"/>
    </row>
    <row r="1442" spans="2:26" ht="21" customHeight="1">
      <c r="B1442" s="139"/>
      <c r="C1442" s="67"/>
      <c r="D1442" s="67"/>
      <c r="E1442" s="67"/>
      <c r="F1442" s="67"/>
      <c r="G1442" s="67"/>
      <c r="H1442" s="67"/>
      <c r="I1442" s="67"/>
      <c r="J1442" s="67"/>
      <c r="K1442" s="67"/>
      <c r="L1442" s="67"/>
      <c r="M1442" s="67"/>
      <c r="N1442" s="67"/>
      <c r="O1442" s="67"/>
      <c r="P1442" s="67"/>
      <c r="Q1442" s="67"/>
    </row>
    <row r="1443" spans="2:26" ht="21" customHeight="1">
      <c r="B1443" s="140"/>
      <c r="C1443" s="67"/>
      <c r="D1443" s="67"/>
      <c r="E1443" s="67"/>
      <c r="F1443" s="67"/>
      <c r="G1443" s="67"/>
      <c r="H1443" s="67"/>
      <c r="I1443" s="67"/>
      <c r="J1443" s="67"/>
      <c r="K1443" s="67"/>
      <c r="L1443" s="67"/>
      <c r="M1443" s="67"/>
      <c r="N1443" s="67"/>
      <c r="O1443" s="67"/>
      <c r="P1443" s="67"/>
      <c r="Q1443" s="67"/>
    </row>
    <row r="1444" spans="2:26">
      <c r="B1444" s="67"/>
      <c r="C1444" s="134"/>
      <c r="D1444" s="134"/>
      <c r="E1444" s="134"/>
      <c r="F1444" s="134"/>
      <c r="G1444" s="134"/>
      <c r="H1444" s="134"/>
      <c r="I1444" s="134"/>
      <c r="J1444" s="134"/>
      <c r="K1444" s="134"/>
      <c r="L1444" s="134"/>
      <c r="M1444" s="134"/>
      <c r="N1444" s="134"/>
      <c r="O1444" s="134"/>
      <c r="P1444" s="134"/>
      <c r="Q1444" s="135"/>
    </row>
    <row r="1445" spans="2:26">
      <c r="B1445" s="67"/>
      <c r="C1445" s="70"/>
      <c r="D1445" s="70"/>
      <c r="E1445" s="70"/>
      <c r="F1445" s="70"/>
      <c r="G1445" s="70"/>
      <c r="H1445" s="70"/>
      <c r="I1445" s="70"/>
      <c r="J1445" s="70"/>
      <c r="K1445" s="70"/>
      <c r="L1445" s="70"/>
      <c r="M1445" s="70"/>
      <c r="N1445" s="70"/>
      <c r="O1445" s="70"/>
      <c r="P1445" s="70"/>
      <c r="Q1445" s="41"/>
    </row>
    <row r="1446" spans="2:26" s="37" customFormat="1">
      <c r="B1446" s="67"/>
      <c r="C1446" s="66"/>
      <c r="D1446" s="66"/>
      <c r="E1446" s="66"/>
      <c r="F1446" s="66"/>
      <c r="G1446" s="66"/>
      <c r="H1446" s="66"/>
      <c r="I1446" s="66"/>
      <c r="J1446" s="66"/>
      <c r="K1446" s="66"/>
      <c r="L1446" s="66"/>
      <c r="M1446" s="66"/>
      <c r="N1446" s="66"/>
      <c r="O1446" s="66"/>
      <c r="P1446" s="66"/>
      <c r="S1446" s="22"/>
      <c r="T1446" s="22"/>
      <c r="U1446" s="22"/>
      <c r="V1446" s="22"/>
      <c r="W1446" s="22"/>
      <c r="X1446" s="22"/>
      <c r="Y1446" s="22"/>
      <c r="Z1446" s="22"/>
    </row>
    <row r="1447" spans="2:26" s="37" customFormat="1">
      <c r="B1447" s="67"/>
      <c r="C1447" s="66"/>
      <c r="D1447" s="66"/>
      <c r="E1447" s="66"/>
      <c r="F1447" s="66"/>
      <c r="G1447" s="66"/>
      <c r="H1447" s="66"/>
      <c r="I1447" s="66"/>
      <c r="J1447" s="66"/>
      <c r="K1447" s="66"/>
      <c r="L1447" s="66"/>
      <c r="M1447" s="66"/>
      <c r="N1447" s="66"/>
      <c r="O1447" s="66"/>
      <c r="P1447" s="66"/>
      <c r="S1447" s="22"/>
      <c r="T1447" s="22"/>
      <c r="U1447" s="22"/>
      <c r="V1447" s="22"/>
      <c r="W1447" s="22"/>
      <c r="X1447" s="22"/>
      <c r="Y1447" s="22"/>
      <c r="Z1447" s="22"/>
    </row>
    <row r="1448" spans="2:26" s="37" customFormat="1">
      <c r="B1448" s="67"/>
      <c r="C1448" s="66"/>
      <c r="D1448" s="66"/>
      <c r="E1448" s="66"/>
      <c r="F1448" s="66"/>
      <c r="G1448" s="66"/>
      <c r="H1448" s="66"/>
      <c r="I1448" s="66"/>
      <c r="J1448" s="66"/>
      <c r="K1448" s="66"/>
      <c r="L1448" s="66"/>
      <c r="M1448" s="66"/>
      <c r="N1448" s="66"/>
      <c r="O1448" s="66"/>
      <c r="P1448" s="66"/>
      <c r="S1448" s="22"/>
      <c r="T1448" s="22"/>
      <c r="U1448" s="22"/>
      <c r="V1448" s="22"/>
      <c r="W1448" s="22"/>
      <c r="X1448" s="22"/>
      <c r="Y1448" s="22"/>
      <c r="Z1448" s="22"/>
    </row>
    <row r="1449" spans="2:26" s="37" customFormat="1" ht="15.75" thickBot="1">
      <c r="B1449" s="67"/>
      <c r="C1449" s="137"/>
      <c r="D1449" s="137"/>
      <c r="E1449" s="137"/>
      <c r="F1449" s="137"/>
      <c r="G1449" s="137"/>
      <c r="H1449" s="137"/>
      <c r="I1449" s="137"/>
      <c r="J1449" s="137"/>
      <c r="K1449" s="137"/>
      <c r="L1449" s="137"/>
      <c r="M1449" s="137"/>
      <c r="N1449" s="137"/>
      <c r="O1449" s="137"/>
      <c r="P1449" s="137"/>
      <c r="Q1449" s="138"/>
      <c r="S1449" s="22"/>
      <c r="T1449" s="22"/>
      <c r="U1449" s="22"/>
      <c r="V1449" s="22"/>
      <c r="W1449" s="22"/>
      <c r="X1449" s="22"/>
      <c r="Y1449" s="22"/>
      <c r="Z1449" s="22"/>
    </row>
    <row r="1450" spans="2:26" s="37" customFormat="1" ht="15.75" thickTop="1">
      <c r="B1450" s="67"/>
      <c r="C1450" s="66"/>
      <c r="D1450" s="66"/>
      <c r="E1450" s="66"/>
      <c r="F1450" s="66"/>
      <c r="G1450" s="66"/>
      <c r="H1450" s="66"/>
      <c r="I1450" s="66"/>
      <c r="J1450" s="66"/>
      <c r="K1450" s="66"/>
      <c r="L1450" s="66"/>
      <c r="M1450" s="66"/>
      <c r="N1450" s="66"/>
      <c r="O1450" s="66"/>
      <c r="P1450" s="66"/>
      <c r="S1450" s="22"/>
      <c r="T1450" s="22"/>
      <c r="U1450" s="22"/>
      <c r="V1450" s="22"/>
      <c r="W1450" s="22"/>
      <c r="X1450" s="22"/>
      <c r="Y1450" s="22"/>
      <c r="Z1450" s="22"/>
    </row>
    <row r="1451" spans="2:26" s="37" customFormat="1">
      <c r="B1451" s="67"/>
      <c r="C1451" s="66"/>
      <c r="D1451" s="66"/>
      <c r="E1451" s="66"/>
      <c r="F1451" s="66"/>
      <c r="G1451" s="66"/>
      <c r="H1451" s="66"/>
      <c r="I1451" s="66"/>
      <c r="J1451" s="66"/>
      <c r="K1451" s="66"/>
      <c r="L1451" s="66"/>
      <c r="M1451" s="66"/>
      <c r="N1451" s="66"/>
      <c r="O1451" s="66"/>
      <c r="P1451" s="66"/>
      <c r="S1451" s="22"/>
      <c r="T1451" s="22"/>
      <c r="U1451" s="22"/>
      <c r="V1451" s="22"/>
      <c r="W1451" s="22"/>
      <c r="X1451" s="22"/>
      <c r="Y1451" s="22"/>
      <c r="Z1451" s="22"/>
    </row>
    <row r="1452" spans="2:26" s="37" customFormat="1" ht="21.75" customHeight="1">
      <c r="B1452" s="139"/>
      <c r="C1452" s="45"/>
      <c r="D1452" s="45"/>
      <c r="E1452" s="45"/>
      <c r="F1452" s="45"/>
      <c r="G1452" s="45"/>
      <c r="H1452" s="45"/>
      <c r="I1452" s="45"/>
      <c r="J1452" s="45"/>
      <c r="K1452" s="45"/>
      <c r="L1452" s="45"/>
      <c r="M1452" s="45"/>
      <c r="N1452" s="45"/>
      <c r="O1452" s="45"/>
      <c r="P1452" s="45"/>
      <c r="Q1452" s="45"/>
      <c r="S1452" s="22"/>
      <c r="T1452" s="22"/>
      <c r="U1452" s="22"/>
      <c r="V1452" s="22"/>
      <c r="W1452" s="22"/>
      <c r="X1452" s="22"/>
      <c r="Y1452" s="22"/>
      <c r="Z1452" s="22"/>
    </row>
    <row r="1453" spans="2:26" s="37" customFormat="1" ht="15.75" customHeight="1">
      <c r="B1453" s="130"/>
      <c r="C1453" s="22"/>
      <c r="D1453" s="22"/>
      <c r="E1453" s="22"/>
      <c r="F1453" s="22"/>
      <c r="G1453" s="22"/>
      <c r="H1453" s="22"/>
      <c r="I1453" s="22"/>
      <c r="J1453" s="22"/>
      <c r="K1453" s="22"/>
      <c r="L1453" s="22"/>
      <c r="M1453" s="22"/>
      <c r="N1453" s="22"/>
      <c r="O1453" s="22"/>
      <c r="P1453" s="22"/>
      <c r="Q1453" s="22"/>
      <c r="S1453" s="22"/>
      <c r="T1453" s="22"/>
      <c r="U1453" s="22"/>
      <c r="V1453" s="22"/>
      <c r="W1453" s="22"/>
      <c r="X1453" s="22"/>
      <c r="Y1453" s="22"/>
      <c r="Z1453" s="22"/>
    </row>
    <row r="1454" spans="2:26" s="37" customFormat="1">
      <c r="B1454" s="22"/>
      <c r="C1454" s="134"/>
      <c r="D1454" s="134"/>
      <c r="E1454" s="134"/>
      <c r="F1454" s="134"/>
      <c r="G1454" s="134"/>
      <c r="H1454" s="134"/>
      <c r="I1454" s="134"/>
      <c r="J1454" s="134"/>
      <c r="K1454" s="134"/>
      <c r="L1454" s="134"/>
      <c r="M1454" s="134"/>
      <c r="N1454" s="134"/>
      <c r="O1454" s="134"/>
      <c r="P1454" s="134"/>
      <c r="Q1454" s="135"/>
      <c r="S1454" s="22"/>
      <c r="T1454" s="22"/>
      <c r="U1454" s="22"/>
      <c r="V1454" s="22"/>
      <c r="W1454" s="22"/>
      <c r="X1454" s="22"/>
      <c r="Y1454" s="22"/>
      <c r="Z1454" s="22"/>
    </row>
    <row r="1455" spans="2:26" s="37" customFormat="1" ht="15.75" customHeight="1">
      <c r="B1455" s="22"/>
      <c r="C1455" s="70"/>
      <c r="D1455" s="70"/>
      <c r="E1455" s="70"/>
      <c r="F1455" s="70"/>
      <c r="G1455" s="70"/>
      <c r="H1455" s="70"/>
      <c r="I1455" s="70"/>
      <c r="J1455" s="70"/>
      <c r="K1455" s="70"/>
      <c r="L1455" s="70"/>
      <c r="M1455" s="70"/>
      <c r="N1455" s="70"/>
      <c r="O1455" s="70"/>
      <c r="P1455" s="70"/>
      <c r="Q1455" s="41"/>
      <c r="S1455" s="22"/>
      <c r="T1455" s="22"/>
      <c r="U1455" s="22"/>
      <c r="V1455" s="22"/>
      <c r="W1455" s="22"/>
      <c r="X1455" s="22"/>
      <c r="Y1455" s="22"/>
      <c r="Z1455" s="22"/>
    </row>
    <row r="1456" spans="2:26" s="37" customFormat="1">
      <c r="B1456" s="22"/>
      <c r="C1456" s="38"/>
      <c r="D1456" s="38"/>
      <c r="E1456" s="38"/>
      <c r="F1456" s="38"/>
      <c r="G1456" s="38"/>
      <c r="H1456" s="38"/>
      <c r="I1456" s="38"/>
      <c r="J1456" s="38"/>
      <c r="K1456" s="38"/>
      <c r="L1456" s="38"/>
      <c r="M1456" s="38"/>
      <c r="N1456" s="38"/>
      <c r="O1456" s="38"/>
      <c r="P1456" s="38"/>
      <c r="Q1456" s="39"/>
      <c r="S1456" s="22"/>
      <c r="T1456" s="22"/>
      <c r="U1456" s="22"/>
      <c r="V1456" s="22"/>
      <c r="W1456" s="22"/>
      <c r="X1456" s="22"/>
      <c r="Y1456" s="22"/>
      <c r="Z1456" s="22"/>
    </row>
    <row r="1457" spans="2:26" s="37" customFormat="1">
      <c r="B1457" s="22"/>
      <c r="C1457" s="66"/>
      <c r="D1457" s="66"/>
      <c r="E1457" s="66"/>
      <c r="F1457" s="66"/>
      <c r="G1457" s="66"/>
      <c r="H1457" s="66"/>
      <c r="I1457" s="66"/>
      <c r="J1457" s="66"/>
      <c r="K1457" s="66"/>
      <c r="L1457" s="66"/>
      <c r="M1457" s="66"/>
      <c r="N1457" s="66"/>
      <c r="O1457" s="66"/>
      <c r="P1457" s="66"/>
      <c r="S1457" s="22"/>
      <c r="T1457" s="22"/>
      <c r="U1457" s="22"/>
      <c r="V1457" s="22"/>
      <c r="W1457" s="22"/>
      <c r="X1457" s="22"/>
      <c r="Y1457" s="22"/>
      <c r="Z1457" s="22"/>
    </row>
    <row r="1458" spans="2:26" s="37" customFormat="1">
      <c r="B1458" s="22"/>
      <c r="C1458" s="66"/>
      <c r="D1458" s="66"/>
      <c r="E1458" s="66"/>
      <c r="F1458" s="66"/>
      <c r="G1458" s="66"/>
      <c r="H1458" s="66"/>
      <c r="I1458" s="66"/>
      <c r="J1458" s="66"/>
      <c r="K1458" s="66"/>
      <c r="L1458" s="66"/>
      <c r="M1458" s="66"/>
      <c r="N1458" s="66"/>
      <c r="O1458" s="66"/>
      <c r="P1458" s="66"/>
      <c r="S1458" s="22"/>
      <c r="T1458" s="22"/>
      <c r="U1458" s="22"/>
      <c r="V1458" s="22"/>
      <c r="W1458" s="22"/>
      <c r="X1458" s="22"/>
      <c r="Y1458" s="22"/>
      <c r="Z1458" s="22"/>
    </row>
    <row r="1459" spans="2:26" s="37" customFormat="1">
      <c r="B1459" s="22"/>
      <c r="C1459" s="66"/>
      <c r="D1459" s="66"/>
      <c r="E1459" s="66"/>
      <c r="F1459" s="66"/>
      <c r="G1459" s="66"/>
      <c r="H1459" s="66"/>
      <c r="I1459" s="66"/>
      <c r="J1459" s="66"/>
      <c r="K1459" s="66"/>
      <c r="L1459" s="66"/>
      <c r="M1459" s="66"/>
      <c r="N1459" s="66"/>
      <c r="O1459" s="66"/>
      <c r="P1459" s="66"/>
      <c r="S1459" s="22"/>
      <c r="T1459" s="22"/>
      <c r="U1459" s="22"/>
      <c r="V1459" s="22"/>
      <c r="W1459" s="22"/>
      <c r="X1459" s="22"/>
      <c r="Y1459" s="22"/>
      <c r="Z1459" s="22"/>
    </row>
    <row r="1460" spans="2:26" s="37" customFormat="1" ht="15.75" thickBot="1">
      <c r="B1460" s="22"/>
      <c r="C1460" s="137"/>
      <c r="D1460" s="137"/>
      <c r="E1460" s="137"/>
      <c r="F1460" s="137"/>
      <c r="G1460" s="137"/>
      <c r="H1460" s="137"/>
      <c r="I1460" s="137"/>
      <c r="J1460" s="137"/>
      <c r="K1460" s="137"/>
      <c r="L1460" s="137"/>
      <c r="M1460" s="137"/>
      <c r="N1460" s="137"/>
      <c r="O1460" s="137"/>
      <c r="P1460" s="137"/>
      <c r="Q1460" s="138"/>
      <c r="S1460" s="22"/>
      <c r="T1460" s="22"/>
      <c r="U1460" s="22"/>
      <c r="V1460" s="22"/>
      <c r="W1460" s="22"/>
      <c r="X1460" s="22"/>
      <c r="Y1460" s="22"/>
      <c r="Z1460" s="22"/>
    </row>
    <row r="1461" spans="2:26" s="37" customFormat="1" ht="15.75" thickTop="1">
      <c r="B1461" s="22"/>
      <c r="C1461" s="38"/>
      <c r="D1461" s="38"/>
      <c r="E1461" s="38"/>
      <c r="F1461" s="38"/>
      <c r="G1461" s="38"/>
      <c r="H1461" s="38"/>
      <c r="I1461" s="38"/>
      <c r="J1461" s="38"/>
      <c r="K1461" s="38"/>
      <c r="L1461" s="38"/>
      <c r="M1461" s="38"/>
      <c r="N1461" s="38"/>
      <c r="O1461" s="38"/>
      <c r="P1461" s="38"/>
      <c r="Q1461" s="38"/>
      <c r="S1461" s="22"/>
      <c r="T1461" s="22"/>
      <c r="U1461" s="22"/>
      <c r="V1461" s="22"/>
      <c r="W1461" s="22"/>
      <c r="X1461" s="22"/>
      <c r="Y1461" s="22"/>
      <c r="Z1461" s="22"/>
    </row>
    <row r="1462" spans="2:26" s="37" customFormat="1" ht="21" customHeight="1">
      <c r="B1462" s="22"/>
      <c r="C1462" s="38"/>
      <c r="D1462" s="38"/>
      <c r="E1462" s="38"/>
      <c r="F1462" s="38"/>
      <c r="G1462" s="38"/>
      <c r="H1462" s="38"/>
      <c r="I1462" s="38"/>
      <c r="J1462" s="38"/>
      <c r="K1462" s="38"/>
      <c r="L1462" s="38"/>
      <c r="M1462" s="38"/>
      <c r="N1462" s="38"/>
      <c r="O1462" s="38"/>
      <c r="P1462" s="38"/>
      <c r="Q1462" s="39"/>
      <c r="S1462" s="22"/>
      <c r="T1462" s="22"/>
      <c r="U1462" s="22"/>
      <c r="V1462" s="22"/>
      <c r="W1462" s="22"/>
      <c r="X1462" s="22"/>
      <c r="Y1462" s="22"/>
      <c r="Z1462" s="22"/>
    </row>
    <row r="1463" spans="2:26" s="37" customFormat="1">
      <c r="B1463" s="22"/>
      <c r="C1463" s="134"/>
      <c r="D1463" s="134"/>
      <c r="E1463" s="134"/>
      <c r="F1463" s="134"/>
      <c r="G1463" s="134"/>
      <c r="H1463" s="134"/>
      <c r="I1463" s="134"/>
      <c r="J1463" s="134"/>
      <c r="K1463" s="134"/>
      <c r="L1463" s="134"/>
      <c r="M1463" s="134"/>
      <c r="N1463" s="134"/>
      <c r="O1463" s="134"/>
      <c r="P1463" s="134"/>
      <c r="Q1463" s="135"/>
      <c r="S1463" s="22"/>
      <c r="T1463" s="22"/>
      <c r="U1463" s="22"/>
      <c r="V1463" s="22"/>
      <c r="W1463" s="22"/>
      <c r="X1463" s="22"/>
      <c r="Y1463" s="22"/>
      <c r="Z1463" s="22"/>
    </row>
    <row r="1464" spans="2:26" s="37" customFormat="1" ht="15.75" customHeight="1">
      <c r="B1464" s="22"/>
      <c r="C1464" s="70"/>
      <c r="D1464" s="70"/>
      <c r="E1464" s="70"/>
      <c r="F1464" s="70"/>
      <c r="G1464" s="70"/>
      <c r="H1464" s="70"/>
      <c r="I1464" s="70"/>
      <c r="J1464" s="70"/>
      <c r="K1464" s="70"/>
      <c r="L1464" s="70"/>
      <c r="M1464" s="70"/>
      <c r="N1464" s="70"/>
      <c r="O1464" s="70"/>
      <c r="P1464" s="70"/>
      <c r="Q1464" s="41"/>
      <c r="S1464" s="22"/>
      <c r="T1464" s="22"/>
      <c r="U1464" s="22"/>
      <c r="V1464" s="22"/>
      <c r="W1464" s="22"/>
      <c r="X1464" s="22"/>
      <c r="Y1464" s="22"/>
      <c r="Z1464" s="22"/>
    </row>
    <row r="1465" spans="2:26" s="37" customFormat="1">
      <c r="B1465" s="40"/>
      <c r="C1465" s="38"/>
      <c r="D1465" s="38"/>
      <c r="E1465" s="38"/>
      <c r="F1465" s="38"/>
      <c r="G1465" s="38"/>
      <c r="H1465" s="38"/>
      <c r="I1465" s="38"/>
      <c r="J1465" s="38"/>
      <c r="K1465" s="38"/>
      <c r="L1465" s="38"/>
      <c r="M1465" s="38"/>
      <c r="N1465" s="38"/>
      <c r="O1465" s="38"/>
      <c r="P1465" s="38"/>
      <c r="Q1465" s="39"/>
      <c r="S1465" s="22"/>
      <c r="T1465" s="22"/>
      <c r="U1465" s="22"/>
      <c r="V1465" s="22"/>
      <c r="W1465" s="22"/>
      <c r="X1465" s="22"/>
      <c r="Y1465" s="22"/>
      <c r="Z1465" s="22"/>
    </row>
    <row r="1466" spans="2:26" s="37" customFormat="1">
      <c r="B1466" s="22"/>
      <c r="C1466" s="66"/>
      <c r="D1466" s="66"/>
      <c r="E1466" s="66"/>
      <c r="F1466" s="66"/>
      <c r="G1466" s="66"/>
      <c r="H1466" s="66"/>
      <c r="I1466" s="66"/>
      <c r="J1466" s="66"/>
      <c r="K1466" s="66"/>
      <c r="L1466" s="66"/>
      <c r="M1466" s="66"/>
      <c r="N1466" s="66"/>
      <c r="O1466" s="66"/>
      <c r="P1466" s="66"/>
      <c r="S1466" s="22"/>
      <c r="T1466" s="22"/>
      <c r="U1466" s="22"/>
      <c r="V1466" s="22"/>
      <c r="W1466" s="22"/>
      <c r="X1466" s="22"/>
      <c r="Y1466" s="22"/>
      <c r="Z1466" s="22"/>
    </row>
    <row r="1467" spans="2:26" s="37" customFormat="1">
      <c r="B1467" s="22"/>
      <c r="C1467" s="136"/>
      <c r="D1467" s="136"/>
      <c r="E1467" s="136"/>
      <c r="F1467" s="136"/>
      <c r="G1467" s="136"/>
      <c r="H1467" s="136"/>
      <c r="I1467" s="136"/>
      <c r="J1467" s="136"/>
      <c r="K1467" s="136"/>
      <c r="L1467" s="136"/>
      <c r="M1467" s="136"/>
      <c r="N1467" s="136"/>
      <c r="O1467" s="136"/>
      <c r="P1467" s="136"/>
      <c r="S1467" s="22"/>
      <c r="T1467" s="22"/>
      <c r="U1467" s="22"/>
      <c r="V1467" s="22"/>
      <c r="W1467" s="22"/>
      <c r="X1467" s="22"/>
      <c r="Y1467" s="22"/>
      <c r="Z1467" s="22"/>
    </row>
    <row r="1468" spans="2:26" s="37" customFormat="1">
      <c r="B1468" s="22"/>
      <c r="C1468" s="66"/>
      <c r="D1468" s="66"/>
      <c r="E1468" s="66"/>
      <c r="F1468" s="66"/>
      <c r="G1468" s="66"/>
      <c r="H1468" s="66"/>
      <c r="I1468" s="66"/>
      <c r="J1468" s="66"/>
      <c r="K1468" s="66"/>
      <c r="L1468" s="66"/>
      <c r="M1468" s="66"/>
      <c r="N1468" s="66"/>
      <c r="O1468" s="66"/>
      <c r="P1468" s="66"/>
      <c r="S1468" s="22"/>
      <c r="T1468" s="22"/>
      <c r="U1468" s="22"/>
      <c r="V1468" s="22"/>
      <c r="W1468" s="22"/>
      <c r="X1468" s="22"/>
      <c r="Y1468" s="22"/>
      <c r="Z1468" s="22"/>
    </row>
    <row r="1469" spans="2:26" s="37" customFormat="1">
      <c r="B1469" s="22"/>
      <c r="C1469" s="141"/>
      <c r="D1469" s="141"/>
      <c r="E1469" s="141"/>
      <c r="F1469" s="141"/>
      <c r="G1469" s="141"/>
      <c r="H1469" s="141"/>
      <c r="I1469" s="141"/>
      <c r="J1469" s="141"/>
      <c r="K1469" s="141"/>
      <c r="L1469" s="141"/>
      <c r="M1469" s="141"/>
      <c r="N1469" s="141"/>
      <c r="O1469" s="141"/>
      <c r="P1469" s="141"/>
      <c r="S1469" s="22"/>
      <c r="T1469" s="22"/>
      <c r="U1469" s="22"/>
      <c r="V1469" s="22"/>
      <c r="W1469" s="22"/>
      <c r="X1469" s="22"/>
      <c r="Y1469" s="22"/>
      <c r="Z1469" s="22"/>
    </row>
    <row r="1470" spans="2:26" s="37" customFormat="1">
      <c r="B1470" s="22"/>
      <c r="C1470" s="66"/>
      <c r="D1470" s="66"/>
      <c r="E1470" s="66"/>
      <c r="F1470" s="66"/>
      <c r="G1470" s="66"/>
      <c r="H1470" s="66"/>
      <c r="I1470" s="66"/>
      <c r="J1470" s="66"/>
      <c r="K1470" s="66"/>
      <c r="L1470" s="66"/>
      <c r="M1470" s="66"/>
      <c r="N1470" s="66"/>
      <c r="O1470" s="66"/>
      <c r="P1470" s="66"/>
      <c r="S1470" s="22"/>
      <c r="T1470" s="22"/>
      <c r="U1470" s="22"/>
      <c r="V1470" s="22"/>
      <c r="W1470" s="22"/>
      <c r="X1470" s="22"/>
      <c r="Y1470" s="22"/>
      <c r="Z1470" s="22"/>
    </row>
    <row r="1471" spans="2:26" s="37" customFormat="1">
      <c r="B1471" s="22"/>
      <c r="C1471" s="66"/>
      <c r="D1471" s="66"/>
      <c r="E1471" s="66"/>
      <c r="F1471" s="66"/>
      <c r="G1471" s="66"/>
      <c r="H1471" s="66"/>
      <c r="I1471" s="66"/>
      <c r="J1471" s="66"/>
      <c r="K1471" s="66"/>
      <c r="L1471" s="66"/>
      <c r="M1471" s="66"/>
      <c r="N1471" s="66"/>
      <c r="O1471" s="66"/>
      <c r="P1471" s="66"/>
      <c r="S1471" s="22"/>
      <c r="T1471" s="22"/>
      <c r="U1471" s="22"/>
      <c r="V1471" s="22"/>
      <c r="W1471" s="22"/>
      <c r="X1471" s="22"/>
      <c r="Y1471" s="22"/>
      <c r="Z1471" s="22"/>
    </row>
    <row r="1472" spans="2:26" s="37" customFormat="1">
      <c r="B1472" s="22"/>
      <c r="C1472" s="66"/>
      <c r="D1472" s="66"/>
      <c r="E1472" s="66"/>
      <c r="F1472" s="66"/>
      <c r="G1472" s="66"/>
      <c r="H1472" s="66"/>
      <c r="I1472" s="66"/>
      <c r="J1472" s="66"/>
      <c r="K1472" s="66"/>
      <c r="L1472" s="66"/>
      <c r="M1472" s="66"/>
      <c r="N1472" s="66"/>
      <c r="O1472" s="66"/>
      <c r="P1472" s="66"/>
      <c r="S1472" s="22"/>
      <c r="T1472" s="22"/>
      <c r="U1472" s="22"/>
      <c r="V1472" s="22"/>
      <c r="W1472" s="22"/>
      <c r="X1472" s="22"/>
      <c r="Y1472" s="22"/>
      <c r="Z1472" s="22"/>
    </row>
    <row r="1473" spans="1:26" s="37" customFormat="1">
      <c r="B1473" s="22"/>
      <c r="C1473" s="66"/>
      <c r="D1473" s="66"/>
      <c r="E1473" s="66"/>
      <c r="F1473" s="66"/>
      <c r="G1473" s="66"/>
      <c r="H1473" s="66"/>
      <c r="I1473" s="66"/>
      <c r="J1473" s="66"/>
      <c r="K1473" s="66"/>
      <c r="L1473" s="66"/>
      <c r="M1473" s="66"/>
      <c r="N1473" s="66"/>
      <c r="O1473" s="66"/>
      <c r="P1473" s="66"/>
      <c r="S1473" s="22"/>
      <c r="T1473" s="22"/>
      <c r="U1473" s="22"/>
      <c r="V1473" s="22"/>
      <c r="W1473" s="22"/>
      <c r="X1473" s="22"/>
      <c r="Y1473" s="22"/>
      <c r="Z1473" s="22"/>
    </row>
    <row r="1474" spans="1:26" s="37" customFormat="1">
      <c r="B1474" s="22"/>
      <c r="C1474" s="66"/>
      <c r="D1474" s="66"/>
      <c r="E1474" s="66"/>
      <c r="F1474" s="66"/>
      <c r="G1474" s="66"/>
      <c r="H1474" s="66"/>
      <c r="I1474" s="66"/>
      <c r="J1474" s="66"/>
      <c r="K1474" s="66"/>
      <c r="L1474" s="66"/>
      <c r="M1474" s="66"/>
      <c r="N1474" s="66"/>
      <c r="O1474" s="66"/>
      <c r="P1474" s="66"/>
      <c r="S1474" s="22"/>
      <c r="T1474" s="22"/>
      <c r="U1474" s="22"/>
      <c r="V1474" s="22"/>
      <c r="W1474" s="22"/>
      <c r="X1474" s="22"/>
      <c r="Y1474" s="22"/>
      <c r="Z1474" s="22"/>
    </row>
    <row r="1475" spans="1:26" s="37" customFormat="1" ht="21.75" customHeight="1" thickBot="1">
      <c r="B1475" s="22"/>
      <c r="C1475" s="137"/>
      <c r="D1475" s="137"/>
      <c r="E1475" s="137"/>
      <c r="F1475" s="137"/>
      <c r="G1475" s="137"/>
      <c r="H1475" s="137"/>
      <c r="I1475" s="137"/>
      <c r="J1475" s="137"/>
      <c r="K1475" s="137"/>
      <c r="L1475" s="137"/>
      <c r="M1475" s="137"/>
      <c r="N1475" s="137"/>
      <c r="O1475" s="137"/>
      <c r="P1475" s="137"/>
      <c r="Q1475" s="138"/>
      <c r="S1475" s="22"/>
      <c r="T1475" s="22"/>
      <c r="U1475" s="22"/>
      <c r="V1475" s="22"/>
      <c r="W1475" s="22"/>
      <c r="X1475" s="22"/>
      <c r="Y1475" s="22"/>
      <c r="Z1475" s="22"/>
    </row>
    <row r="1476" spans="1:26" s="37" customFormat="1" ht="15.75" thickTop="1">
      <c r="B1476" s="22"/>
      <c r="C1476" s="38"/>
      <c r="D1476" s="38"/>
      <c r="E1476" s="38"/>
      <c r="F1476" s="38"/>
      <c r="G1476" s="38"/>
      <c r="H1476" s="38"/>
      <c r="I1476" s="38"/>
      <c r="J1476" s="38"/>
      <c r="K1476" s="38"/>
      <c r="L1476" s="38"/>
      <c r="M1476" s="38"/>
      <c r="N1476" s="38"/>
      <c r="O1476" s="38"/>
      <c r="P1476" s="38"/>
      <c r="Q1476" s="38"/>
      <c r="S1476" s="22"/>
      <c r="T1476" s="22"/>
      <c r="U1476" s="22"/>
      <c r="V1476" s="22"/>
      <c r="W1476" s="22"/>
      <c r="X1476" s="22"/>
      <c r="Y1476" s="22"/>
      <c r="Z1476" s="22"/>
    </row>
    <row r="1477" spans="1:26" s="37" customFormat="1">
      <c r="B1477" s="22"/>
      <c r="C1477" s="38"/>
      <c r="D1477" s="38"/>
      <c r="E1477" s="38"/>
      <c r="F1477" s="38"/>
      <c r="G1477" s="38"/>
      <c r="H1477" s="38"/>
      <c r="I1477" s="38"/>
      <c r="J1477" s="38"/>
      <c r="K1477" s="38"/>
      <c r="L1477" s="38"/>
      <c r="M1477" s="38"/>
      <c r="N1477" s="38"/>
      <c r="O1477" s="38"/>
      <c r="P1477" s="38"/>
      <c r="Q1477" s="39"/>
      <c r="S1477" s="22"/>
      <c r="T1477" s="22"/>
      <c r="U1477" s="22"/>
      <c r="V1477" s="22"/>
      <c r="W1477" s="22"/>
      <c r="X1477" s="22"/>
      <c r="Y1477" s="22"/>
      <c r="Z1477" s="22"/>
    </row>
    <row r="1478" spans="1:26" s="37" customFormat="1" ht="14.25">
      <c r="A1478" s="22"/>
      <c r="B1478" s="981"/>
      <c r="C1478" s="981"/>
      <c r="D1478" s="981"/>
      <c r="E1478" s="981"/>
      <c r="F1478" s="981"/>
      <c r="G1478" s="981"/>
      <c r="H1478" s="981"/>
      <c r="I1478" s="981"/>
      <c r="J1478" s="981"/>
      <c r="K1478" s="981"/>
      <c r="L1478" s="981"/>
      <c r="M1478" s="981"/>
      <c r="N1478" s="981"/>
      <c r="O1478" s="981"/>
      <c r="P1478" s="981"/>
      <c r="Q1478" s="981"/>
      <c r="S1478" s="22"/>
      <c r="T1478" s="22"/>
      <c r="U1478" s="22"/>
      <c r="V1478" s="22"/>
      <c r="W1478" s="22"/>
      <c r="X1478" s="22"/>
      <c r="Y1478" s="22"/>
      <c r="Z1478" s="22"/>
    </row>
    <row r="1479" spans="1:26" s="37" customFormat="1" ht="14.25">
      <c r="A1479" s="22"/>
      <c r="B1479" s="981"/>
      <c r="C1479" s="981"/>
      <c r="D1479" s="981"/>
      <c r="E1479" s="981"/>
      <c r="F1479" s="981"/>
      <c r="G1479" s="981"/>
      <c r="H1479" s="981"/>
      <c r="I1479" s="981"/>
      <c r="J1479" s="981"/>
      <c r="K1479" s="981"/>
      <c r="L1479" s="981"/>
      <c r="M1479" s="981"/>
      <c r="N1479" s="981"/>
      <c r="O1479" s="981"/>
      <c r="P1479" s="981"/>
      <c r="Q1479" s="981"/>
      <c r="S1479" s="22"/>
      <c r="T1479" s="22"/>
      <c r="U1479" s="22"/>
      <c r="V1479" s="22"/>
      <c r="W1479" s="22"/>
      <c r="X1479" s="22"/>
      <c r="Y1479" s="22"/>
      <c r="Z1479" s="22"/>
    </row>
    <row r="1480" spans="1:26" s="37" customFormat="1" ht="14.25">
      <c r="A1480" s="22"/>
      <c r="B1480" s="981"/>
      <c r="C1480" s="981"/>
      <c r="D1480" s="981"/>
      <c r="E1480" s="981"/>
      <c r="F1480" s="981"/>
      <c r="G1480" s="981"/>
      <c r="H1480" s="981"/>
      <c r="I1480" s="981"/>
      <c r="J1480" s="981"/>
      <c r="K1480" s="981"/>
      <c r="L1480" s="981"/>
      <c r="M1480" s="981"/>
      <c r="N1480" s="981"/>
      <c r="O1480" s="981"/>
      <c r="P1480" s="981"/>
      <c r="Q1480" s="981"/>
      <c r="S1480" s="22"/>
      <c r="T1480" s="22"/>
      <c r="U1480" s="22"/>
      <c r="V1480" s="22"/>
      <c r="W1480" s="22"/>
      <c r="X1480" s="22"/>
      <c r="Y1480" s="22"/>
      <c r="Z1480" s="22"/>
    </row>
    <row r="1481" spans="1:26" s="37" customFormat="1" ht="14.25">
      <c r="A1481" s="22"/>
      <c r="B1481" s="46"/>
      <c r="C1481" s="46"/>
      <c r="D1481" s="46"/>
      <c r="E1481" s="46"/>
      <c r="F1481" s="46"/>
      <c r="G1481" s="46"/>
      <c r="H1481" s="46"/>
      <c r="I1481" s="46"/>
      <c r="J1481" s="46"/>
      <c r="K1481" s="46"/>
      <c r="L1481" s="46"/>
      <c r="M1481" s="46"/>
      <c r="N1481" s="46"/>
      <c r="O1481" s="46"/>
      <c r="P1481" s="46"/>
      <c r="Q1481" s="46"/>
      <c r="S1481" s="22"/>
      <c r="T1481" s="22"/>
      <c r="U1481" s="22"/>
      <c r="V1481" s="22"/>
      <c r="W1481" s="22"/>
      <c r="X1481" s="22"/>
      <c r="Y1481" s="22"/>
      <c r="Z1481" s="22"/>
    </row>
    <row r="1483" spans="1:26" s="37" customFormat="1" ht="14.25">
      <c r="A1483" s="22"/>
      <c r="B1483" s="978"/>
      <c r="C1483" s="978"/>
      <c r="D1483" s="978"/>
      <c r="E1483" s="978"/>
      <c r="F1483" s="978"/>
      <c r="G1483" s="978"/>
      <c r="H1483" s="978"/>
      <c r="I1483" s="978"/>
      <c r="J1483" s="978"/>
      <c r="K1483" s="978"/>
      <c r="L1483" s="978"/>
      <c r="M1483" s="978"/>
      <c r="N1483" s="978"/>
      <c r="O1483" s="978"/>
      <c r="P1483" s="978"/>
      <c r="Q1483" s="978"/>
      <c r="S1483" s="22"/>
      <c r="T1483" s="22"/>
      <c r="U1483" s="22"/>
      <c r="V1483" s="22"/>
      <c r="W1483" s="22"/>
      <c r="X1483" s="22"/>
      <c r="Y1483" s="22"/>
      <c r="Z1483" s="22"/>
    </row>
    <row r="1484" spans="1:26" s="37" customFormat="1" ht="14.25">
      <c r="A1484" s="22"/>
      <c r="B1484" s="978"/>
      <c r="C1484" s="978"/>
      <c r="D1484" s="978"/>
      <c r="E1484" s="978"/>
      <c r="F1484" s="978"/>
      <c r="G1484" s="978"/>
      <c r="H1484" s="978"/>
      <c r="I1484" s="978"/>
      <c r="J1484" s="978"/>
      <c r="K1484" s="978"/>
      <c r="L1484" s="978"/>
      <c r="M1484" s="978"/>
      <c r="N1484" s="978"/>
      <c r="O1484" s="978"/>
      <c r="P1484" s="978"/>
      <c r="Q1484" s="978"/>
      <c r="S1484" s="22"/>
      <c r="T1484" s="22"/>
      <c r="U1484" s="22"/>
      <c r="V1484" s="22"/>
      <c r="W1484" s="22"/>
      <c r="X1484" s="22"/>
      <c r="Y1484" s="22"/>
      <c r="Z1484" s="22"/>
    </row>
    <row r="1485" spans="1:26" s="37" customFormat="1" ht="14.25">
      <c r="A1485" s="22"/>
      <c r="B1485" s="978"/>
      <c r="C1485" s="978"/>
      <c r="D1485" s="978"/>
      <c r="E1485" s="978"/>
      <c r="F1485" s="978"/>
      <c r="G1485" s="978"/>
      <c r="H1485" s="978"/>
      <c r="I1485" s="978"/>
      <c r="J1485" s="978"/>
      <c r="K1485" s="978"/>
      <c r="L1485" s="978"/>
      <c r="M1485" s="978"/>
      <c r="N1485" s="978"/>
      <c r="O1485" s="978"/>
      <c r="P1485" s="978"/>
      <c r="Q1485" s="978"/>
      <c r="S1485" s="22"/>
      <c r="T1485" s="22"/>
      <c r="U1485" s="22"/>
      <c r="V1485" s="22"/>
      <c r="W1485" s="22"/>
      <c r="X1485" s="22"/>
      <c r="Y1485" s="22"/>
      <c r="Z1485" s="22"/>
    </row>
    <row r="1486" spans="1:26" s="37" customFormat="1" ht="14.25">
      <c r="A1486" s="22"/>
      <c r="B1486" s="978"/>
      <c r="C1486" s="978"/>
      <c r="D1486" s="978"/>
      <c r="E1486" s="978"/>
      <c r="F1486" s="978"/>
      <c r="G1486" s="978"/>
      <c r="H1486" s="978"/>
      <c r="I1486" s="978"/>
      <c r="J1486" s="978"/>
      <c r="K1486" s="978"/>
      <c r="L1486" s="978"/>
      <c r="M1486" s="978"/>
      <c r="N1486" s="978"/>
      <c r="O1486" s="978"/>
      <c r="P1486" s="978"/>
      <c r="Q1486" s="978"/>
      <c r="S1486" s="22"/>
      <c r="T1486" s="22"/>
      <c r="U1486" s="22"/>
      <c r="V1486" s="22"/>
      <c r="W1486" s="22"/>
      <c r="X1486" s="22"/>
      <c r="Y1486" s="22"/>
      <c r="Z1486" s="22"/>
    </row>
    <row r="1487" spans="1:26" s="37" customFormat="1" ht="14.25">
      <c r="A1487" s="22"/>
      <c r="B1487" s="978"/>
      <c r="C1487" s="978"/>
      <c r="D1487" s="978"/>
      <c r="E1487" s="978"/>
      <c r="F1487" s="978"/>
      <c r="G1487" s="978"/>
      <c r="H1487" s="978"/>
      <c r="I1487" s="978"/>
      <c r="J1487" s="978"/>
      <c r="K1487" s="978"/>
      <c r="L1487" s="978"/>
      <c r="M1487" s="978"/>
      <c r="N1487" s="978"/>
      <c r="O1487" s="978"/>
      <c r="P1487" s="978"/>
      <c r="Q1487" s="978"/>
      <c r="S1487" s="22"/>
      <c r="T1487" s="22"/>
      <c r="U1487" s="22"/>
      <c r="V1487" s="22"/>
      <c r="W1487" s="22"/>
      <c r="X1487" s="22"/>
      <c r="Y1487" s="22"/>
      <c r="Z1487" s="22"/>
    </row>
    <row r="1488" spans="1:26" s="37" customFormat="1" ht="24.75" customHeight="1">
      <c r="A1488" s="22"/>
      <c r="B1488" s="978"/>
      <c r="C1488" s="978"/>
      <c r="D1488" s="978"/>
      <c r="E1488" s="978"/>
      <c r="F1488" s="978"/>
      <c r="G1488" s="978"/>
      <c r="H1488" s="978"/>
      <c r="I1488" s="978"/>
      <c r="J1488" s="978"/>
      <c r="K1488" s="978"/>
      <c r="L1488" s="978"/>
      <c r="M1488" s="978"/>
      <c r="N1488" s="978"/>
      <c r="O1488" s="978"/>
      <c r="P1488" s="978"/>
      <c r="Q1488" s="978"/>
      <c r="S1488" s="22"/>
      <c r="T1488" s="22"/>
      <c r="U1488" s="22"/>
      <c r="V1488" s="22"/>
      <c r="W1488" s="22"/>
      <c r="X1488" s="22"/>
      <c r="Y1488" s="22"/>
      <c r="Z1488" s="22"/>
    </row>
    <row r="1489" spans="1:26" s="37" customFormat="1" ht="14.25">
      <c r="A1489" s="22"/>
      <c r="B1489" s="978"/>
      <c r="C1489" s="978"/>
      <c r="D1489" s="978"/>
      <c r="E1489" s="978"/>
      <c r="F1489" s="978"/>
      <c r="G1489" s="978"/>
      <c r="H1489" s="978"/>
      <c r="I1489" s="978"/>
      <c r="J1489" s="978"/>
      <c r="K1489" s="978"/>
      <c r="L1489" s="978"/>
      <c r="M1489" s="978"/>
      <c r="N1489" s="978"/>
      <c r="O1489" s="978"/>
      <c r="P1489" s="978"/>
      <c r="Q1489" s="978"/>
      <c r="S1489" s="22"/>
      <c r="T1489" s="22"/>
      <c r="U1489" s="22"/>
      <c r="V1489" s="22"/>
      <c r="W1489" s="22"/>
      <c r="X1489" s="22"/>
      <c r="Y1489" s="22"/>
      <c r="Z1489" s="22"/>
    </row>
    <row r="1490" spans="1:26" s="37" customFormat="1" ht="14.25">
      <c r="A1490" s="22"/>
      <c r="B1490" s="978"/>
      <c r="C1490" s="978"/>
      <c r="D1490" s="978"/>
      <c r="E1490" s="978"/>
      <c r="F1490" s="978"/>
      <c r="G1490" s="978"/>
      <c r="H1490" s="978"/>
      <c r="I1490" s="978"/>
      <c r="J1490" s="978"/>
      <c r="K1490" s="978"/>
      <c r="L1490" s="978"/>
      <c r="M1490" s="978"/>
      <c r="N1490" s="978"/>
      <c r="O1490" s="978"/>
      <c r="P1490" s="978"/>
      <c r="Q1490" s="978"/>
      <c r="S1490" s="22"/>
      <c r="T1490" s="22"/>
      <c r="U1490" s="22"/>
      <c r="V1490" s="22"/>
      <c r="W1490" s="22"/>
      <c r="X1490" s="22"/>
      <c r="Y1490" s="22"/>
      <c r="Z1490" s="22"/>
    </row>
    <row r="1491" spans="1:26" s="37" customFormat="1" ht="14.25">
      <c r="A1491" s="22"/>
      <c r="B1491" s="978"/>
      <c r="C1491" s="978"/>
      <c r="D1491" s="978"/>
      <c r="E1491" s="978"/>
      <c r="F1491" s="978"/>
      <c r="G1491" s="978"/>
      <c r="H1491" s="978"/>
      <c r="I1491" s="978"/>
      <c r="J1491" s="978"/>
      <c r="K1491" s="978"/>
      <c r="L1491" s="978"/>
      <c r="M1491" s="978"/>
      <c r="N1491" s="978"/>
      <c r="O1491" s="978"/>
      <c r="P1491" s="978"/>
      <c r="Q1491" s="978"/>
      <c r="S1491" s="22"/>
      <c r="T1491" s="22"/>
      <c r="U1491" s="22"/>
      <c r="V1491" s="22"/>
      <c r="W1491" s="22"/>
      <c r="X1491" s="22"/>
      <c r="Y1491" s="22"/>
      <c r="Z1491" s="22"/>
    </row>
    <row r="1492" spans="1:26" s="37" customFormat="1" ht="14.25">
      <c r="A1492" s="22"/>
      <c r="B1492" s="45"/>
      <c r="C1492" s="45"/>
      <c r="D1492" s="45"/>
      <c r="E1492" s="45"/>
      <c r="F1492" s="45"/>
      <c r="G1492" s="45"/>
      <c r="H1492" s="45"/>
      <c r="I1492" s="45"/>
      <c r="J1492" s="45"/>
      <c r="K1492" s="45"/>
      <c r="L1492" s="45"/>
      <c r="M1492" s="45"/>
      <c r="N1492" s="45"/>
      <c r="O1492" s="45"/>
      <c r="P1492" s="45"/>
      <c r="Q1492" s="45"/>
      <c r="S1492" s="22"/>
      <c r="T1492" s="22"/>
      <c r="U1492" s="22"/>
      <c r="V1492" s="22"/>
      <c r="W1492" s="22"/>
      <c r="X1492" s="22"/>
      <c r="Y1492" s="22"/>
      <c r="Z1492" s="22"/>
    </row>
    <row r="1493" spans="1:26" s="37" customFormat="1" ht="14.25">
      <c r="A1493" s="22"/>
      <c r="B1493" s="45"/>
      <c r="C1493" s="45"/>
      <c r="D1493" s="45"/>
      <c r="E1493" s="45"/>
      <c r="F1493" s="45"/>
      <c r="G1493" s="45"/>
      <c r="H1493" s="45"/>
      <c r="I1493" s="45"/>
      <c r="J1493" s="45"/>
      <c r="K1493" s="45"/>
      <c r="L1493" s="45"/>
      <c r="M1493" s="45"/>
      <c r="N1493" s="45"/>
      <c r="O1493" s="45"/>
      <c r="P1493" s="45"/>
      <c r="Q1493" s="45"/>
      <c r="S1493" s="22"/>
      <c r="T1493" s="22"/>
      <c r="U1493" s="22"/>
      <c r="V1493" s="22"/>
      <c r="W1493" s="22"/>
      <c r="X1493" s="22"/>
      <c r="Y1493" s="22"/>
      <c r="Z1493" s="22"/>
    </row>
    <row r="1494" spans="1:26" ht="14.25">
      <c r="B1494" s="45"/>
      <c r="C1494" s="45"/>
      <c r="D1494" s="45"/>
      <c r="E1494" s="45"/>
      <c r="F1494" s="45"/>
      <c r="G1494" s="45"/>
      <c r="H1494" s="45"/>
      <c r="I1494" s="45"/>
      <c r="J1494" s="45"/>
      <c r="K1494" s="45"/>
      <c r="L1494" s="45"/>
      <c r="M1494" s="45"/>
      <c r="N1494" s="45"/>
      <c r="O1494" s="45"/>
      <c r="P1494" s="45"/>
      <c r="Q1494" s="45"/>
    </row>
    <row r="1495" spans="1:26" ht="13.5" customHeight="1">
      <c r="B1495" s="45"/>
      <c r="C1495" s="45"/>
      <c r="D1495" s="45"/>
      <c r="E1495" s="45"/>
      <c r="F1495" s="45"/>
      <c r="G1495" s="45"/>
      <c r="H1495" s="45"/>
      <c r="I1495" s="45"/>
      <c r="J1495" s="45"/>
      <c r="K1495" s="45"/>
      <c r="L1495" s="45"/>
      <c r="M1495" s="45"/>
      <c r="N1495" s="45"/>
      <c r="O1495" s="45"/>
      <c r="P1495" s="45"/>
      <c r="Q1495" s="45"/>
    </row>
    <row r="1496" spans="1:26" ht="21.75" customHeight="1" thickBot="1">
      <c r="B1496" s="100"/>
      <c r="C1496" s="101"/>
      <c r="D1496" s="101"/>
      <c r="E1496" s="101"/>
      <c r="F1496" s="101"/>
      <c r="G1496" s="101"/>
      <c r="H1496" s="101"/>
      <c r="I1496" s="101"/>
      <c r="J1496" s="101"/>
      <c r="K1496" s="101"/>
      <c r="L1496" s="101"/>
      <c r="M1496" s="101"/>
      <c r="N1496" s="101"/>
      <c r="O1496" s="101"/>
      <c r="P1496" s="101"/>
      <c r="Q1496" s="101"/>
    </row>
    <row r="1497" spans="1:26" ht="13.9" customHeight="1">
      <c r="B1497" s="40"/>
      <c r="C1497" s="45"/>
      <c r="D1497" s="45"/>
      <c r="E1497" s="45"/>
      <c r="F1497" s="45"/>
      <c r="G1497" s="45"/>
      <c r="H1497" s="45"/>
      <c r="I1497" s="45"/>
      <c r="J1497" s="45"/>
      <c r="K1497" s="45"/>
      <c r="L1497" s="45"/>
      <c r="M1497" s="45"/>
      <c r="N1497" s="45"/>
      <c r="O1497" s="45"/>
      <c r="P1497" s="45"/>
      <c r="Q1497" s="45"/>
    </row>
    <row r="1498" spans="1:26" ht="21" customHeight="1">
      <c r="B1498" s="142"/>
    </row>
    <row r="1499" spans="1:26">
      <c r="C1499" s="134"/>
      <c r="D1499" s="134"/>
      <c r="E1499" s="134"/>
      <c r="F1499" s="134"/>
      <c r="G1499" s="134"/>
      <c r="H1499" s="134"/>
      <c r="I1499" s="134"/>
      <c r="J1499" s="134"/>
      <c r="K1499" s="134"/>
      <c r="L1499" s="134"/>
      <c r="M1499" s="134"/>
      <c r="N1499" s="134"/>
      <c r="O1499" s="134"/>
      <c r="P1499" s="134"/>
      <c r="Q1499" s="135"/>
    </row>
    <row r="1500" spans="1:26">
      <c r="C1500" s="70"/>
      <c r="D1500" s="70"/>
      <c r="E1500" s="70"/>
      <c r="F1500" s="70"/>
      <c r="G1500" s="70"/>
      <c r="H1500" s="70"/>
      <c r="I1500" s="70"/>
      <c r="J1500" s="70"/>
      <c r="K1500" s="70"/>
      <c r="L1500" s="70"/>
      <c r="M1500" s="70"/>
      <c r="N1500" s="70"/>
      <c r="O1500" s="70"/>
      <c r="P1500" s="70"/>
      <c r="Q1500" s="41"/>
    </row>
    <row r="1501" spans="1:26">
      <c r="C1501" s="66"/>
      <c r="D1501" s="66"/>
      <c r="E1501" s="66"/>
      <c r="F1501" s="66"/>
      <c r="G1501" s="66"/>
      <c r="H1501" s="66"/>
      <c r="I1501" s="66"/>
      <c r="J1501" s="66"/>
      <c r="K1501" s="66"/>
      <c r="L1501" s="66"/>
      <c r="M1501" s="66"/>
      <c r="N1501" s="66"/>
      <c r="O1501" s="66"/>
      <c r="P1501" s="66"/>
      <c r="Q1501" s="37"/>
    </row>
    <row r="1502" spans="1:26">
      <c r="C1502" s="66"/>
      <c r="D1502" s="66"/>
      <c r="E1502" s="66"/>
      <c r="F1502" s="66"/>
      <c r="G1502" s="66"/>
      <c r="H1502" s="66"/>
      <c r="I1502" s="66"/>
      <c r="J1502" s="66"/>
      <c r="K1502" s="66"/>
      <c r="L1502" s="66"/>
      <c r="M1502" s="66"/>
      <c r="N1502" s="66"/>
      <c r="O1502" s="66"/>
      <c r="P1502" s="66"/>
      <c r="Q1502" s="37"/>
    </row>
    <row r="1503" spans="1:26">
      <c r="C1503" s="66"/>
      <c r="D1503" s="66"/>
      <c r="E1503" s="66"/>
      <c r="F1503" s="66"/>
      <c r="G1503" s="66"/>
      <c r="H1503" s="66"/>
      <c r="I1503" s="66"/>
      <c r="J1503" s="66"/>
      <c r="K1503" s="66"/>
      <c r="L1503" s="66"/>
      <c r="M1503" s="66"/>
      <c r="N1503" s="66"/>
      <c r="O1503" s="66"/>
      <c r="P1503" s="66"/>
      <c r="Q1503" s="37"/>
    </row>
    <row r="1504" spans="1:26">
      <c r="C1504" s="66"/>
      <c r="D1504" s="66"/>
      <c r="E1504" s="66"/>
      <c r="F1504" s="66"/>
      <c r="G1504" s="66"/>
      <c r="H1504" s="66"/>
      <c r="I1504" s="66"/>
      <c r="J1504" s="66"/>
      <c r="K1504" s="66"/>
      <c r="L1504" s="66"/>
      <c r="M1504" s="66"/>
      <c r="N1504" s="66"/>
      <c r="O1504" s="66"/>
      <c r="P1504" s="66"/>
      <c r="Q1504" s="37"/>
    </row>
    <row r="1505" spans="3:18">
      <c r="C1505" s="66"/>
      <c r="D1505" s="66"/>
      <c r="E1505" s="66"/>
      <c r="F1505" s="66"/>
      <c r="G1505" s="66"/>
      <c r="H1505" s="66"/>
      <c r="I1505" s="66"/>
      <c r="J1505" s="66"/>
      <c r="K1505" s="66"/>
      <c r="L1505" s="66"/>
      <c r="M1505" s="66"/>
      <c r="N1505" s="66"/>
      <c r="O1505" s="66"/>
      <c r="P1505" s="66"/>
      <c r="Q1505" s="37"/>
    </row>
    <row r="1506" spans="3:18">
      <c r="C1506" s="66"/>
      <c r="D1506" s="66"/>
      <c r="E1506" s="66"/>
      <c r="F1506" s="66"/>
      <c r="G1506" s="66"/>
      <c r="H1506" s="66"/>
      <c r="I1506" s="66"/>
      <c r="J1506" s="66"/>
      <c r="K1506" s="66"/>
      <c r="L1506" s="66"/>
      <c r="M1506" s="66"/>
      <c r="N1506" s="66"/>
      <c r="O1506" s="66"/>
      <c r="P1506" s="66"/>
      <c r="Q1506" s="37"/>
      <c r="R1506" s="22"/>
    </row>
    <row r="1507" spans="3:18">
      <c r="C1507" s="66"/>
      <c r="D1507" s="66"/>
      <c r="E1507" s="66"/>
      <c r="F1507" s="66"/>
      <c r="G1507" s="66"/>
      <c r="H1507" s="66"/>
      <c r="I1507" s="66"/>
      <c r="J1507" s="66"/>
      <c r="K1507" s="66"/>
      <c r="L1507" s="66"/>
      <c r="M1507" s="66"/>
      <c r="N1507" s="66"/>
      <c r="O1507" s="66"/>
      <c r="P1507" s="66"/>
      <c r="Q1507" s="37"/>
      <c r="R1507" s="22"/>
    </row>
    <row r="1508" spans="3:18">
      <c r="C1508" s="66"/>
      <c r="D1508" s="66"/>
      <c r="E1508" s="66"/>
      <c r="F1508" s="66"/>
      <c r="G1508" s="66"/>
      <c r="H1508" s="66"/>
      <c r="I1508" s="66"/>
      <c r="J1508" s="66"/>
      <c r="K1508" s="66"/>
      <c r="L1508" s="66"/>
      <c r="M1508" s="66"/>
      <c r="N1508" s="66"/>
      <c r="O1508" s="66"/>
      <c r="P1508" s="66"/>
      <c r="Q1508" s="37"/>
      <c r="R1508" s="22"/>
    </row>
    <row r="1509" spans="3:18">
      <c r="C1509" s="66"/>
      <c r="D1509" s="66"/>
      <c r="E1509" s="66"/>
      <c r="F1509" s="66"/>
      <c r="G1509" s="66"/>
      <c r="H1509" s="66"/>
      <c r="I1509" s="66"/>
      <c r="J1509" s="66"/>
      <c r="K1509" s="66"/>
      <c r="L1509" s="66"/>
      <c r="M1509" s="66"/>
      <c r="N1509" s="66"/>
      <c r="O1509" s="66"/>
      <c r="P1509" s="66"/>
      <c r="Q1509" s="37"/>
      <c r="R1509" s="22"/>
    </row>
    <row r="1510" spans="3:18">
      <c r="C1510" s="66"/>
      <c r="D1510" s="66"/>
      <c r="E1510" s="66"/>
      <c r="F1510" s="66"/>
      <c r="G1510" s="66"/>
      <c r="H1510" s="66"/>
      <c r="I1510" s="66"/>
      <c r="J1510" s="66"/>
      <c r="K1510" s="66"/>
      <c r="L1510" s="66"/>
      <c r="M1510" s="66"/>
      <c r="N1510" s="66"/>
      <c r="O1510" s="66"/>
      <c r="P1510" s="66"/>
      <c r="Q1510" s="37"/>
      <c r="R1510" s="22"/>
    </row>
    <row r="1511" spans="3:18">
      <c r="C1511" s="66"/>
      <c r="D1511" s="66"/>
      <c r="E1511" s="66"/>
      <c r="F1511" s="66"/>
      <c r="G1511" s="66"/>
      <c r="H1511" s="66"/>
      <c r="I1511" s="66"/>
      <c r="J1511" s="66"/>
      <c r="K1511" s="66"/>
      <c r="L1511" s="66"/>
      <c r="M1511" s="66"/>
      <c r="N1511" s="66"/>
      <c r="O1511" s="66"/>
      <c r="P1511" s="66"/>
      <c r="Q1511" s="37"/>
      <c r="R1511" s="22"/>
    </row>
    <row r="1512" spans="3:18">
      <c r="C1512" s="66"/>
      <c r="D1512" s="66"/>
      <c r="E1512" s="66"/>
      <c r="F1512" s="66"/>
      <c r="G1512" s="66"/>
      <c r="H1512" s="66"/>
      <c r="I1512" s="66"/>
      <c r="J1512" s="66"/>
      <c r="K1512" s="66"/>
      <c r="L1512" s="66"/>
      <c r="M1512" s="66"/>
      <c r="N1512" s="66"/>
      <c r="O1512" s="66"/>
      <c r="P1512" s="66"/>
      <c r="Q1512" s="37"/>
      <c r="R1512" s="22"/>
    </row>
    <row r="1513" spans="3:18">
      <c r="C1513" s="66"/>
      <c r="D1513" s="66"/>
      <c r="E1513" s="66"/>
      <c r="F1513" s="66"/>
      <c r="G1513" s="66"/>
      <c r="H1513" s="66"/>
      <c r="I1513" s="66"/>
      <c r="J1513" s="66"/>
      <c r="K1513" s="66"/>
      <c r="L1513" s="66"/>
      <c r="M1513" s="66"/>
      <c r="N1513" s="66"/>
      <c r="O1513" s="66"/>
      <c r="P1513" s="66"/>
      <c r="Q1513" s="37"/>
      <c r="R1513" s="22"/>
    </row>
    <row r="1514" spans="3:18">
      <c r="C1514" s="66"/>
      <c r="D1514" s="66"/>
      <c r="E1514" s="66"/>
      <c r="F1514" s="66"/>
      <c r="G1514" s="66"/>
      <c r="H1514" s="66"/>
      <c r="I1514" s="66"/>
      <c r="J1514" s="66"/>
      <c r="K1514" s="66"/>
      <c r="L1514" s="66"/>
      <c r="M1514" s="66"/>
      <c r="N1514" s="66"/>
      <c r="O1514" s="66"/>
      <c r="P1514" s="66"/>
      <c r="Q1514" s="37"/>
      <c r="R1514" s="22"/>
    </row>
    <row r="1515" spans="3:18">
      <c r="C1515" s="66"/>
      <c r="D1515" s="66"/>
      <c r="E1515" s="66"/>
      <c r="F1515" s="66"/>
      <c r="G1515" s="66"/>
      <c r="H1515" s="66"/>
      <c r="I1515" s="66"/>
      <c r="J1515" s="66"/>
      <c r="K1515" s="66"/>
      <c r="L1515" s="66"/>
      <c r="M1515" s="66"/>
      <c r="N1515" s="66"/>
      <c r="O1515" s="66"/>
      <c r="P1515" s="66"/>
      <c r="Q1515" s="37"/>
      <c r="R1515" s="22"/>
    </row>
    <row r="1516" spans="3:18">
      <c r="C1516" s="66"/>
      <c r="D1516" s="66"/>
      <c r="E1516" s="66"/>
      <c r="F1516" s="66"/>
      <c r="G1516" s="66"/>
      <c r="H1516" s="66"/>
      <c r="I1516" s="66"/>
      <c r="J1516" s="66"/>
      <c r="K1516" s="66"/>
      <c r="L1516" s="66"/>
      <c r="M1516" s="66"/>
      <c r="N1516" s="66"/>
      <c r="O1516" s="66"/>
      <c r="P1516" s="66"/>
      <c r="Q1516" s="37"/>
      <c r="R1516" s="22"/>
    </row>
    <row r="1517" spans="3:18">
      <c r="C1517" s="66"/>
      <c r="D1517" s="66"/>
      <c r="E1517" s="66"/>
      <c r="F1517" s="66"/>
      <c r="G1517" s="66"/>
      <c r="H1517" s="66"/>
      <c r="I1517" s="66"/>
      <c r="J1517" s="66"/>
      <c r="K1517" s="66"/>
      <c r="L1517" s="66"/>
      <c r="M1517" s="66"/>
      <c r="N1517" s="66"/>
      <c r="O1517" s="66"/>
      <c r="P1517" s="66"/>
      <c r="Q1517" s="37"/>
      <c r="R1517" s="22"/>
    </row>
    <row r="1518" spans="3:18">
      <c r="C1518" s="66"/>
      <c r="D1518" s="66"/>
      <c r="E1518" s="66"/>
      <c r="F1518" s="66"/>
      <c r="G1518" s="66"/>
      <c r="H1518" s="66"/>
      <c r="I1518" s="66"/>
      <c r="J1518" s="66"/>
      <c r="K1518" s="66"/>
      <c r="L1518" s="66"/>
      <c r="M1518" s="66"/>
      <c r="N1518" s="66"/>
      <c r="O1518" s="66"/>
      <c r="P1518" s="66"/>
      <c r="Q1518" s="37"/>
      <c r="R1518" s="22"/>
    </row>
    <row r="1519" spans="3:18">
      <c r="C1519" s="66"/>
      <c r="D1519" s="66"/>
      <c r="E1519" s="66"/>
      <c r="F1519" s="66"/>
      <c r="G1519" s="66"/>
      <c r="H1519" s="66"/>
      <c r="I1519" s="66"/>
      <c r="J1519" s="66"/>
      <c r="K1519" s="66"/>
      <c r="L1519" s="66"/>
      <c r="M1519" s="66"/>
      <c r="N1519" s="66"/>
      <c r="O1519" s="66"/>
      <c r="P1519" s="66"/>
      <c r="Q1519" s="37"/>
      <c r="R1519" s="22"/>
    </row>
    <row r="1520" spans="3:18">
      <c r="C1520" s="66"/>
      <c r="D1520" s="66"/>
      <c r="E1520" s="66"/>
      <c r="F1520" s="66"/>
      <c r="G1520" s="66"/>
      <c r="H1520" s="66"/>
      <c r="I1520" s="66"/>
      <c r="J1520" s="66"/>
      <c r="K1520" s="66"/>
      <c r="L1520" s="66"/>
      <c r="M1520" s="66"/>
      <c r="N1520" s="66"/>
      <c r="O1520" s="66"/>
      <c r="P1520" s="66"/>
      <c r="Q1520" s="37"/>
      <c r="R1520" s="22"/>
    </row>
    <row r="1521" spans="2:20">
      <c r="B1521" s="27"/>
      <c r="C1521" s="66"/>
      <c r="D1521" s="66"/>
      <c r="E1521" s="66"/>
      <c r="F1521" s="66"/>
      <c r="G1521" s="66"/>
      <c r="H1521" s="66"/>
      <c r="I1521" s="66"/>
      <c r="J1521" s="66"/>
      <c r="K1521" s="66"/>
      <c r="L1521" s="66"/>
      <c r="M1521" s="66"/>
      <c r="N1521" s="66"/>
      <c r="O1521" s="66"/>
      <c r="P1521" s="66"/>
      <c r="Q1521" s="37"/>
      <c r="R1521" s="22"/>
    </row>
    <row r="1522" spans="2:20">
      <c r="B1522" s="27"/>
      <c r="C1522" s="66"/>
      <c r="D1522" s="66"/>
      <c r="E1522" s="66"/>
      <c r="F1522" s="66"/>
      <c r="G1522" s="66"/>
      <c r="H1522" s="66"/>
      <c r="I1522" s="66"/>
      <c r="J1522" s="66"/>
      <c r="K1522" s="66"/>
      <c r="L1522" s="66"/>
      <c r="M1522" s="66"/>
      <c r="N1522" s="66"/>
      <c r="O1522" s="66"/>
      <c r="P1522" s="66"/>
      <c r="Q1522" s="37"/>
      <c r="R1522" s="22"/>
    </row>
    <row r="1523" spans="2:20">
      <c r="B1523" s="27"/>
      <c r="C1523" s="66"/>
      <c r="D1523" s="66"/>
      <c r="E1523" s="66"/>
      <c r="F1523" s="66"/>
      <c r="G1523" s="66"/>
      <c r="H1523" s="66"/>
      <c r="I1523" s="66"/>
      <c r="J1523" s="66"/>
      <c r="K1523" s="66"/>
      <c r="L1523" s="66"/>
      <c r="M1523" s="66"/>
      <c r="N1523" s="66"/>
      <c r="O1523" s="66"/>
      <c r="P1523" s="66"/>
      <c r="Q1523" s="37"/>
      <c r="R1523" s="22"/>
    </row>
    <row r="1524" spans="2:20">
      <c r="C1524" s="66"/>
      <c r="D1524" s="66"/>
      <c r="E1524" s="66"/>
      <c r="F1524" s="66"/>
      <c r="G1524" s="66"/>
      <c r="H1524" s="66"/>
      <c r="I1524" s="66"/>
      <c r="J1524" s="66"/>
      <c r="K1524" s="66"/>
      <c r="L1524" s="66"/>
      <c r="M1524" s="66"/>
      <c r="N1524" s="66"/>
      <c r="O1524" s="66"/>
      <c r="P1524" s="66"/>
      <c r="Q1524" s="37"/>
      <c r="R1524" s="22"/>
    </row>
    <row r="1525" spans="2:20">
      <c r="C1525" s="66"/>
      <c r="D1525" s="66"/>
      <c r="E1525" s="66"/>
      <c r="F1525" s="66"/>
      <c r="G1525" s="66"/>
      <c r="H1525" s="66"/>
      <c r="I1525" s="66"/>
      <c r="J1525" s="66"/>
      <c r="K1525" s="66"/>
      <c r="L1525" s="66"/>
      <c r="M1525" s="66"/>
      <c r="N1525" s="66"/>
      <c r="O1525" s="66"/>
      <c r="P1525" s="66"/>
      <c r="Q1525" s="37"/>
      <c r="R1525" s="22"/>
    </row>
    <row r="1526" spans="2:20">
      <c r="C1526" s="66"/>
      <c r="D1526" s="66"/>
      <c r="E1526" s="66"/>
      <c r="F1526" s="66"/>
      <c r="G1526" s="66"/>
      <c r="H1526" s="66"/>
      <c r="I1526" s="66"/>
      <c r="J1526" s="66"/>
      <c r="K1526" s="66"/>
      <c r="L1526" s="66"/>
      <c r="M1526" s="66"/>
      <c r="N1526" s="66"/>
      <c r="O1526" s="66"/>
      <c r="P1526" s="66"/>
      <c r="Q1526" s="37"/>
      <c r="R1526" s="22"/>
    </row>
    <row r="1527" spans="2:20">
      <c r="C1527" s="66"/>
      <c r="D1527" s="66"/>
      <c r="E1527" s="66"/>
      <c r="F1527" s="66"/>
      <c r="G1527" s="66"/>
      <c r="H1527" s="66"/>
      <c r="I1527" s="66"/>
      <c r="J1527" s="66"/>
      <c r="K1527" s="66"/>
      <c r="L1527" s="66"/>
      <c r="M1527" s="66"/>
      <c r="N1527" s="66"/>
      <c r="O1527" s="66"/>
      <c r="P1527" s="66"/>
      <c r="Q1527" s="37"/>
      <c r="R1527" s="22"/>
    </row>
    <row r="1528" spans="2:20">
      <c r="B1528" s="27"/>
      <c r="C1528" s="66"/>
      <c r="D1528" s="66"/>
      <c r="E1528" s="66"/>
      <c r="F1528" s="66"/>
      <c r="G1528" s="66"/>
      <c r="H1528" s="66"/>
      <c r="I1528" s="66"/>
      <c r="J1528" s="66"/>
      <c r="K1528" s="66"/>
      <c r="L1528" s="66"/>
      <c r="M1528" s="66"/>
      <c r="N1528" s="66"/>
      <c r="O1528" s="66"/>
      <c r="P1528" s="66"/>
      <c r="Q1528" s="37"/>
      <c r="R1528" s="22"/>
    </row>
    <row r="1529" spans="2:20">
      <c r="B1529" s="27"/>
      <c r="C1529" s="66"/>
      <c r="D1529" s="66"/>
      <c r="E1529" s="66"/>
      <c r="F1529" s="66"/>
      <c r="G1529" s="66"/>
      <c r="H1529" s="66"/>
      <c r="I1529" s="66"/>
      <c r="J1529" s="66"/>
      <c r="K1529" s="66"/>
      <c r="L1529" s="66"/>
      <c r="M1529" s="66"/>
      <c r="N1529" s="66"/>
      <c r="O1529" s="66"/>
      <c r="P1529" s="66"/>
      <c r="Q1529" s="37"/>
      <c r="R1529" s="22"/>
    </row>
    <row r="1530" spans="2:20">
      <c r="B1530" s="27"/>
      <c r="C1530" s="66"/>
      <c r="D1530" s="66"/>
      <c r="E1530" s="66"/>
      <c r="F1530" s="66"/>
      <c r="G1530" s="66"/>
      <c r="H1530" s="66"/>
      <c r="I1530" s="66"/>
      <c r="J1530" s="66"/>
      <c r="K1530" s="66"/>
      <c r="L1530" s="66"/>
      <c r="M1530" s="66"/>
      <c r="N1530" s="66"/>
      <c r="O1530" s="66"/>
      <c r="P1530" s="66"/>
      <c r="Q1530" s="37"/>
      <c r="R1530" s="22"/>
    </row>
    <row r="1531" spans="2:20">
      <c r="C1531" s="66"/>
      <c r="D1531" s="66"/>
      <c r="E1531" s="66"/>
      <c r="F1531" s="66"/>
      <c r="G1531" s="66"/>
      <c r="H1531" s="66"/>
      <c r="I1531" s="66"/>
      <c r="J1531" s="66"/>
      <c r="K1531" s="66"/>
      <c r="L1531" s="66"/>
      <c r="M1531" s="66"/>
      <c r="N1531" s="66"/>
      <c r="O1531" s="66"/>
      <c r="P1531" s="66"/>
      <c r="Q1531" s="37"/>
      <c r="R1531" s="22"/>
    </row>
    <row r="1532" spans="2:20" ht="15.75" thickBot="1">
      <c r="C1532" s="137"/>
      <c r="D1532" s="137"/>
      <c r="E1532" s="137"/>
      <c r="F1532" s="137"/>
      <c r="G1532" s="137"/>
      <c r="H1532" s="137"/>
      <c r="I1532" s="137"/>
      <c r="J1532" s="137"/>
      <c r="K1532" s="137"/>
      <c r="L1532" s="137"/>
      <c r="M1532" s="137"/>
      <c r="N1532" s="137"/>
      <c r="O1532" s="137"/>
      <c r="P1532" s="137"/>
      <c r="Q1532" s="138"/>
      <c r="R1532" s="22"/>
      <c r="T1532" s="66"/>
    </row>
    <row r="1533" spans="2:20" ht="15.75" customHeight="1" thickTop="1">
      <c r="Q1533" s="38"/>
      <c r="R1533" s="22"/>
    </row>
    <row r="1534" spans="2:20" ht="15.75" customHeight="1">
      <c r="R1534" s="22"/>
    </row>
    <row r="1535" spans="2:20" ht="19.5" customHeight="1">
      <c r="B1535" s="121"/>
      <c r="R1535" s="22"/>
    </row>
    <row r="1536" spans="2:20">
      <c r="C1536" s="134"/>
      <c r="D1536" s="134"/>
      <c r="E1536" s="134"/>
      <c r="F1536" s="134"/>
      <c r="G1536" s="134"/>
      <c r="H1536" s="134"/>
      <c r="I1536" s="134"/>
      <c r="J1536" s="134"/>
      <c r="K1536" s="134"/>
      <c r="L1536" s="134"/>
      <c r="M1536" s="134"/>
      <c r="N1536" s="134"/>
      <c r="O1536" s="134"/>
      <c r="P1536" s="134"/>
      <c r="Q1536" s="135"/>
      <c r="R1536" s="22"/>
    </row>
    <row r="1537" spans="2:18">
      <c r="C1537" s="70"/>
      <c r="D1537" s="70"/>
      <c r="E1537" s="70"/>
      <c r="F1537" s="70"/>
      <c r="G1537" s="70"/>
      <c r="H1537" s="70"/>
      <c r="I1537" s="70"/>
      <c r="J1537" s="70"/>
      <c r="K1537" s="70"/>
      <c r="L1537" s="70"/>
      <c r="M1537" s="70"/>
      <c r="N1537" s="70"/>
      <c r="O1537" s="70"/>
      <c r="P1537" s="70"/>
      <c r="Q1537" s="41"/>
      <c r="R1537" s="22"/>
    </row>
    <row r="1538" spans="2:18">
      <c r="B1538" s="106"/>
      <c r="C1538" s="70"/>
      <c r="D1538" s="70"/>
      <c r="E1538" s="70"/>
      <c r="F1538" s="70"/>
      <c r="G1538" s="70"/>
      <c r="H1538" s="70"/>
      <c r="I1538" s="70"/>
      <c r="J1538" s="70"/>
      <c r="K1538" s="70"/>
      <c r="L1538" s="70"/>
      <c r="M1538" s="70"/>
      <c r="N1538" s="70"/>
      <c r="O1538" s="70"/>
      <c r="P1538" s="70"/>
      <c r="Q1538" s="41"/>
      <c r="R1538" s="22"/>
    </row>
    <row r="1539" spans="2:18" ht="15.75" thickBot="1">
      <c r="C1539" s="143"/>
      <c r="D1539" s="143"/>
      <c r="E1539" s="143"/>
      <c r="F1539" s="143"/>
      <c r="G1539" s="143"/>
      <c r="H1539" s="143"/>
      <c r="I1539" s="143"/>
      <c r="J1539" s="143"/>
      <c r="K1539" s="143"/>
      <c r="L1539" s="143"/>
      <c r="M1539" s="143"/>
      <c r="N1539" s="143"/>
      <c r="O1539" s="143"/>
      <c r="P1539" s="143"/>
      <c r="Q1539" s="144"/>
      <c r="R1539" s="22"/>
    </row>
    <row r="1540" spans="2:18">
      <c r="C1540" s="70"/>
      <c r="D1540" s="70"/>
      <c r="E1540" s="70"/>
      <c r="F1540" s="70"/>
      <c r="G1540" s="70"/>
      <c r="H1540" s="70"/>
      <c r="I1540" s="70"/>
      <c r="J1540" s="70"/>
      <c r="K1540" s="70"/>
      <c r="L1540" s="70"/>
      <c r="M1540" s="70"/>
      <c r="N1540" s="70"/>
      <c r="O1540" s="70"/>
      <c r="P1540" s="70"/>
      <c r="Q1540" s="41"/>
      <c r="R1540" s="22"/>
    </row>
    <row r="1541" spans="2:18">
      <c r="B1541" s="106"/>
      <c r="C1541" s="70"/>
      <c r="D1541" s="70"/>
      <c r="E1541" s="70"/>
      <c r="F1541" s="70"/>
      <c r="G1541" s="70"/>
      <c r="H1541" s="70"/>
      <c r="I1541" s="70"/>
      <c r="J1541" s="70"/>
      <c r="K1541" s="70"/>
      <c r="L1541" s="70"/>
      <c r="M1541" s="70"/>
      <c r="N1541" s="70"/>
      <c r="O1541" s="70"/>
      <c r="P1541" s="70"/>
      <c r="Q1541" s="41"/>
      <c r="R1541" s="22"/>
    </row>
    <row r="1542" spans="2:18">
      <c r="C1542" s="66"/>
      <c r="D1542" s="66"/>
      <c r="E1542" s="66"/>
      <c r="F1542" s="66"/>
      <c r="G1542" s="66"/>
      <c r="H1542" s="66"/>
      <c r="I1542" s="66"/>
      <c r="J1542" s="66"/>
      <c r="K1542" s="66"/>
      <c r="L1542" s="66"/>
      <c r="M1542" s="66"/>
      <c r="N1542" s="66"/>
      <c r="O1542" s="66"/>
      <c r="P1542" s="66"/>
      <c r="Q1542" s="37"/>
      <c r="R1542" s="22"/>
    </row>
    <row r="1543" spans="2:18" ht="15.75" thickBot="1">
      <c r="C1543" s="75"/>
      <c r="D1543" s="75"/>
      <c r="E1543" s="75"/>
      <c r="F1543" s="75"/>
      <c r="G1543" s="75"/>
      <c r="H1543" s="75"/>
      <c r="I1543" s="75"/>
      <c r="J1543" s="75"/>
      <c r="K1543" s="75"/>
      <c r="L1543" s="75"/>
      <c r="M1543" s="75"/>
      <c r="N1543" s="75"/>
      <c r="O1543" s="75"/>
      <c r="P1543" s="75"/>
      <c r="Q1543" s="76"/>
      <c r="R1543" s="67"/>
    </row>
    <row r="1544" spans="2:18">
      <c r="R1544" s="67"/>
    </row>
    <row r="1545" spans="2:18" ht="15.75" thickBot="1">
      <c r="B1545" s="106"/>
      <c r="C1545" s="137"/>
      <c r="D1545" s="137"/>
      <c r="E1545" s="137"/>
      <c r="F1545" s="137"/>
      <c r="G1545" s="137"/>
      <c r="H1545" s="137"/>
      <c r="I1545" s="137"/>
      <c r="J1545" s="137"/>
      <c r="K1545" s="137"/>
      <c r="L1545" s="137"/>
      <c r="M1545" s="137"/>
      <c r="N1545" s="137"/>
      <c r="O1545" s="137"/>
      <c r="P1545" s="137"/>
      <c r="Q1545" s="138"/>
      <c r="R1545" s="67"/>
    </row>
    <row r="1546" spans="2:18" ht="15.75" thickTop="1">
      <c r="R1546" s="67"/>
    </row>
    <row r="1547" spans="2:18">
      <c r="R1547" s="67"/>
    </row>
    <row r="1548" spans="2:18" ht="26.25" customHeight="1">
      <c r="B1548" s="130"/>
      <c r="C1548" s="22"/>
      <c r="D1548" s="22"/>
      <c r="E1548" s="22"/>
      <c r="F1548" s="22"/>
      <c r="G1548" s="22"/>
      <c r="H1548" s="22"/>
      <c r="I1548" s="22"/>
      <c r="J1548" s="22"/>
      <c r="K1548" s="22"/>
      <c r="L1548" s="22"/>
      <c r="M1548" s="22"/>
      <c r="N1548" s="22"/>
      <c r="O1548" s="22"/>
      <c r="P1548" s="22"/>
      <c r="Q1548" s="22"/>
      <c r="R1548" s="67"/>
    </row>
    <row r="1549" spans="2:18">
      <c r="B1549" s="40"/>
      <c r="C1549" s="134"/>
      <c r="D1549" s="134"/>
      <c r="E1549" s="134"/>
      <c r="F1549" s="134"/>
      <c r="G1549" s="134"/>
      <c r="H1549" s="134"/>
      <c r="I1549" s="134"/>
      <c r="J1549" s="134"/>
      <c r="K1549" s="134"/>
      <c r="L1549" s="134"/>
      <c r="M1549" s="134"/>
      <c r="N1549" s="134"/>
      <c r="O1549" s="134"/>
      <c r="P1549" s="134"/>
      <c r="Q1549" s="135"/>
      <c r="R1549" s="67"/>
    </row>
    <row r="1550" spans="2:18">
      <c r="C1550" s="70"/>
      <c r="D1550" s="70"/>
      <c r="E1550" s="70"/>
      <c r="F1550" s="70"/>
      <c r="G1550" s="70"/>
      <c r="H1550" s="70"/>
      <c r="I1550" s="70"/>
      <c r="J1550" s="70"/>
      <c r="K1550" s="70"/>
      <c r="L1550" s="70"/>
      <c r="M1550" s="70"/>
      <c r="N1550" s="70"/>
      <c r="O1550" s="70"/>
      <c r="P1550" s="70"/>
      <c r="Q1550" s="41"/>
      <c r="R1550" s="67"/>
    </row>
    <row r="1551" spans="2:18">
      <c r="B1551" s="999"/>
      <c r="C1551" s="1000"/>
      <c r="D1551" s="66"/>
      <c r="E1551" s="66"/>
      <c r="F1551" s="66"/>
      <c r="G1551" s="66"/>
      <c r="H1551" s="66"/>
      <c r="I1551" s="66"/>
      <c r="J1551" s="66"/>
      <c r="K1551" s="66"/>
      <c r="L1551" s="66"/>
      <c r="M1551" s="66"/>
      <c r="N1551" s="66"/>
      <c r="O1551" s="66"/>
      <c r="P1551" s="66"/>
      <c r="Q1551" s="37"/>
      <c r="R1551" s="22"/>
    </row>
    <row r="1552" spans="2:18" ht="15.75" thickBot="1">
      <c r="C1552" s="137"/>
      <c r="D1552" s="137"/>
      <c r="E1552" s="137"/>
      <c r="F1552" s="137"/>
      <c r="G1552" s="137"/>
      <c r="H1552" s="137"/>
      <c r="I1552" s="137"/>
      <c r="J1552" s="137"/>
      <c r="K1552" s="137"/>
      <c r="L1552" s="137"/>
      <c r="M1552" s="137"/>
      <c r="N1552" s="137"/>
      <c r="O1552" s="137"/>
      <c r="P1552" s="137"/>
      <c r="Q1552" s="145"/>
      <c r="R1552" s="22"/>
    </row>
    <row r="1553" spans="2:18" thickTop="1">
      <c r="C1553" s="22"/>
      <c r="D1553" s="22"/>
      <c r="E1553" s="22"/>
      <c r="F1553" s="22"/>
      <c r="G1553" s="22"/>
      <c r="H1553" s="22"/>
      <c r="I1553" s="22"/>
      <c r="J1553" s="22"/>
      <c r="K1553" s="22"/>
      <c r="L1553" s="22"/>
      <c r="M1553" s="22"/>
      <c r="N1553" s="22"/>
      <c r="O1553" s="22"/>
      <c r="P1553" s="22"/>
      <c r="Q1553" s="22"/>
      <c r="R1553" s="22"/>
    </row>
    <row r="1554" spans="2:18" ht="14.25">
      <c r="B1554" s="981"/>
      <c r="C1554" s="981"/>
      <c r="D1554" s="981"/>
      <c r="E1554" s="981"/>
      <c r="F1554" s="981"/>
      <c r="G1554" s="981"/>
      <c r="H1554" s="981"/>
      <c r="I1554" s="981"/>
      <c r="J1554" s="981"/>
      <c r="K1554" s="981"/>
      <c r="L1554" s="981"/>
      <c r="M1554" s="981"/>
      <c r="N1554" s="981"/>
      <c r="O1554" s="981"/>
      <c r="P1554" s="981"/>
      <c r="Q1554" s="981"/>
      <c r="R1554" s="22"/>
    </row>
    <row r="1555" spans="2:18" ht="14.25">
      <c r="B1555" s="981"/>
      <c r="C1555" s="981"/>
      <c r="D1555" s="981"/>
      <c r="E1555" s="981"/>
      <c r="F1555" s="981"/>
      <c r="G1555" s="981"/>
      <c r="H1555" s="981"/>
      <c r="I1555" s="981"/>
      <c r="J1555" s="981"/>
      <c r="K1555" s="981"/>
      <c r="L1555" s="981"/>
      <c r="M1555" s="981"/>
      <c r="N1555" s="981"/>
      <c r="O1555" s="981"/>
      <c r="P1555" s="981"/>
      <c r="Q1555" s="981"/>
      <c r="R1555" s="22"/>
    </row>
    <row r="1556" spans="2:18" ht="14.25">
      <c r="B1556" s="981"/>
      <c r="C1556" s="981"/>
      <c r="D1556" s="981"/>
      <c r="E1556" s="981"/>
      <c r="F1556" s="981"/>
      <c r="G1556" s="981"/>
      <c r="H1556" s="981"/>
      <c r="I1556" s="981"/>
      <c r="J1556" s="981"/>
      <c r="K1556" s="981"/>
      <c r="L1556" s="981"/>
      <c r="M1556" s="981"/>
      <c r="N1556" s="981"/>
      <c r="O1556" s="981"/>
      <c r="P1556" s="981"/>
      <c r="Q1556" s="981"/>
      <c r="R1556" s="22"/>
    </row>
    <row r="1557" spans="2:18" ht="14.25">
      <c r="B1557" s="981"/>
      <c r="C1557" s="981"/>
      <c r="D1557" s="981"/>
      <c r="E1557" s="981"/>
      <c r="F1557" s="981"/>
      <c r="G1557" s="981"/>
      <c r="H1557" s="981"/>
      <c r="I1557" s="981"/>
      <c r="J1557" s="981"/>
      <c r="K1557" s="981"/>
      <c r="L1557" s="981"/>
      <c r="M1557" s="981"/>
      <c r="N1557" s="981"/>
      <c r="O1557" s="981"/>
      <c r="P1557" s="981"/>
      <c r="Q1557" s="981"/>
      <c r="R1557" s="22"/>
    </row>
    <row r="1558" spans="2:18">
      <c r="R1558" s="22"/>
    </row>
    <row r="1559" spans="2:18">
      <c r="R1559" s="22"/>
    </row>
    <row r="1560" spans="2:18">
      <c r="R1560" s="22"/>
    </row>
    <row r="1563" spans="2:18" ht="21" customHeight="1" thickBot="1">
      <c r="B1563" s="100"/>
      <c r="C1563" s="101"/>
      <c r="D1563" s="101"/>
      <c r="E1563" s="101"/>
      <c r="F1563" s="101"/>
      <c r="G1563" s="101"/>
      <c r="H1563" s="101"/>
      <c r="I1563" s="101"/>
      <c r="J1563" s="101"/>
      <c r="K1563" s="101"/>
      <c r="L1563" s="101"/>
      <c r="M1563" s="101"/>
      <c r="N1563" s="101"/>
      <c r="O1563" s="101"/>
      <c r="P1563" s="101"/>
      <c r="Q1563" s="101"/>
      <c r="R1563" s="22"/>
    </row>
    <row r="1565" spans="2:18">
      <c r="B1565" s="64"/>
      <c r="R1565" s="22"/>
    </row>
    <row r="1566" spans="2:18">
      <c r="B1566" s="64"/>
      <c r="R1566" s="22"/>
    </row>
    <row r="1567" spans="2:18" ht="18.75" customHeight="1">
      <c r="C1567" s="1001"/>
      <c r="D1567" s="1001"/>
      <c r="E1567" s="146"/>
      <c r="F1567" s="146"/>
      <c r="G1567" s="146"/>
      <c r="H1567" s="146"/>
      <c r="I1567" s="146"/>
      <c r="J1567" s="146"/>
      <c r="K1567" s="146"/>
      <c r="L1567" s="146"/>
      <c r="M1567" s="146"/>
      <c r="N1567" s="146"/>
      <c r="O1567" s="146"/>
      <c r="P1567" s="146"/>
      <c r="Q1567" s="1001"/>
      <c r="R1567" s="22"/>
    </row>
    <row r="1568" spans="2:18">
      <c r="C1568" s="1001"/>
      <c r="D1568" s="1001"/>
      <c r="E1568" s="146"/>
      <c r="F1568" s="146"/>
      <c r="G1568" s="146"/>
      <c r="H1568" s="146"/>
      <c r="I1568" s="146"/>
      <c r="J1568" s="146"/>
      <c r="K1568" s="146"/>
      <c r="L1568" s="146"/>
      <c r="M1568" s="146"/>
      <c r="N1568" s="146"/>
      <c r="O1568" s="146"/>
      <c r="P1568" s="146"/>
      <c r="Q1568" s="1001"/>
      <c r="R1568" s="22"/>
    </row>
    <row r="1569" spans="2:20">
      <c r="C1569" s="1001"/>
      <c r="D1569" s="1001"/>
      <c r="E1569" s="146"/>
      <c r="F1569" s="146"/>
      <c r="G1569" s="146"/>
      <c r="H1569" s="146"/>
      <c r="I1569" s="146"/>
      <c r="J1569" s="146"/>
      <c r="K1569" s="146"/>
      <c r="L1569" s="146"/>
      <c r="M1569" s="146"/>
      <c r="N1569" s="146"/>
      <c r="O1569" s="146"/>
      <c r="P1569" s="146"/>
      <c r="Q1569" s="1001"/>
      <c r="R1569" s="22"/>
    </row>
    <row r="1570" spans="2:20">
      <c r="C1570" s="79"/>
      <c r="D1570" s="79"/>
      <c r="E1570" s="79"/>
      <c r="F1570" s="79"/>
      <c r="G1570" s="79"/>
      <c r="H1570" s="79"/>
      <c r="I1570" s="79"/>
      <c r="J1570" s="79"/>
      <c r="K1570" s="79"/>
      <c r="L1570" s="79"/>
      <c r="M1570" s="79"/>
      <c r="N1570" s="79"/>
      <c r="O1570" s="79"/>
      <c r="P1570" s="79"/>
      <c r="Q1570" s="79"/>
      <c r="R1570" s="22"/>
    </row>
    <row r="1571" spans="2:20">
      <c r="B1571" s="983"/>
      <c r="R1571" s="22"/>
    </row>
    <row r="1572" spans="2:20">
      <c r="B1572" s="983"/>
      <c r="R1572" s="22"/>
    </row>
    <row r="1573" spans="2:20">
      <c r="B1573" s="147"/>
      <c r="R1573" s="22"/>
    </row>
    <row r="1574" spans="2:20" ht="20.25" customHeight="1">
      <c r="B1574" s="981"/>
      <c r="C1574" s="991"/>
      <c r="D1574" s="991"/>
      <c r="E1574" s="37"/>
      <c r="F1574" s="37"/>
      <c r="G1574" s="37"/>
      <c r="H1574" s="37"/>
      <c r="I1574" s="37"/>
      <c r="J1574" s="37"/>
      <c r="K1574" s="37"/>
      <c r="L1574" s="37"/>
      <c r="M1574" s="37"/>
      <c r="N1574" s="37"/>
      <c r="O1574" s="37"/>
      <c r="P1574" s="37"/>
      <c r="Q1574" s="991"/>
      <c r="R1574" s="22"/>
    </row>
    <row r="1575" spans="2:20" ht="15.75" customHeight="1">
      <c r="B1575" s="981"/>
      <c r="C1575" s="991"/>
      <c r="D1575" s="991"/>
      <c r="E1575" s="37"/>
      <c r="F1575" s="37"/>
      <c r="G1575" s="37"/>
      <c r="H1575" s="37"/>
      <c r="I1575" s="37"/>
      <c r="J1575" s="37"/>
      <c r="K1575" s="37"/>
      <c r="L1575" s="37"/>
      <c r="M1575" s="37"/>
      <c r="N1575" s="37"/>
      <c r="O1575" s="37"/>
      <c r="P1575" s="37"/>
      <c r="Q1575" s="991"/>
      <c r="R1575" s="22"/>
    </row>
    <row r="1576" spans="2:20" ht="14.25">
      <c r="C1576" s="37"/>
      <c r="D1576" s="37"/>
      <c r="E1576" s="37"/>
      <c r="F1576" s="37"/>
      <c r="G1576" s="37"/>
      <c r="H1576" s="37"/>
      <c r="I1576" s="37"/>
      <c r="J1576" s="37"/>
      <c r="K1576" s="37"/>
      <c r="L1576" s="37"/>
      <c r="M1576" s="37"/>
      <c r="N1576" s="37"/>
      <c r="O1576" s="37"/>
      <c r="P1576" s="37"/>
      <c r="Q1576" s="37"/>
      <c r="R1576" s="22"/>
      <c r="S1576" s="37"/>
      <c r="T1576" s="37"/>
    </row>
    <row r="1577" spans="2:20" ht="15.75" customHeight="1">
      <c r="B1577" s="981"/>
      <c r="C1577" s="991"/>
      <c r="D1577" s="991"/>
      <c r="E1577" s="37"/>
      <c r="F1577" s="37"/>
      <c r="G1577" s="37"/>
      <c r="H1577" s="37"/>
      <c r="I1577" s="37"/>
      <c r="J1577" s="37"/>
      <c r="K1577" s="37"/>
      <c r="L1577" s="37"/>
      <c r="M1577" s="37"/>
      <c r="N1577" s="37"/>
      <c r="O1577" s="37"/>
      <c r="P1577" s="37"/>
      <c r="Q1577" s="991"/>
      <c r="R1577" s="22"/>
    </row>
    <row r="1578" spans="2:20" ht="22.5" customHeight="1">
      <c r="B1578" s="981"/>
      <c r="C1578" s="992"/>
      <c r="D1578" s="992"/>
      <c r="E1578" s="74"/>
      <c r="F1578" s="74"/>
      <c r="G1578" s="74"/>
      <c r="H1578" s="74"/>
      <c r="I1578" s="74"/>
      <c r="J1578" s="74"/>
      <c r="K1578" s="74"/>
      <c r="L1578" s="74"/>
      <c r="M1578" s="74"/>
      <c r="N1578" s="74"/>
      <c r="O1578" s="74"/>
      <c r="P1578" s="74"/>
      <c r="Q1578" s="992"/>
      <c r="R1578" s="22"/>
    </row>
    <row r="1579" spans="2:20" ht="14.25">
      <c r="C1579" s="72"/>
      <c r="D1579" s="72"/>
      <c r="E1579" s="72"/>
      <c r="F1579" s="72"/>
      <c r="G1579" s="72"/>
      <c r="H1579" s="72"/>
      <c r="I1579" s="72"/>
      <c r="J1579" s="72"/>
      <c r="K1579" s="72"/>
      <c r="L1579" s="72"/>
      <c r="M1579" s="72"/>
      <c r="N1579" s="72"/>
      <c r="O1579" s="72"/>
      <c r="P1579" s="72"/>
      <c r="Q1579" s="72"/>
      <c r="R1579" s="22"/>
    </row>
    <row r="1580" spans="2:20">
      <c r="C1580" s="66"/>
      <c r="D1580" s="66"/>
      <c r="E1580" s="66"/>
      <c r="F1580" s="66"/>
      <c r="G1580" s="66"/>
      <c r="H1580" s="66"/>
      <c r="I1580" s="66"/>
      <c r="J1580" s="66"/>
      <c r="K1580" s="66"/>
      <c r="L1580" s="66"/>
      <c r="M1580" s="66"/>
      <c r="N1580" s="66"/>
      <c r="O1580" s="66"/>
      <c r="P1580" s="66"/>
      <c r="Q1580" s="37"/>
      <c r="R1580" s="22"/>
    </row>
    <row r="1581" spans="2:20">
      <c r="B1581" s="122"/>
      <c r="C1581" s="66"/>
      <c r="D1581" s="66"/>
      <c r="E1581" s="66"/>
      <c r="F1581" s="66"/>
      <c r="G1581" s="66"/>
      <c r="H1581" s="66"/>
      <c r="I1581" s="66"/>
      <c r="J1581" s="66"/>
      <c r="K1581" s="66"/>
      <c r="L1581" s="66"/>
      <c r="M1581" s="66"/>
      <c r="N1581" s="66"/>
      <c r="O1581" s="66"/>
      <c r="P1581" s="66"/>
      <c r="Q1581" s="37"/>
      <c r="R1581" s="22"/>
    </row>
    <row r="1582" spans="2:20">
      <c r="B1582" s="122"/>
      <c r="C1582" s="66"/>
      <c r="D1582" s="66"/>
      <c r="E1582" s="66"/>
      <c r="F1582" s="66"/>
      <c r="G1582" s="66"/>
      <c r="H1582" s="66"/>
      <c r="I1582" s="66"/>
      <c r="J1582" s="66"/>
      <c r="K1582" s="66"/>
      <c r="L1582" s="66"/>
      <c r="M1582" s="66"/>
      <c r="N1582" s="66"/>
      <c r="O1582" s="66"/>
      <c r="P1582" s="66"/>
      <c r="Q1582" s="37"/>
      <c r="R1582" s="22"/>
    </row>
    <row r="1583" spans="2:20" ht="20.25" customHeight="1">
      <c r="B1583" s="981"/>
      <c r="C1583" s="991"/>
      <c r="D1583" s="991"/>
      <c r="E1583" s="37"/>
      <c r="F1583" s="37"/>
      <c r="G1583" s="37"/>
      <c r="H1583" s="37"/>
      <c r="I1583" s="37"/>
      <c r="J1583" s="37"/>
      <c r="K1583" s="37"/>
      <c r="L1583" s="37"/>
      <c r="M1583" s="37"/>
      <c r="N1583" s="37"/>
      <c r="O1583" s="37"/>
      <c r="P1583" s="37"/>
      <c r="Q1583" s="991"/>
      <c r="R1583" s="22"/>
    </row>
    <row r="1584" spans="2:20" ht="15.6" customHeight="1">
      <c r="B1584" s="981"/>
      <c r="C1584" s="991"/>
      <c r="D1584" s="991"/>
      <c r="E1584" s="37"/>
      <c r="F1584" s="37"/>
      <c r="G1584" s="37"/>
      <c r="H1584" s="37"/>
      <c r="I1584" s="37"/>
      <c r="J1584" s="37"/>
      <c r="K1584" s="37"/>
      <c r="L1584" s="37"/>
      <c r="M1584" s="37"/>
      <c r="N1584" s="37"/>
      <c r="O1584" s="37"/>
      <c r="P1584" s="37"/>
      <c r="Q1584" s="991"/>
      <c r="R1584" s="22"/>
    </row>
    <row r="1585" spans="2:19" ht="14.25">
      <c r="C1585" s="37"/>
      <c r="D1585" s="37"/>
      <c r="E1585" s="37"/>
      <c r="F1585" s="37"/>
      <c r="G1585" s="37"/>
      <c r="H1585" s="37"/>
      <c r="I1585" s="37"/>
      <c r="J1585" s="37"/>
      <c r="K1585" s="37"/>
      <c r="L1585" s="37"/>
      <c r="M1585" s="37"/>
      <c r="N1585" s="37"/>
      <c r="O1585" s="37"/>
      <c r="P1585" s="37"/>
      <c r="Q1585" s="37"/>
      <c r="R1585" s="22"/>
    </row>
    <row r="1586" spans="2:19" ht="15.75" customHeight="1">
      <c r="B1586" s="981"/>
      <c r="C1586" s="991"/>
      <c r="D1586" s="991"/>
      <c r="E1586" s="37"/>
      <c r="F1586" s="37"/>
      <c r="G1586" s="37"/>
      <c r="H1586" s="37"/>
      <c r="I1586" s="37"/>
      <c r="J1586" s="37"/>
      <c r="K1586" s="37"/>
      <c r="L1586" s="37"/>
      <c r="M1586" s="37"/>
      <c r="N1586" s="37"/>
      <c r="O1586" s="37"/>
      <c r="P1586" s="37"/>
      <c r="Q1586" s="991"/>
      <c r="R1586" s="22"/>
    </row>
    <row r="1587" spans="2:19" ht="22.5" customHeight="1">
      <c r="B1587" s="981"/>
      <c r="C1587" s="991"/>
      <c r="D1587" s="991"/>
      <c r="E1587" s="37"/>
      <c r="F1587" s="37"/>
      <c r="G1587" s="37"/>
      <c r="H1587" s="37"/>
      <c r="I1587" s="37"/>
      <c r="J1587" s="37"/>
      <c r="K1587" s="37"/>
      <c r="L1587" s="37"/>
      <c r="M1587" s="37"/>
      <c r="N1587" s="37"/>
      <c r="O1587" s="37"/>
      <c r="P1587" s="37"/>
      <c r="Q1587" s="991"/>
      <c r="R1587" s="22"/>
    </row>
    <row r="1588" spans="2:19" ht="14.25">
      <c r="C1588" s="72"/>
      <c r="D1588" s="72"/>
      <c r="E1588" s="72"/>
      <c r="F1588" s="72"/>
      <c r="G1588" s="72"/>
      <c r="H1588" s="72"/>
      <c r="I1588" s="72"/>
      <c r="J1588" s="72"/>
      <c r="K1588" s="72"/>
      <c r="L1588" s="72"/>
      <c r="M1588" s="72"/>
      <c r="N1588" s="72"/>
      <c r="O1588" s="72"/>
      <c r="P1588" s="72"/>
      <c r="Q1588" s="72"/>
      <c r="R1588" s="22"/>
    </row>
    <row r="1589" spans="2:19">
      <c r="C1589" s="66"/>
      <c r="D1589" s="66"/>
      <c r="E1589" s="66"/>
      <c r="F1589" s="66"/>
      <c r="G1589" s="66"/>
      <c r="H1589" s="66"/>
      <c r="I1589" s="66"/>
      <c r="J1589" s="66"/>
      <c r="K1589" s="66"/>
      <c r="L1589" s="66"/>
      <c r="M1589" s="66"/>
      <c r="N1589" s="66"/>
      <c r="O1589" s="66"/>
      <c r="P1589" s="66"/>
      <c r="Q1589" s="37"/>
      <c r="R1589" s="22"/>
    </row>
    <row r="1590" spans="2:19">
      <c r="B1590" s="983"/>
      <c r="C1590" s="66"/>
      <c r="D1590" s="66"/>
      <c r="E1590" s="66"/>
      <c r="F1590" s="66"/>
      <c r="G1590" s="66"/>
      <c r="H1590" s="66"/>
      <c r="I1590" s="66"/>
      <c r="J1590" s="66"/>
      <c r="K1590" s="66"/>
      <c r="L1590" s="66"/>
      <c r="M1590" s="66"/>
      <c r="N1590" s="66"/>
      <c r="O1590" s="66"/>
      <c r="P1590" s="66"/>
      <c r="Q1590" s="37"/>
      <c r="R1590" s="22"/>
    </row>
    <row r="1591" spans="2:19" ht="19.5" customHeight="1">
      <c r="B1591" s="983"/>
      <c r="C1591" s="66"/>
      <c r="D1591" s="66"/>
      <c r="E1591" s="66"/>
      <c r="F1591" s="66"/>
      <c r="G1591" s="66"/>
      <c r="H1591" s="66"/>
      <c r="I1591" s="66"/>
      <c r="J1591" s="66"/>
      <c r="K1591" s="66"/>
      <c r="L1591" s="66"/>
      <c r="M1591" s="66"/>
      <c r="N1591" s="66"/>
      <c r="O1591" s="66"/>
      <c r="P1591" s="66"/>
      <c r="Q1591" s="37"/>
      <c r="R1591" s="22"/>
    </row>
    <row r="1592" spans="2:19">
      <c r="B1592" s="147"/>
      <c r="C1592" s="66"/>
      <c r="D1592" s="66"/>
      <c r="E1592" s="66"/>
      <c r="F1592" s="66"/>
      <c r="G1592" s="66"/>
      <c r="H1592" s="66"/>
      <c r="I1592" s="66"/>
      <c r="J1592" s="66"/>
      <c r="K1592" s="66"/>
      <c r="L1592" s="66"/>
      <c r="M1592" s="66"/>
      <c r="N1592" s="66"/>
      <c r="O1592" s="66"/>
      <c r="P1592" s="66"/>
      <c r="Q1592" s="37"/>
      <c r="R1592" s="22"/>
    </row>
    <row r="1593" spans="2:19" ht="20.25" customHeight="1">
      <c r="B1593" s="984"/>
      <c r="C1593" s="985"/>
      <c r="D1593" s="985"/>
      <c r="E1593" s="66"/>
      <c r="F1593" s="66"/>
      <c r="G1593" s="66"/>
      <c r="H1593" s="66"/>
      <c r="I1593" s="66"/>
      <c r="J1593" s="66"/>
      <c r="K1593" s="66"/>
      <c r="L1593" s="66"/>
      <c r="M1593" s="66"/>
      <c r="N1593" s="66"/>
      <c r="O1593" s="66"/>
      <c r="P1593" s="66"/>
      <c r="Q1593" s="985"/>
      <c r="R1593" s="22"/>
    </row>
    <row r="1594" spans="2:19" ht="15.75" customHeight="1">
      <c r="B1594" s="984"/>
      <c r="C1594" s="986"/>
      <c r="D1594" s="986"/>
      <c r="E1594" s="73"/>
      <c r="F1594" s="73"/>
      <c r="G1594" s="73"/>
      <c r="H1594" s="73"/>
      <c r="I1594" s="73"/>
      <c r="J1594" s="73"/>
      <c r="K1594" s="73"/>
      <c r="L1594" s="73"/>
      <c r="M1594" s="73"/>
      <c r="N1594" s="73"/>
      <c r="O1594" s="73"/>
      <c r="P1594" s="73"/>
      <c r="Q1594" s="986"/>
      <c r="R1594" s="22"/>
      <c r="S1594" s="37"/>
    </row>
    <row r="1595" spans="2:19">
      <c r="B1595" s="92"/>
      <c r="C1595" s="66"/>
      <c r="D1595" s="66"/>
      <c r="E1595" s="66"/>
      <c r="F1595" s="66"/>
      <c r="G1595" s="66"/>
      <c r="H1595" s="66"/>
      <c r="I1595" s="66"/>
      <c r="J1595" s="66"/>
      <c r="K1595" s="66"/>
      <c r="L1595" s="66"/>
      <c r="M1595" s="66"/>
      <c r="N1595" s="66"/>
      <c r="O1595" s="66"/>
      <c r="P1595" s="66"/>
      <c r="Q1595" s="66"/>
      <c r="R1595" s="22"/>
    </row>
    <row r="1596" spans="2:19" ht="21.75" customHeight="1">
      <c r="B1596" s="981"/>
      <c r="C1596" s="991"/>
      <c r="D1596" s="991"/>
      <c r="E1596" s="37"/>
      <c r="F1596" s="37"/>
      <c r="G1596" s="37"/>
      <c r="H1596" s="37"/>
      <c r="I1596" s="37"/>
      <c r="J1596" s="37"/>
      <c r="K1596" s="37"/>
      <c r="L1596" s="37"/>
      <c r="M1596" s="37"/>
      <c r="N1596" s="37"/>
      <c r="O1596" s="37"/>
      <c r="P1596" s="37"/>
      <c r="Q1596" s="991"/>
      <c r="R1596" s="22"/>
    </row>
    <row r="1597" spans="2:19" ht="15.75" customHeight="1">
      <c r="B1597" s="981"/>
      <c r="C1597" s="992"/>
      <c r="D1597" s="992"/>
      <c r="E1597" s="74"/>
      <c r="F1597" s="74"/>
      <c r="G1597" s="74"/>
      <c r="H1597" s="74"/>
      <c r="I1597" s="74"/>
      <c r="J1597" s="74"/>
      <c r="K1597" s="74"/>
      <c r="L1597" s="74"/>
      <c r="M1597" s="74"/>
      <c r="N1597" s="74"/>
      <c r="O1597" s="74"/>
      <c r="P1597" s="74"/>
      <c r="Q1597" s="992"/>
      <c r="R1597" s="22"/>
    </row>
    <row r="1598" spans="2:19" ht="15.75" customHeight="1">
      <c r="C1598" s="22"/>
      <c r="D1598" s="22"/>
      <c r="E1598" s="22"/>
      <c r="F1598" s="22"/>
      <c r="G1598" s="22"/>
      <c r="H1598" s="22"/>
      <c r="I1598" s="22"/>
      <c r="J1598" s="22"/>
      <c r="K1598" s="22"/>
      <c r="L1598" s="22"/>
      <c r="M1598" s="22"/>
      <c r="N1598" s="22"/>
      <c r="O1598" s="22"/>
      <c r="P1598" s="22"/>
      <c r="Q1598" s="22"/>
      <c r="R1598" s="22"/>
    </row>
    <row r="1599" spans="2:19" ht="15.75" customHeight="1">
      <c r="C1599" s="22"/>
      <c r="D1599" s="22"/>
      <c r="E1599" s="22"/>
      <c r="F1599" s="22"/>
      <c r="G1599" s="22"/>
      <c r="H1599" s="22"/>
      <c r="I1599" s="22"/>
      <c r="J1599" s="22"/>
      <c r="K1599" s="22"/>
      <c r="L1599" s="22"/>
      <c r="M1599" s="22"/>
      <c r="N1599" s="22"/>
      <c r="O1599" s="22"/>
      <c r="P1599" s="22"/>
      <c r="Q1599" s="22"/>
      <c r="R1599" s="22"/>
    </row>
    <row r="1600" spans="2:19">
      <c r="B1600" s="130"/>
      <c r="C1600" s="22"/>
      <c r="D1600" s="22"/>
      <c r="E1600" s="22"/>
      <c r="F1600" s="22"/>
      <c r="G1600" s="22"/>
      <c r="H1600" s="22"/>
      <c r="I1600" s="22"/>
      <c r="J1600" s="22"/>
      <c r="K1600" s="22"/>
      <c r="L1600" s="22"/>
      <c r="M1600" s="22"/>
      <c r="N1600" s="22"/>
      <c r="O1600" s="22"/>
      <c r="P1600" s="22"/>
      <c r="Q1600" s="22"/>
      <c r="R1600" s="22"/>
      <c r="S1600" s="148"/>
    </row>
    <row r="1601" spans="2:18" ht="15.75" customHeight="1">
      <c r="B1601" s="111"/>
      <c r="C1601" s="134"/>
      <c r="D1601" s="134"/>
      <c r="E1601" s="134"/>
      <c r="F1601" s="134"/>
      <c r="G1601" s="134"/>
      <c r="H1601" s="134"/>
      <c r="I1601" s="134"/>
      <c r="J1601" s="134"/>
      <c r="K1601" s="134"/>
      <c r="L1601" s="134"/>
      <c r="M1601" s="134"/>
      <c r="N1601" s="134"/>
      <c r="O1601" s="134"/>
      <c r="P1601" s="134"/>
      <c r="Q1601" s="135"/>
      <c r="R1601" s="22"/>
    </row>
    <row r="1602" spans="2:18" ht="15.75" customHeight="1">
      <c r="C1602" s="70"/>
      <c r="D1602" s="70"/>
      <c r="E1602" s="70"/>
      <c r="F1602" s="70"/>
      <c r="G1602" s="70"/>
      <c r="H1602" s="70"/>
      <c r="I1602" s="70"/>
      <c r="J1602" s="70"/>
      <c r="K1602" s="70"/>
      <c r="L1602" s="70"/>
      <c r="M1602" s="70"/>
      <c r="N1602" s="70"/>
      <c r="O1602" s="70"/>
      <c r="P1602" s="70"/>
      <c r="Q1602" s="41"/>
      <c r="R1602" s="22"/>
    </row>
    <row r="1603" spans="2:18" ht="18.75" customHeight="1">
      <c r="C1603" s="66"/>
      <c r="D1603" s="66"/>
      <c r="E1603" s="66"/>
      <c r="F1603" s="66"/>
      <c r="G1603" s="66"/>
      <c r="H1603" s="66"/>
      <c r="I1603" s="66"/>
      <c r="J1603" s="66"/>
      <c r="K1603" s="66"/>
      <c r="L1603" s="66"/>
      <c r="M1603" s="66"/>
      <c r="N1603" s="66"/>
      <c r="O1603" s="66"/>
      <c r="P1603" s="66"/>
      <c r="Q1603" s="37"/>
      <c r="R1603" s="22"/>
    </row>
    <row r="1604" spans="2:18" ht="18.75" customHeight="1">
      <c r="C1604" s="66"/>
      <c r="D1604" s="66"/>
      <c r="E1604" s="66"/>
      <c r="F1604" s="66"/>
      <c r="G1604" s="66"/>
      <c r="H1604" s="66"/>
      <c r="I1604" s="66"/>
      <c r="J1604" s="66"/>
      <c r="K1604" s="66"/>
      <c r="L1604" s="66"/>
      <c r="M1604" s="66"/>
      <c r="N1604" s="66"/>
      <c r="O1604" s="66"/>
      <c r="P1604" s="66"/>
      <c r="Q1604" s="37"/>
      <c r="R1604" s="22"/>
    </row>
    <row r="1605" spans="2:18" ht="18.75" customHeight="1">
      <c r="C1605" s="66"/>
      <c r="D1605" s="66"/>
      <c r="E1605" s="66"/>
      <c r="F1605" s="66"/>
      <c r="G1605" s="66"/>
      <c r="H1605" s="66"/>
      <c r="I1605" s="66"/>
      <c r="J1605" s="66"/>
      <c r="K1605" s="66"/>
      <c r="L1605" s="66"/>
      <c r="M1605" s="66"/>
      <c r="N1605" s="66"/>
      <c r="O1605" s="66"/>
      <c r="P1605" s="66"/>
      <c r="Q1605" s="37"/>
      <c r="R1605" s="22"/>
    </row>
    <row r="1606" spans="2:18" ht="18.75" customHeight="1" thickBot="1">
      <c r="C1606" s="137"/>
      <c r="D1606" s="137"/>
      <c r="E1606" s="137"/>
      <c r="F1606" s="137"/>
      <c r="G1606" s="137"/>
      <c r="H1606" s="137"/>
      <c r="I1606" s="137"/>
      <c r="J1606" s="137"/>
      <c r="K1606" s="137"/>
      <c r="L1606" s="137"/>
      <c r="M1606" s="137"/>
      <c r="N1606" s="137"/>
      <c r="O1606" s="137"/>
      <c r="P1606" s="137"/>
      <c r="Q1606" s="138"/>
      <c r="R1606" s="22"/>
    </row>
    <row r="1607" spans="2:18" ht="15.75" thickTop="1">
      <c r="C1607" s="66"/>
      <c r="D1607" s="66"/>
      <c r="E1607" s="66"/>
      <c r="F1607" s="66"/>
      <c r="G1607" s="66"/>
      <c r="H1607" s="66"/>
      <c r="I1607" s="66"/>
      <c r="J1607" s="66"/>
      <c r="K1607" s="66"/>
      <c r="L1607" s="66"/>
      <c r="M1607" s="66"/>
      <c r="N1607" s="66"/>
      <c r="O1607" s="66"/>
      <c r="P1607" s="66"/>
      <c r="Q1607" s="37"/>
      <c r="R1607" s="22"/>
    </row>
    <row r="1608" spans="2:18" ht="14.25">
      <c r="C1608" s="22"/>
      <c r="D1608" s="22"/>
      <c r="E1608" s="22"/>
      <c r="F1608" s="22"/>
      <c r="G1608" s="22"/>
      <c r="H1608" s="22"/>
      <c r="I1608" s="22"/>
      <c r="J1608" s="22"/>
      <c r="K1608" s="22"/>
      <c r="L1608" s="22"/>
      <c r="M1608" s="22"/>
      <c r="N1608" s="22"/>
      <c r="O1608" s="22"/>
      <c r="P1608" s="22"/>
      <c r="Q1608" s="22"/>
      <c r="R1608" s="22"/>
    </row>
    <row r="1609" spans="2:18" ht="15.75" customHeight="1">
      <c r="B1609" s="981"/>
      <c r="C1609" s="981"/>
      <c r="D1609" s="981"/>
      <c r="E1609" s="981"/>
      <c r="F1609" s="981"/>
      <c r="G1609" s="981"/>
      <c r="H1609" s="981"/>
      <c r="I1609" s="981"/>
      <c r="J1609" s="981"/>
      <c r="K1609" s="981"/>
      <c r="L1609" s="981"/>
      <c r="M1609" s="981"/>
      <c r="N1609" s="981"/>
      <c r="O1609" s="981"/>
      <c r="P1609" s="981"/>
      <c r="Q1609" s="981"/>
      <c r="R1609" s="22"/>
    </row>
    <row r="1610" spans="2:18" ht="15.75" customHeight="1">
      <c r="B1610" s="981"/>
      <c r="C1610" s="981"/>
      <c r="D1610" s="981"/>
      <c r="E1610" s="981"/>
      <c r="F1610" s="981"/>
      <c r="G1610" s="981"/>
      <c r="H1610" s="981"/>
      <c r="I1610" s="981"/>
      <c r="J1610" s="981"/>
      <c r="K1610" s="981"/>
      <c r="L1610" s="981"/>
      <c r="M1610" s="981"/>
      <c r="N1610" s="981"/>
      <c r="O1610" s="981"/>
      <c r="P1610" s="981"/>
      <c r="Q1610" s="981"/>
      <c r="R1610" s="22"/>
    </row>
    <row r="1611" spans="2:18" ht="15.75" customHeight="1">
      <c r="B1611" s="981"/>
      <c r="C1611" s="981"/>
      <c r="D1611" s="981"/>
      <c r="E1611" s="981"/>
      <c r="F1611" s="981"/>
      <c r="G1611" s="981"/>
      <c r="H1611" s="981"/>
      <c r="I1611" s="981"/>
      <c r="J1611" s="981"/>
      <c r="K1611" s="981"/>
      <c r="L1611" s="981"/>
      <c r="M1611" s="981"/>
      <c r="N1611" s="981"/>
      <c r="O1611" s="981"/>
      <c r="P1611" s="981"/>
      <c r="Q1611" s="981"/>
      <c r="R1611" s="22"/>
    </row>
    <row r="1612" spans="2:18" ht="15.75" customHeight="1">
      <c r="B1612" s="981"/>
      <c r="C1612" s="981"/>
      <c r="D1612" s="981"/>
      <c r="E1612" s="981"/>
      <c r="F1612" s="981"/>
      <c r="G1612" s="981"/>
      <c r="H1612" s="981"/>
      <c r="I1612" s="981"/>
      <c r="J1612" s="981"/>
      <c r="K1612" s="981"/>
      <c r="L1612" s="981"/>
      <c r="M1612" s="981"/>
      <c r="N1612" s="981"/>
      <c r="O1612" s="981"/>
      <c r="P1612" s="981"/>
      <c r="Q1612" s="981"/>
      <c r="R1612" s="22"/>
    </row>
    <row r="1613" spans="2:18" ht="15.75" customHeight="1">
      <c r="B1613" s="981"/>
      <c r="C1613" s="981"/>
      <c r="D1613" s="981"/>
      <c r="E1613" s="981"/>
      <c r="F1613" s="981"/>
      <c r="G1613" s="981"/>
      <c r="H1613" s="981"/>
      <c r="I1613" s="981"/>
      <c r="J1613" s="981"/>
      <c r="K1613" s="981"/>
      <c r="L1613" s="981"/>
      <c r="M1613" s="981"/>
      <c r="N1613" s="981"/>
      <c r="O1613" s="981"/>
      <c r="P1613" s="981"/>
      <c r="Q1613" s="981"/>
      <c r="R1613" s="22"/>
    </row>
    <row r="1614" spans="2:18" ht="15.75" customHeight="1">
      <c r="B1614" s="981"/>
      <c r="C1614" s="981"/>
      <c r="D1614" s="981"/>
      <c r="E1614" s="981"/>
      <c r="F1614" s="981"/>
      <c r="G1614" s="981"/>
      <c r="H1614" s="981"/>
      <c r="I1614" s="981"/>
      <c r="J1614" s="981"/>
      <c r="K1614" s="981"/>
      <c r="L1614" s="981"/>
      <c r="M1614" s="981"/>
      <c r="N1614" s="981"/>
      <c r="O1614" s="981"/>
      <c r="P1614" s="981"/>
      <c r="Q1614" s="981"/>
      <c r="R1614" s="22"/>
    </row>
    <row r="1615" spans="2:18" ht="15.75" customHeight="1">
      <c r="B1615" s="981"/>
      <c r="C1615" s="981"/>
      <c r="D1615" s="981"/>
      <c r="E1615" s="981"/>
      <c r="F1615" s="981"/>
      <c r="G1615" s="981"/>
      <c r="H1615" s="981"/>
      <c r="I1615" s="981"/>
      <c r="J1615" s="981"/>
      <c r="K1615" s="981"/>
      <c r="L1615" s="981"/>
      <c r="M1615" s="981"/>
      <c r="N1615" s="981"/>
      <c r="O1615" s="981"/>
      <c r="P1615" s="981"/>
      <c r="Q1615" s="981"/>
      <c r="R1615" s="22"/>
    </row>
    <row r="1616" spans="2:18" ht="15.75" customHeight="1">
      <c r="B1616" s="981"/>
      <c r="C1616" s="981"/>
      <c r="D1616" s="981"/>
      <c r="E1616" s="981"/>
      <c r="F1616" s="981"/>
      <c r="G1616" s="981"/>
      <c r="H1616" s="981"/>
      <c r="I1616" s="981"/>
      <c r="J1616" s="981"/>
      <c r="K1616" s="981"/>
      <c r="L1616" s="981"/>
      <c r="M1616" s="981"/>
      <c r="N1616" s="981"/>
      <c r="O1616" s="981"/>
      <c r="P1616" s="981"/>
      <c r="Q1616" s="981"/>
      <c r="R1616" s="22"/>
    </row>
    <row r="1617" spans="2:18" ht="15.75" customHeight="1">
      <c r="B1617" s="981"/>
      <c r="C1617" s="981"/>
      <c r="D1617" s="981"/>
      <c r="E1617" s="981"/>
      <c r="F1617" s="981"/>
      <c r="G1617" s="981"/>
      <c r="H1617" s="981"/>
      <c r="I1617" s="981"/>
      <c r="J1617" s="981"/>
      <c r="K1617" s="981"/>
      <c r="L1617" s="981"/>
      <c r="M1617" s="981"/>
      <c r="N1617" s="981"/>
      <c r="O1617" s="981"/>
      <c r="P1617" s="981"/>
      <c r="Q1617" s="981"/>
      <c r="R1617" s="22"/>
    </row>
    <row r="1618" spans="2:18" ht="15.75" customHeight="1">
      <c r="B1618" s="981"/>
      <c r="C1618" s="981"/>
      <c r="D1618" s="981"/>
      <c r="E1618" s="981"/>
      <c r="F1618" s="981"/>
      <c r="G1618" s="981"/>
      <c r="H1618" s="981"/>
      <c r="I1618" s="981"/>
      <c r="J1618" s="981"/>
      <c r="K1618" s="981"/>
      <c r="L1618" s="981"/>
      <c r="M1618" s="981"/>
      <c r="N1618" s="981"/>
      <c r="O1618" s="981"/>
      <c r="P1618" s="981"/>
      <c r="Q1618" s="981"/>
      <c r="R1618" s="22"/>
    </row>
    <row r="1619" spans="2:18" ht="15.75" customHeight="1">
      <c r="B1619" s="981"/>
      <c r="C1619" s="981"/>
      <c r="D1619" s="981"/>
      <c r="E1619" s="981"/>
      <c r="F1619" s="981"/>
      <c r="G1619" s="981"/>
      <c r="H1619" s="981"/>
      <c r="I1619" s="981"/>
      <c r="J1619" s="981"/>
      <c r="K1619" s="981"/>
      <c r="L1619" s="981"/>
      <c r="M1619" s="981"/>
      <c r="N1619" s="981"/>
      <c r="O1619" s="981"/>
      <c r="P1619" s="981"/>
      <c r="Q1619" s="981"/>
      <c r="R1619" s="22"/>
    </row>
    <row r="1620" spans="2:18" ht="15.75" customHeight="1">
      <c r="B1620" s="981"/>
      <c r="C1620" s="981"/>
      <c r="D1620" s="981"/>
      <c r="E1620" s="981"/>
      <c r="F1620" s="981"/>
      <c r="G1620" s="981"/>
      <c r="H1620" s="981"/>
      <c r="I1620" s="981"/>
      <c r="J1620" s="981"/>
      <c r="K1620" s="981"/>
      <c r="L1620" s="981"/>
      <c r="M1620" s="981"/>
      <c r="N1620" s="981"/>
      <c r="O1620" s="981"/>
      <c r="P1620" s="981"/>
      <c r="Q1620" s="981"/>
      <c r="R1620" s="22"/>
    </row>
    <row r="1622" spans="2:18">
      <c r="R1622" s="22"/>
    </row>
    <row r="1623" spans="2:18" ht="21.75" customHeight="1"/>
    <row r="1624" spans="2:18" ht="21" customHeight="1" thickBot="1">
      <c r="B1624" s="100"/>
      <c r="C1624" s="101"/>
      <c r="D1624" s="101"/>
      <c r="E1624" s="101"/>
      <c r="F1624" s="101"/>
      <c r="G1624" s="101"/>
      <c r="H1624" s="101"/>
      <c r="I1624" s="101"/>
      <c r="J1624" s="101"/>
      <c r="K1624" s="101"/>
      <c r="L1624" s="101"/>
      <c r="M1624" s="101"/>
      <c r="N1624" s="101"/>
      <c r="O1624" s="101"/>
      <c r="P1624" s="101"/>
      <c r="Q1624" s="101"/>
      <c r="R1624" s="22"/>
    </row>
    <row r="1626" spans="2:18" ht="32.25" customHeight="1">
      <c r="B1626" s="115"/>
    </row>
    <row r="1627" spans="2:18">
      <c r="B1627" s="111"/>
      <c r="C1627" s="134"/>
      <c r="D1627" s="134"/>
      <c r="E1627" s="134"/>
      <c r="F1627" s="134"/>
      <c r="G1627" s="134"/>
      <c r="H1627" s="134"/>
      <c r="I1627" s="134"/>
      <c r="J1627" s="134"/>
      <c r="K1627" s="134"/>
      <c r="L1627" s="134"/>
      <c r="M1627" s="134"/>
      <c r="N1627" s="134"/>
      <c r="O1627" s="134"/>
      <c r="P1627" s="134"/>
      <c r="Q1627" s="135"/>
    </row>
    <row r="1628" spans="2:18">
      <c r="C1628" s="70"/>
      <c r="D1628" s="70"/>
      <c r="E1628" s="70"/>
      <c r="F1628" s="70"/>
      <c r="G1628" s="70"/>
      <c r="H1628" s="70"/>
      <c r="I1628" s="70"/>
      <c r="J1628" s="70"/>
      <c r="K1628" s="70"/>
      <c r="L1628" s="70"/>
      <c r="M1628" s="70"/>
      <c r="N1628" s="70"/>
      <c r="O1628" s="70"/>
      <c r="P1628" s="70"/>
      <c r="Q1628" s="41"/>
    </row>
    <row r="1629" spans="2:18">
      <c r="C1629" s="66"/>
      <c r="D1629" s="66"/>
      <c r="E1629" s="66"/>
      <c r="F1629" s="66"/>
      <c r="G1629" s="66"/>
      <c r="H1629" s="66"/>
      <c r="I1629" s="66"/>
      <c r="J1629" s="66"/>
      <c r="K1629" s="66"/>
      <c r="L1629" s="66"/>
      <c r="M1629" s="66"/>
      <c r="N1629" s="66"/>
      <c r="O1629" s="66"/>
      <c r="P1629" s="66"/>
      <c r="Q1629" s="37"/>
    </row>
    <row r="1630" spans="2:18">
      <c r="C1630" s="66"/>
      <c r="D1630" s="66"/>
      <c r="E1630" s="66"/>
      <c r="F1630" s="66"/>
      <c r="G1630" s="66"/>
      <c r="H1630" s="66"/>
      <c r="I1630" s="66"/>
      <c r="J1630" s="66"/>
      <c r="K1630" s="66"/>
      <c r="L1630" s="66"/>
      <c r="M1630" s="66"/>
      <c r="N1630" s="66"/>
      <c r="O1630" s="66"/>
      <c r="P1630" s="66"/>
      <c r="Q1630" s="37"/>
    </row>
    <row r="1631" spans="2:18" ht="15.75" thickBot="1">
      <c r="C1631" s="137"/>
      <c r="D1631" s="137"/>
      <c r="E1631" s="137"/>
      <c r="F1631" s="137"/>
      <c r="G1631" s="137"/>
      <c r="H1631" s="137"/>
      <c r="I1631" s="137"/>
      <c r="J1631" s="137"/>
      <c r="K1631" s="137"/>
      <c r="L1631" s="137"/>
      <c r="M1631" s="137"/>
      <c r="N1631" s="137"/>
      <c r="O1631" s="137"/>
      <c r="P1631" s="137"/>
      <c r="Q1631" s="138"/>
    </row>
    <row r="1632" spans="2:18" ht="15.75" customHeight="1" thickTop="1">
      <c r="C1632" s="66"/>
      <c r="D1632" s="66"/>
      <c r="E1632" s="66"/>
      <c r="F1632" s="66"/>
      <c r="G1632" s="66"/>
      <c r="H1632" s="66"/>
      <c r="I1632" s="66"/>
      <c r="J1632" s="66"/>
      <c r="K1632" s="66"/>
      <c r="L1632" s="66"/>
      <c r="M1632" s="66"/>
      <c r="N1632" s="66"/>
      <c r="O1632" s="66"/>
      <c r="P1632" s="66"/>
      <c r="Q1632" s="37"/>
    </row>
    <row r="1634" spans="2:18" ht="14.25">
      <c r="B1634" s="981"/>
      <c r="C1634" s="981"/>
      <c r="D1634" s="981"/>
      <c r="E1634" s="981"/>
      <c r="F1634" s="981"/>
      <c r="G1634" s="981"/>
      <c r="H1634" s="981"/>
      <c r="I1634" s="981"/>
      <c r="J1634" s="981"/>
      <c r="K1634" s="981"/>
      <c r="L1634" s="981"/>
      <c r="M1634" s="981"/>
      <c r="N1634" s="981"/>
      <c r="O1634" s="981"/>
      <c r="P1634" s="981"/>
      <c r="Q1634" s="981"/>
    </row>
    <row r="1635" spans="2:18" ht="14.25">
      <c r="B1635" s="981"/>
      <c r="C1635" s="981"/>
      <c r="D1635" s="981"/>
      <c r="E1635" s="981"/>
      <c r="F1635" s="981"/>
      <c r="G1635" s="981"/>
      <c r="H1635" s="981"/>
      <c r="I1635" s="981"/>
      <c r="J1635" s="981"/>
      <c r="K1635" s="981"/>
      <c r="L1635" s="981"/>
      <c r="M1635" s="981"/>
      <c r="N1635" s="981"/>
      <c r="O1635" s="981"/>
      <c r="P1635" s="981"/>
      <c r="Q1635" s="981"/>
    </row>
    <row r="1636" spans="2:18" ht="14.25">
      <c r="B1636" s="981"/>
      <c r="C1636" s="981"/>
      <c r="D1636" s="981"/>
      <c r="E1636" s="981"/>
      <c r="F1636" s="981"/>
      <c r="G1636" s="981"/>
      <c r="H1636" s="981"/>
      <c r="I1636" s="981"/>
      <c r="J1636" s="981"/>
      <c r="K1636" s="981"/>
      <c r="L1636" s="981"/>
      <c r="M1636" s="981"/>
      <c r="N1636" s="981"/>
      <c r="O1636" s="981"/>
      <c r="P1636" s="981"/>
      <c r="Q1636" s="981"/>
    </row>
    <row r="1637" spans="2:18" ht="15.75" customHeight="1">
      <c r="B1637" s="46"/>
      <c r="C1637" s="46"/>
      <c r="D1637" s="46"/>
      <c r="E1637" s="46"/>
      <c r="F1637" s="46"/>
      <c r="G1637" s="46"/>
      <c r="H1637" s="46"/>
      <c r="I1637" s="46"/>
      <c r="J1637" s="46"/>
      <c r="K1637" s="46"/>
      <c r="L1637" s="46"/>
      <c r="M1637" s="46"/>
      <c r="N1637" s="46"/>
      <c r="O1637" s="46"/>
      <c r="P1637" s="46"/>
      <c r="Q1637" s="46"/>
    </row>
    <row r="1638" spans="2:18" ht="15.75" customHeight="1">
      <c r="B1638" s="46"/>
      <c r="C1638" s="46"/>
      <c r="D1638" s="46"/>
      <c r="E1638" s="46"/>
      <c r="F1638" s="46"/>
      <c r="G1638" s="46"/>
      <c r="H1638" s="46"/>
      <c r="I1638" s="46"/>
      <c r="J1638" s="46"/>
      <c r="K1638" s="46"/>
      <c r="L1638" s="46"/>
      <c r="M1638" s="46"/>
      <c r="N1638" s="46"/>
      <c r="O1638" s="46"/>
      <c r="P1638" s="46"/>
      <c r="Q1638" s="46"/>
    </row>
    <row r="1639" spans="2:18" ht="33" customHeight="1">
      <c r="B1639" s="130"/>
    </row>
    <row r="1640" spans="2:18" ht="15.75" customHeight="1">
      <c r="C1640" s="134"/>
      <c r="D1640" s="134"/>
      <c r="E1640" s="134"/>
      <c r="F1640" s="134"/>
      <c r="G1640" s="134"/>
      <c r="H1640" s="134"/>
      <c r="I1640" s="134"/>
      <c r="J1640" s="134"/>
      <c r="K1640" s="134"/>
      <c r="L1640" s="134"/>
      <c r="M1640" s="134"/>
      <c r="N1640" s="134"/>
      <c r="O1640" s="134"/>
      <c r="P1640" s="134"/>
      <c r="Q1640" s="135"/>
    </row>
    <row r="1641" spans="2:18" ht="15.75" customHeight="1">
      <c r="C1641" s="70"/>
      <c r="D1641" s="70"/>
      <c r="E1641" s="70"/>
      <c r="F1641" s="70"/>
      <c r="G1641" s="70"/>
      <c r="H1641" s="70"/>
      <c r="I1641" s="70"/>
      <c r="J1641" s="70"/>
      <c r="K1641" s="70"/>
      <c r="L1641" s="70"/>
      <c r="M1641" s="70"/>
      <c r="N1641" s="70"/>
      <c r="O1641" s="70"/>
      <c r="P1641" s="70"/>
      <c r="Q1641" s="41"/>
    </row>
    <row r="1642" spans="2:18">
      <c r="C1642" s="66"/>
      <c r="D1642" s="66"/>
      <c r="E1642" s="66"/>
      <c r="F1642" s="66"/>
      <c r="G1642" s="66"/>
      <c r="H1642" s="66"/>
      <c r="I1642" s="66"/>
      <c r="J1642" s="66"/>
      <c r="K1642" s="66"/>
      <c r="L1642" s="66"/>
      <c r="M1642" s="66"/>
      <c r="N1642" s="66"/>
      <c r="O1642" s="66"/>
      <c r="P1642" s="66"/>
      <c r="Q1642" s="37"/>
    </row>
    <row r="1643" spans="2:18">
      <c r="C1643" s="66"/>
      <c r="D1643" s="66"/>
      <c r="E1643" s="66"/>
      <c r="F1643" s="66"/>
      <c r="G1643" s="66"/>
      <c r="H1643" s="66"/>
      <c r="I1643" s="66"/>
      <c r="J1643" s="66"/>
      <c r="K1643" s="66"/>
      <c r="L1643" s="66"/>
      <c r="M1643" s="66"/>
      <c r="N1643" s="66"/>
      <c r="O1643" s="66"/>
      <c r="P1643" s="66"/>
      <c r="Q1643" s="37"/>
    </row>
    <row r="1644" spans="2:18">
      <c r="C1644" s="66"/>
      <c r="D1644" s="66"/>
      <c r="E1644" s="66"/>
      <c r="F1644" s="66"/>
      <c r="G1644" s="66"/>
      <c r="H1644" s="66"/>
      <c r="I1644" s="66"/>
      <c r="J1644" s="66"/>
      <c r="K1644" s="66"/>
      <c r="L1644" s="66"/>
      <c r="M1644" s="66"/>
      <c r="N1644" s="66"/>
      <c r="O1644" s="66"/>
      <c r="P1644" s="66"/>
      <c r="Q1644" s="37"/>
    </row>
    <row r="1645" spans="2:18" ht="18.75" customHeight="1" thickBot="1">
      <c r="C1645" s="137"/>
      <c r="D1645" s="137"/>
      <c r="E1645" s="137"/>
      <c r="F1645" s="137"/>
      <c r="G1645" s="137"/>
      <c r="H1645" s="137"/>
      <c r="I1645" s="137"/>
      <c r="J1645" s="137"/>
      <c r="K1645" s="137"/>
      <c r="L1645" s="137"/>
      <c r="M1645" s="137"/>
      <c r="N1645" s="137"/>
      <c r="O1645" s="137"/>
      <c r="P1645" s="137"/>
      <c r="Q1645" s="138"/>
    </row>
    <row r="1646" spans="2:18" ht="15.75" customHeight="1" thickTop="1">
      <c r="B1646" s="46"/>
      <c r="C1646" s="46"/>
      <c r="D1646" s="46"/>
      <c r="E1646" s="46"/>
      <c r="F1646" s="46"/>
      <c r="G1646" s="46"/>
      <c r="H1646" s="46"/>
      <c r="I1646" s="46"/>
      <c r="J1646" s="46"/>
      <c r="K1646" s="46"/>
      <c r="L1646" s="46"/>
      <c r="M1646" s="46"/>
      <c r="N1646" s="46"/>
      <c r="O1646" s="46"/>
      <c r="P1646" s="46"/>
      <c r="Q1646" s="46"/>
    </row>
    <row r="1647" spans="2:18" ht="15.75" customHeight="1">
      <c r="B1647" s="46"/>
      <c r="C1647" s="46"/>
      <c r="D1647" s="46"/>
      <c r="E1647" s="46"/>
      <c r="F1647" s="46"/>
      <c r="G1647" s="46"/>
      <c r="H1647" s="46"/>
      <c r="I1647" s="46"/>
      <c r="J1647" s="46"/>
      <c r="K1647" s="46"/>
      <c r="L1647" s="46"/>
      <c r="M1647" s="46"/>
      <c r="N1647" s="46"/>
      <c r="O1647" s="46"/>
      <c r="P1647" s="46"/>
      <c r="Q1647" s="46"/>
    </row>
    <row r="1648" spans="2:18" ht="33" customHeight="1">
      <c r="B1648" s="115"/>
      <c r="C1648" s="22"/>
      <c r="D1648" s="22"/>
      <c r="E1648" s="22"/>
      <c r="F1648" s="22"/>
      <c r="G1648" s="22"/>
      <c r="H1648" s="22"/>
      <c r="I1648" s="22"/>
      <c r="J1648" s="22"/>
      <c r="K1648" s="22"/>
      <c r="L1648" s="22"/>
      <c r="M1648" s="22"/>
      <c r="N1648" s="22"/>
      <c r="O1648" s="22"/>
      <c r="P1648" s="22"/>
      <c r="Q1648" s="22"/>
      <c r="R1648" s="22"/>
    </row>
    <row r="1649" spans="2:18">
      <c r="B1649" s="115"/>
      <c r="C1649" s="134"/>
      <c r="D1649" s="134"/>
      <c r="E1649" s="134"/>
      <c r="F1649" s="134"/>
      <c r="G1649" s="134"/>
      <c r="H1649" s="134"/>
      <c r="I1649" s="134"/>
      <c r="J1649" s="134"/>
      <c r="K1649" s="134"/>
      <c r="L1649" s="134"/>
      <c r="M1649" s="134"/>
      <c r="N1649" s="134"/>
      <c r="O1649" s="134"/>
      <c r="P1649" s="134"/>
      <c r="Q1649" s="135"/>
      <c r="R1649" s="22"/>
    </row>
    <row r="1650" spans="2:18">
      <c r="B1650" s="115"/>
      <c r="C1650" s="70"/>
      <c r="D1650" s="70"/>
      <c r="E1650" s="70"/>
      <c r="F1650" s="70"/>
      <c r="G1650" s="70"/>
      <c r="H1650" s="70"/>
      <c r="I1650" s="70"/>
      <c r="J1650" s="70"/>
      <c r="K1650" s="70"/>
      <c r="L1650" s="70"/>
      <c r="M1650" s="70"/>
      <c r="N1650" s="70"/>
      <c r="O1650" s="70"/>
      <c r="P1650" s="70"/>
      <c r="Q1650" s="41"/>
      <c r="R1650" s="22"/>
    </row>
    <row r="1651" spans="2:18">
      <c r="C1651" s="136"/>
      <c r="D1651" s="136"/>
      <c r="E1651" s="136"/>
      <c r="F1651" s="136"/>
      <c r="G1651" s="136"/>
      <c r="H1651" s="136"/>
      <c r="I1651" s="136"/>
      <c r="J1651" s="136"/>
      <c r="K1651" s="136"/>
      <c r="L1651" s="136"/>
      <c r="M1651" s="136"/>
      <c r="N1651" s="136"/>
      <c r="O1651" s="136"/>
      <c r="P1651" s="136"/>
      <c r="Q1651" s="118"/>
      <c r="R1651" s="22"/>
    </row>
    <row r="1652" spans="2:18">
      <c r="C1652" s="66"/>
      <c r="D1652" s="66"/>
      <c r="E1652" s="66"/>
      <c r="F1652" s="66"/>
      <c r="G1652" s="66"/>
      <c r="H1652" s="66"/>
      <c r="I1652" s="66"/>
      <c r="J1652" s="66"/>
      <c r="K1652" s="66"/>
      <c r="L1652" s="66"/>
      <c r="M1652" s="66"/>
      <c r="N1652" s="66"/>
      <c r="O1652" s="66"/>
      <c r="P1652" s="66"/>
      <c r="Q1652" s="149"/>
      <c r="R1652" s="22"/>
    </row>
    <row r="1653" spans="2:18" ht="18.75" customHeight="1" thickBot="1">
      <c r="C1653" s="137"/>
      <c r="D1653" s="137"/>
      <c r="E1653" s="137"/>
      <c r="F1653" s="137"/>
      <c r="G1653" s="137"/>
      <c r="H1653" s="137"/>
      <c r="I1653" s="137"/>
      <c r="J1653" s="137"/>
      <c r="K1653" s="137"/>
      <c r="L1653" s="137"/>
      <c r="M1653" s="137"/>
      <c r="N1653" s="137"/>
      <c r="O1653" s="137"/>
      <c r="P1653" s="137"/>
      <c r="Q1653" s="138"/>
    </row>
    <row r="1654" spans="2:18" ht="15.75" customHeight="1" thickTop="1">
      <c r="B1654" s="46"/>
      <c r="C1654" s="46"/>
      <c r="D1654" s="46"/>
      <c r="E1654" s="46"/>
      <c r="F1654" s="46"/>
      <c r="G1654" s="46"/>
      <c r="H1654" s="46"/>
      <c r="I1654" s="46"/>
      <c r="J1654" s="46"/>
      <c r="K1654" s="46"/>
      <c r="L1654" s="46"/>
      <c r="M1654" s="46"/>
      <c r="N1654" s="46"/>
      <c r="O1654" s="46"/>
      <c r="P1654" s="46"/>
      <c r="Q1654" s="46"/>
    </row>
    <row r="1655" spans="2:18" ht="15.75" customHeight="1">
      <c r="B1655" s="46"/>
      <c r="C1655" s="46"/>
      <c r="D1655" s="46"/>
      <c r="E1655" s="46"/>
      <c r="F1655" s="46"/>
      <c r="G1655" s="46"/>
      <c r="H1655" s="46"/>
      <c r="I1655" s="46"/>
      <c r="J1655" s="46"/>
      <c r="K1655" s="46"/>
      <c r="L1655" s="46"/>
      <c r="M1655" s="46"/>
      <c r="N1655" s="46"/>
      <c r="O1655" s="46"/>
      <c r="P1655" s="46"/>
      <c r="Q1655" s="46"/>
    </row>
    <row r="1656" spans="2:18" ht="32.25" customHeight="1">
      <c r="B1656" s="115"/>
      <c r="C1656" s="22"/>
      <c r="D1656" s="22"/>
      <c r="E1656" s="22"/>
      <c r="F1656" s="22"/>
      <c r="G1656" s="22"/>
      <c r="H1656" s="22"/>
      <c r="I1656" s="22"/>
      <c r="J1656" s="22"/>
      <c r="K1656" s="22"/>
      <c r="L1656" s="22"/>
      <c r="M1656" s="22"/>
      <c r="N1656" s="22"/>
      <c r="O1656" s="22"/>
      <c r="P1656" s="22"/>
      <c r="Q1656" s="22"/>
      <c r="R1656" s="22"/>
    </row>
    <row r="1657" spans="2:18" ht="18.75" customHeight="1">
      <c r="B1657" s="115"/>
      <c r="C1657" s="134"/>
      <c r="D1657" s="134"/>
      <c r="E1657" s="134"/>
      <c r="F1657" s="134"/>
      <c r="G1657" s="134"/>
      <c r="H1657" s="134"/>
      <c r="I1657" s="134"/>
      <c r="J1657" s="134"/>
      <c r="K1657" s="134"/>
      <c r="L1657" s="134"/>
      <c r="M1657" s="134"/>
      <c r="N1657" s="134"/>
      <c r="O1657" s="134"/>
      <c r="P1657" s="134"/>
      <c r="Q1657" s="135"/>
      <c r="R1657" s="22"/>
    </row>
    <row r="1658" spans="2:18">
      <c r="C1658" s="70"/>
      <c r="D1658" s="70"/>
      <c r="E1658" s="70"/>
      <c r="F1658" s="70"/>
      <c r="G1658" s="70"/>
      <c r="H1658" s="70"/>
      <c r="I1658" s="70"/>
      <c r="J1658" s="70"/>
      <c r="K1658" s="70"/>
      <c r="L1658" s="70"/>
      <c r="M1658" s="70"/>
      <c r="N1658" s="70"/>
      <c r="O1658" s="70"/>
      <c r="P1658" s="70"/>
      <c r="Q1658" s="41"/>
      <c r="R1658" s="22"/>
    </row>
    <row r="1659" spans="2:18">
      <c r="C1659" s="66"/>
      <c r="D1659" s="66"/>
      <c r="E1659" s="66"/>
      <c r="F1659" s="66"/>
      <c r="G1659" s="66"/>
      <c r="H1659" s="66"/>
      <c r="I1659" s="66"/>
      <c r="J1659" s="66"/>
      <c r="K1659" s="66"/>
      <c r="L1659" s="66"/>
      <c r="M1659" s="66"/>
      <c r="N1659" s="66"/>
      <c r="O1659" s="66"/>
      <c r="P1659" s="66"/>
      <c r="Q1659" s="37"/>
      <c r="R1659" s="22"/>
    </row>
    <row r="1660" spans="2:18">
      <c r="C1660" s="66"/>
      <c r="D1660" s="66"/>
      <c r="E1660" s="66"/>
      <c r="F1660" s="66"/>
      <c r="G1660" s="66"/>
      <c r="H1660" s="66"/>
      <c r="I1660" s="66"/>
      <c r="J1660" s="66"/>
      <c r="K1660" s="66"/>
      <c r="L1660" s="66"/>
      <c r="M1660" s="66"/>
      <c r="N1660" s="66"/>
      <c r="O1660" s="66"/>
      <c r="P1660" s="66"/>
      <c r="Q1660" s="37"/>
      <c r="R1660" s="22"/>
    </row>
    <row r="1661" spans="2:18" ht="18.75" customHeight="1" thickBot="1">
      <c r="C1661" s="137"/>
      <c r="D1661" s="137"/>
      <c r="E1661" s="137"/>
      <c r="F1661" s="137"/>
      <c r="G1661" s="137"/>
      <c r="H1661" s="137"/>
      <c r="I1661" s="137"/>
      <c r="J1661" s="137"/>
      <c r="K1661" s="137"/>
      <c r="L1661" s="137"/>
      <c r="M1661" s="137"/>
      <c r="N1661" s="137"/>
      <c r="O1661" s="137"/>
      <c r="P1661" s="137"/>
      <c r="Q1661" s="138"/>
    </row>
    <row r="1662" spans="2:18" ht="15.75" customHeight="1" thickTop="1">
      <c r="B1662" s="46"/>
      <c r="C1662" s="46"/>
      <c r="D1662" s="46"/>
      <c r="E1662" s="46"/>
      <c r="F1662" s="46"/>
      <c r="G1662" s="46"/>
      <c r="H1662" s="46"/>
      <c r="I1662" s="46"/>
      <c r="J1662" s="46"/>
      <c r="K1662" s="46"/>
      <c r="L1662" s="46"/>
      <c r="M1662" s="46"/>
      <c r="N1662" s="46"/>
      <c r="O1662" s="46"/>
      <c r="P1662" s="46"/>
      <c r="Q1662" s="46"/>
    </row>
    <row r="1663" spans="2:18" ht="15.75" customHeight="1">
      <c r="B1663" s="46"/>
      <c r="C1663" s="46"/>
      <c r="D1663" s="46"/>
      <c r="E1663" s="46"/>
      <c r="F1663" s="46"/>
      <c r="G1663" s="46"/>
      <c r="H1663" s="46"/>
      <c r="I1663" s="46"/>
      <c r="J1663" s="46"/>
      <c r="K1663" s="46"/>
      <c r="L1663" s="46"/>
      <c r="M1663" s="46"/>
      <c r="N1663" s="46"/>
      <c r="O1663" s="46"/>
      <c r="P1663" s="46"/>
      <c r="Q1663" s="46"/>
    </row>
    <row r="1664" spans="2:18" ht="32.25" customHeight="1">
      <c r="B1664" s="115"/>
      <c r="R1664" s="22"/>
    </row>
    <row r="1665" spans="2:21" ht="14.25">
      <c r="B1665" s="978"/>
      <c r="C1665" s="978"/>
      <c r="D1665" s="978"/>
      <c r="E1665" s="978"/>
      <c r="F1665" s="978"/>
      <c r="G1665" s="978"/>
      <c r="H1665" s="978"/>
      <c r="I1665" s="978"/>
      <c r="J1665" s="978"/>
      <c r="K1665" s="978"/>
      <c r="L1665" s="978"/>
      <c r="M1665" s="978"/>
      <c r="N1665" s="978"/>
      <c r="O1665" s="978"/>
      <c r="P1665" s="978"/>
      <c r="Q1665" s="978"/>
    </row>
    <row r="1666" spans="2:21" ht="14.25">
      <c r="B1666" s="978"/>
      <c r="C1666" s="978"/>
      <c r="D1666" s="978"/>
      <c r="E1666" s="978"/>
      <c r="F1666" s="978"/>
      <c r="G1666" s="978"/>
      <c r="H1666" s="978"/>
      <c r="I1666" s="978"/>
      <c r="J1666" s="978"/>
      <c r="K1666" s="978"/>
      <c r="L1666" s="978"/>
      <c r="M1666" s="978"/>
      <c r="N1666" s="978"/>
      <c r="O1666" s="978"/>
      <c r="P1666" s="978"/>
      <c r="Q1666" s="978"/>
      <c r="R1666" s="22"/>
    </row>
    <row r="1667" spans="2:21" ht="27.75" customHeight="1">
      <c r="B1667" s="978"/>
      <c r="C1667" s="978"/>
      <c r="D1667" s="978"/>
      <c r="E1667" s="978"/>
      <c r="F1667" s="978"/>
      <c r="G1667" s="978"/>
      <c r="H1667" s="978"/>
      <c r="I1667" s="978"/>
      <c r="J1667" s="978"/>
      <c r="K1667" s="978"/>
      <c r="L1667" s="978"/>
      <c r="M1667" s="978"/>
      <c r="N1667" s="978"/>
      <c r="O1667" s="978"/>
      <c r="P1667" s="978"/>
      <c r="Q1667" s="978"/>
      <c r="R1667" s="22"/>
    </row>
    <row r="1668" spans="2:21" ht="15.75" customHeight="1">
      <c r="B1668" s="978"/>
      <c r="C1668" s="978"/>
      <c r="D1668" s="978"/>
      <c r="E1668" s="978"/>
      <c r="F1668" s="978"/>
      <c r="G1668" s="978"/>
      <c r="H1668" s="978"/>
      <c r="I1668" s="978"/>
      <c r="J1668" s="978"/>
      <c r="K1668" s="978"/>
      <c r="L1668" s="978"/>
      <c r="M1668" s="978"/>
      <c r="N1668" s="978"/>
      <c r="O1668" s="978"/>
      <c r="P1668" s="978"/>
      <c r="Q1668" s="978"/>
    </row>
    <row r="1669" spans="2:21" ht="15.75" customHeight="1">
      <c r="B1669" s="46"/>
      <c r="C1669" s="46"/>
      <c r="D1669" s="46"/>
      <c r="E1669" s="46"/>
      <c r="F1669" s="46"/>
      <c r="G1669" s="46"/>
      <c r="H1669" s="46"/>
      <c r="I1669" s="46"/>
      <c r="J1669" s="46"/>
      <c r="K1669" s="46"/>
      <c r="L1669" s="46"/>
      <c r="M1669" s="46"/>
      <c r="N1669" s="46"/>
      <c r="O1669" s="46"/>
      <c r="P1669" s="46"/>
      <c r="Q1669" s="46"/>
    </row>
    <row r="1670" spans="2:21" ht="33" customHeight="1">
      <c r="B1670" s="130"/>
      <c r="R1670" s="22"/>
    </row>
    <row r="1671" spans="2:21">
      <c r="C1671" s="134"/>
      <c r="D1671" s="134"/>
      <c r="E1671" s="134"/>
      <c r="F1671" s="134"/>
      <c r="G1671" s="134"/>
      <c r="H1671" s="134"/>
      <c r="I1671" s="134"/>
      <c r="J1671" s="134"/>
      <c r="K1671" s="134"/>
      <c r="L1671" s="134"/>
      <c r="M1671" s="134"/>
      <c r="N1671" s="134"/>
      <c r="O1671" s="134"/>
      <c r="P1671" s="134"/>
      <c r="Q1671" s="135"/>
      <c r="R1671" s="22"/>
      <c r="U1671" s="135"/>
    </row>
    <row r="1672" spans="2:21">
      <c r="C1672" s="70"/>
      <c r="D1672" s="70"/>
      <c r="E1672" s="70"/>
      <c r="F1672" s="70"/>
      <c r="G1672" s="70"/>
      <c r="H1672" s="70"/>
      <c r="I1672" s="70"/>
      <c r="J1672" s="70"/>
      <c r="K1672" s="70"/>
      <c r="L1672" s="70"/>
      <c r="M1672" s="70"/>
      <c r="N1672" s="70"/>
      <c r="O1672" s="70"/>
      <c r="P1672" s="70"/>
      <c r="Q1672" s="41"/>
      <c r="U1672" s="135"/>
    </row>
    <row r="1673" spans="2:21">
      <c r="B1673" s="111"/>
      <c r="R1673" s="22"/>
      <c r="U1673" s="135"/>
    </row>
    <row r="1674" spans="2:21">
      <c r="C1674" s="80"/>
      <c r="D1674" s="80"/>
      <c r="E1674" s="80"/>
      <c r="F1674" s="80"/>
      <c r="G1674" s="80"/>
      <c r="H1674" s="80"/>
      <c r="I1674" s="80"/>
      <c r="J1674" s="80"/>
      <c r="K1674" s="80"/>
      <c r="L1674" s="80"/>
      <c r="M1674" s="80"/>
      <c r="N1674" s="80"/>
      <c r="O1674" s="80"/>
      <c r="P1674" s="80"/>
      <c r="Q1674" s="82"/>
      <c r="R1674" s="22"/>
      <c r="U1674" s="135"/>
    </row>
    <row r="1675" spans="2:21">
      <c r="B1675" s="34"/>
      <c r="C1675" s="80"/>
      <c r="D1675" s="80"/>
      <c r="E1675" s="80"/>
      <c r="F1675" s="80"/>
      <c r="G1675" s="80"/>
      <c r="H1675" s="80"/>
      <c r="I1675" s="80"/>
      <c r="J1675" s="80"/>
      <c r="K1675" s="80"/>
      <c r="L1675" s="80"/>
      <c r="M1675" s="80"/>
      <c r="N1675" s="80"/>
      <c r="O1675" s="80"/>
      <c r="P1675" s="80"/>
      <c r="Q1675" s="82"/>
      <c r="R1675" s="22"/>
      <c r="U1675" s="135"/>
    </row>
    <row r="1676" spans="2:21">
      <c r="B1676" s="34"/>
      <c r="C1676" s="80"/>
      <c r="D1676" s="80"/>
      <c r="E1676" s="80"/>
      <c r="F1676" s="80"/>
      <c r="G1676" s="80"/>
      <c r="H1676" s="80"/>
      <c r="I1676" s="80"/>
      <c r="J1676" s="80"/>
      <c r="K1676" s="80"/>
      <c r="L1676" s="80"/>
      <c r="M1676" s="80"/>
      <c r="N1676" s="80"/>
      <c r="O1676" s="80"/>
      <c r="P1676" s="80"/>
      <c r="Q1676" s="82"/>
      <c r="R1676" s="22"/>
      <c r="U1676" s="135"/>
    </row>
    <row r="1677" spans="2:21" ht="18" customHeight="1" thickBot="1">
      <c r="C1677" s="137"/>
      <c r="D1677" s="137"/>
      <c r="E1677" s="137"/>
      <c r="F1677" s="137"/>
      <c r="G1677" s="137"/>
      <c r="H1677" s="137"/>
      <c r="I1677" s="137"/>
      <c r="J1677" s="137"/>
      <c r="K1677" s="137"/>
      <c r="L1677" s="137"/>
      <c r="M1677" s="137"/>
      <c r="N1677" s="137"/>
      <c r="O1677" s="137"/>
      <c r="P1677" s="137"/>
      <c r="Q1677" s="138"/>
      <c r="R1677" s="22"/>
      <c r="U1677" s="135"/>
    </row>
    <row r="1678" spans="2:21" ht="15.75" customHeight="1" thickTop="1">
      <c r="C1678" s="66"/>
      <c r="D1678" s="66"/>
      <c r="E1678" s="66"/>
      <c r="F1678" s="66"/>
      <c r="G1678" s="66"/>
      <c r="H1678" s="66"/>
      <c r="I1678" s="66"/>
      <c r="J1678" s="66"/>
      <c r="K1678" s="66"/>
      <c r="L1678" s="66"/>
      <c r="M1678" s="66"/>
      <c r="N1678" s="66"/>
      <c r="O1678" s="66"/>
      <c r="P1678" s="66"/>
      <c r="Q1678" s="37"/>
    </row>
    <row r="1679" spans="2:21" ht="15.75" customHeight="1">
      <c r="B1679" s="46"/>
      <c r="C1679" s="46"/>
      <c r="D1679" s="46"/>
      <c r="E1679" s="46"/>
      <c r="F1679" s="46"/>
      <c r="G1679" s="46"/>
      <c r="H1679" s="46"/>
      <c r="I1679" s="46"/>
      <c r="J1679" s="46"/>
      <c r="K1679" s="46"/>
      <c r="L1679" s="46"/>
      <c r="M1679" s="46"/>
      <c r="N1679" s="46"/>
      <c r="O1679" s="46"/>
      <c r="P1679" s="46"/>
      <c r="Q1679" s="46"/>
    </row>
    <row r="1680" spans="2:21" ht="32.25" customHeight="1">
      <c r="B1680" s="150"/>
      <c r="R1680" s="22"/>
    </row>
    <row r="1681" spans="2:18" ht="18.75" customHeight="1">
      <c r="B1681" s="981"/>
      <c r="C1681" s="981"/>
      <c r="D1681" s="981"/>
      <c r="E1681" s="981"/>
      <c r="F1681" s="981"/>
      <c r="G1681" s="981"/>
      <c r="H1681" s="981"/>
      <c r="I1681" s="981"/>
      <c r="J1681" s="981"/>
      <c r="K1681" s="981"/>
      <c r="L1681" s="981"/>
      <c r="M1681" s="981"/>
      <c r="N1681" s="981"/>
      <c r="O1681" s="981"/>
      <c r="P1681" s="981"/>
      <c r="Q1681" s="981"/>
      <c r="R1681" s="22"/>
    </row>
    <row r="1682" spans="2:18" ht="18.75" customHeight="1">
      <c r="B1682" s="981"/>
      <c r="C1682" s="981"/>
      <c r="D1682" s="981"/>
      <c r="E1682" s="981"/>
      <c r="F1682" s="981"/>
      <c r="G1682" s="981"/>
      <c r="H1682" s="981"/>
      <c r="I1682" s="981"/>
      <c r="J1682" s="981"/>
      <c r="K1682" s="981"/>
      <c r="L1682" s="981"/>
      <c r="M1682" s="981"/>
      <c r="N1682" s="981"/>
      <c r="O1682" s="981"/>
      <c r="P1682" s="981"/>
      <c r="Q1682" s="981"/>
      <c r="R1682" s="22"/>
    </row>
    <row r="1683" spans="2:18" ht="18.75" customHeight="1">
      <c r="B1683" s="981"/>
      <c r="C1683" s="981"/>
      <c r="D1683" s="981"/>
      <c r="E1683" s="981"/>
      <c r="F1683" s="981"/>
      <c r="G1683" s="981"/>
      <c r="H1683" s="981"/>
      <c r="I1683" s="981"/>
      <c r="J1683" s="981"/>
      <c r="K1683" s="981"/>
      <c r="L1683" s="981"/>
      <c r="M1683" s="981"/>
      <c r="N1683" s="981"/>
      <c r="O1683" s="981"/>
      <c r="P1683" s="981"/>
      <c r="Q1683" s="981"/>
      <c r="R1683" s="22"/>
    </row>
    <row r="1684" spans="2:18" ht="14.25">
      <c r="C1684" s="22"/>
      <c r="D1684" s="22"/>
      <c r="E1684" s="22"/>
      <c r="F1684" s="22"/>
      <c r="G1684" s="22"/>
      <c r="H1684" s="22"/>
      <c r="I1684" s="22"/>
      <c r="J1684" s="22"/>
      <c r="K1684" s="22"/>
      <c r="L1684" s="22"/>
      <c r="M1684" s="22"/>
      <c r="N1684" s="22"/>
      <c r="O1684" s="22"/>
      <c r="P1684" s="22"/>
      <c r="Q1684" s="22"/>
    </row>
    <row r="1685" spans="2:18" ht="15.75" customHeight="1">
      <c r="C1685" s="22"/>
      <c r="D1685" s="22"/>
      <c r="E1685" s="22"/>
      <c r="F1685" s="22"/>
      <c r="G1685" s="22"/>
      <c r="H1685" s="22"/>
      <c r="I1685" s="22"/>
      <c r="J1685" s="22"/>
      <c r="K1685" s="22"/>
      <c r="L1685" s="22"/>
      <c r="M1685" s="22"/>
      <c r="N1685" s="22"/>
      <c r="O1685" s="22"/>
      <c r="P1685" s="22"/>
      <c r="Q1685" s="22"/>
    </row>
    <row r="1686" spans="2:18">
      <c r="R1686" s="22"/>
    </row>
    <row r="1687" spans="2:18" ht="16.899999999999999" customHeight="1">
      <c r="C1687" s="36"/>
      <c r="D1687" s="36"/>
      <c r="E1687" s="36"/>
      <c r="F1687" s="36"/>
      <c r="G1687" s="36"/>
      <c r="H1687" s="36"/>
      <c r="I1687" s="36"/>
      <c r="J1687" s="36"/>
      <c r="K1687" s="36"/>
      <c r="L1687" s="36"/>
      <c r="M1687" s="36"/>
      <c r="N1687" s="36"/>
      <c r="O1687" s="36"/>
      <c r="P1687" s="36"/>
      <c r="Q1687" s="36"/>
      <c r="R1687" s="22"/>
    </row>
    <row r="1688" spans="2:18" ht="21" customHeight="1" thickBot="1">
      <c r="B1688" s="100"/>
      <c r="C1688" s="101"/>
      <c r="D1688" s="101"/>
      <c r="E1688" s="101"/>
      <c r="F1688" s="101"/>
      <c r="G1688" s="101"/>
      <c r="H1688" s="101"/>
      <c r="I1688" s="101"/>
      <c r="J1688" s="101"/>
      <c r="K1688" s="101"/>
      <c r="L1688" s="101"/>
      <c r="M1688" s="101"/>
      <c r="N1688" s="101"/>
      <c r="O1688" s="101"/>
      <c r="P1688" s="101"/>
      <c r="Q1688" s="101"/>
      <c r="R1688" s="22"/>
    </row>
    <row r="1689" spans="2:18">
      <c r="B1689" s="35"/>
      <c r="C1689" s="36"/>
      <c r="D1689" s="36"/>
      <c r="E1689" s="36"/>
      <c r="F1689" s="36"/>
      <c r="G1689" s="36"/>
      <c r="H1689" s="36"/>
      <c r="I1689" s="36"/>
      <c r="J1689" s="36"/>
      <c r="K1689" s="36"/>
      <c r="L1689" s="36"/>
      <c r="M1689" s="36"/>
      <c r="N1689" s="36"/>
      <c r="O1689" s="36"/>
      <c r="P1689" s="36"/>
      <c r="Q1689" s="36"/>
      <c r="R1689" s="22"/>
    </row>
    <row r="1690" spans="2:18" ht="42" customHeight="1">
      <c r="B1690" s="148"/>
      <c r="C1690" s="39"/>
      <c r="D1690" s="39"/>
      <c r="E1690" s="39"/>
      <c r="F1690" s="39"/>
      <c r="G1690" s="39"/>
      <c r="H1690" s="39"/>
      <c r="I1690" s="39"/>
      <c r="J1690" s="39"/>
      <c r="K1690" s="39"/>
      <c r="L1690" s="39"/>
      <c r="M1690" s="39"/>
      <c r="N1690" s="39"/>
      <c r="O1690" s="39"/>
      <c r="P1690" s="39"/>
    </row>
    <row r="1691" spans="2:18" ht="15.75" customHeight="1">
      <c r="B1691" s="978"/>
      <c r="C1691" s="978"/>
      <c r="D1691" s="978"/>
      <c r="E1691" s="978"/>
      <c r="F1691" s="978"/>
      <c r="G1691" s="978"/>
      <c r="H1691" s="978"/>
      <c r="I1691" s="978"/>
      <c r="J1691" s="978"/>
      <c r="K1691" s="978"/>
      <c r="L1691" s="978"/>
      <c r="M1691" s="978"/>
      <c r="N1691" s="978"/>
      <c r="O1691" s="978"/>
      <c r="P1691" s="978"/>
      <c r="Q1691" s="978"/>
    </row>
    <row r="1692" spans="2:18" ht="15.75" customHeight="1">
      <c r="B1692" s="978"/>
      <c r="C1692" s="978"/>
      <c r="D1692" s="978"/>
      <c r="E1692" s="978"/>
      <c r="F1692" s="978"/>
      <c r="G1692" s="978"/>
      <c r="H1692" s="978"/>
      <c r="I1692" s="978"/>
      <c r="J1692" s="978"/>
      <c r="K1692" s="978"/>
      <c r="L1692" s="978"/>
      <c r="M1692" s="978"/>
      <c r="N1692" s="978"/>
      <c r="O1692" s="978"/>
      <c r="P1692" s="978"/>
      <c r="Q1692" s="978"/>
    </row>
    <row r="1693" spans="2:18" ht="15.75" customHeight="1">
      <c r="B1693" s="978"/>
      <c r="C1693" s="978"/>
      <c r="D1693" s="978"/>
      <c r="E1693" s="978"/>
      <c r="F1693" s="978"/>
      <c r="G1693" s="978"/>
      <c r="H1693" s="978"/>
      <c r="I1693" s="978"/>
      <c r="J1693" s="978"/>
      <c r="K1693" s="978"/>
      <c r="L1693" s="978"/>
      <c r="M1693" s="978"/>
      <c r="N1693" s="978"/>
      <c r="O1693" s="978"/>
      <c r="P1693" s="978"/>
      <c r="Q1693" s="978"/>
    </row>
    <row r="1694" spans="2:18" ht="15.75" customHeight="1">
      <c r="B1694" s="148"/>
      <c r="C1694" s="39"/>
      <c r="D1694" s="39"/>
      <c r="E1694" s="39"/>
      <c r="F1694" s="39"/>
      <c r="G1694" s="39"/>
      <c r="H1694" s="39"/>
      <c r="I1694" s="39"/>
      <c r="J1694" s="39"/>
      <c r="K1694" s="39"/>
      <c r="L1694" s="39"/>
      <c r="M1694" s="39"/>
      <c r="N1694" s="39"/>
      <c r="O1694" s="39"/>
      <c r="P1694" s="39"/>
    </row>
    <row r="1695" spans="2:18" ht="15.75" customHeight="1">
      <c r="B1695" s="978"/>
      <c r="C1695" s="978"/>
      <c r="D1695" s="978"/>
      <c r="E1695" s="978"/>
      <c r="F1695" s="978"/>
      <c r="G1695" s="978"/>
      <c r="H1695" s="978"/>
      <c r="I1695" s="978"/>
      <c r="J1695" s="978"/>
      <c r="K1695" s="978"/>
      <c r="L1695" s="978"/>
      <c r="M1695" s="978"/>
      <c r="N1695" s="978"/>
      <c r="O1695" s="978"/>
      <c r="P1695" s="978"/>
      <c r="Q1695" s="978"/>
    </row>
    <row r="1696" spans="2:18" ht="15.75" customHeight="1">
      <c r="B1696" s="978"/>
      <c r="C1696" s="978"/>
      <c r="D1696" s="978"/>
      <c r="E1696" s="978"/>
      <c r="F1696" s="978"/>
      <c r="G1696" s="978"/>
      <c r="H1696" s="978"/>
      <c r="I1696" s="978"/>
      <c r="J1696" s="978"/>
      <c r="K1696" s="978"/>
      <c r="L1696" s="978"/>
      <c r="M1696" s="978"/>
      <c r="N1696" s="978"/>
      <c r="O1696" s="978"/>
      <c r="P1696" s="978"/>
      <c r="Q1696" s="978"/>
    </row>
    <row r="1697" spans="2:26" ht="15.75" customHeight="1">
      <c r="B1697" s="978"/>
      <c r="C1697" s="978"/>
      <c r="D1697" s="978"/>
      <c r="E1697" s="978"/>
      <c r="F1697" s="978"/>
      <c r="G1697" s="978"/>
      <c r="H1697" s="978"/>
      <c r="I1697" s="978"/>
      <c r="J1697" s="978"/>
      <c r="K1697" s="978"/>
      <c r="L1697" s="978"/>
      <c r="M1697" s="978"/>
      <c r="N1697" s="978"/>
      <c r="O1697" s="978"/>
      <c r="P1697" s="978"/>
      <c r="Q1697" s="978"/>
    </row>
    <row r="1698" spans="2:26" ht="15.75" customHeight="1">
      <c r="B1698" s="978"/>
      <c r="C1698" s="978"/>
      <c r="D1698" s="978"/>
      <c r="E1698" s="978"/>
      <c r="F1698" s="978"/>
      <c r="G1698" s="978"/>
      <c r="H1698" s="978"/>
      <c r="I1698" s="978"/>
      <c r="J1698" s="978"/>
      <c r="K1698" s="978"/>
      <c r="L1698" s="978"/>
      <c r="M1698" s="978"/>
      <c r="N1698" s="978"/>
      <c r="O1698" s="978"/>
      <c r="P1698" s="978"/>
      <c r="Q1698" s="978"/>
    </row>
    <row r="1699" spans="2:26" ht="15.75" customHeight="1">
      <c r="B1699" s="978"/>
      <c r="C1699" s="978"/>
      <c r="D1699" s="978"/>
      <c r="E1699" s="978"/>
      <c r="F1699" s="978"/>
      <c r="G1699" s="978"/>
      <c r="H1699" s="978"/>
      <c r="I1699" s="978"/>
      <c r="J1699" s="978"/>
      <c r="K1699" s="978"/>
      <c r="L1699" s="978"/>
      <c r="M1699" s="978"/>
      <c r="N1699" s="978"/>
      <c r="O1699" s="978"/>
      <c r="P1699" s="978"/>
      <c r="Q1699" s="978"/>
    </row>
    <row r="1700" spans="2:26" ht="15.75" customHeight="1">
      <c r="B1700" s="978"/>
      <c r="C1700" s="978"/>
      <c r="D1700" s="978"/>
      <c r="E1700" s="978"/>
      <c r="F1700" s="978"/>
      <c r="G1700" s="978"/>
      <c r="H1700" s="978"/>
      <c r="I1700" s="978"/>
      <c r="J1700" s="978"/>
      <c r="K1700" s="978"/>
      <c r="L1700" s="978"/>
      <c r="M1700" s="978"/>
      <c r="N1700" s="978"/>
      <c r="O1700" s="978"/>
      <c r="P1700" s="978"/>
      <c r="Q1700" s="978"/>
    </row>
    <row r="1701" spans="2:26" ht="15.75" customHeight="1">
      <c r="B1701" s="148"/>
      <c r="C1701" s="39"/>
      <c r="D1701" s="39"/>
      <c r="E1701" s="39"/>
      <c r="F1701" s="39"/>
      <c r="G1701" s="39"/>
      <c r="H1701" s="39"/>
      <c r="I1701" s="39"/>
      <c r="J1701" s="39"/>
      <c r="K1701" s="39"/>
      <c r="L1701" s="39"/>
      <c r="M1701" s="39"/>
      <c r="N1701" s="39"/>
      <c r="O1701" s="39"/>
      <c r="P1701" s="39"/>
    </row>
    <row r="1702" spans="2:26" s="37" customFormat="1">
      <c r="B1702" s="22"/>
      <c r="C1702" s="38"/>
      <c r="D1702" s="38"/>
      <c r="E1702" s="38"/>
      <c r="F1702" s="38"/>
      <c r="G1702" s="38"/>
      <c r="H1702" s="38"/>
      <c r="I1702" s="38"/>
      <c r="J1702" s="38"/>
      <c r="K1702" s="38"/>
      <c r="L1702" s="38"/>
      <c r="M1702" s="38"/>
      <c r="N1702" s="38"/>
      <c r="O1702" s="38"/>
      <c r="P1702" s="38"/>
      <c r="Q1702" s="39"/>
      <c r="S1702" s="22"/>
      <c r="T1702" s="22"/>
      <c r="U1702" s="22"/>
      <c r="V1702" s="22"/>
      <c r="W1702" s="22"/>
      <c r="X1702" s="22"/>
      <c r="Y1702" s="22"/>
      <c r="Z1702" s="22"/>
    </row>
    <row r="1703" spans="2:26" s="37" customFormat="1" ht="15.75" customHeight="1">
      <c r="B1703" s="978"/>
      <c r="C1703" s="978"/>
      <c r="D1703" s="978"/>
      <c r="E1703" s="978"/>
      <c r="F1703" s="978"/>
      <c r="G1703" s="978"/>
      <c r="H1703" s="978"/>
      <c r="I1703" s="978"/>
      <c r="J1703" s="978"/>
      <c r="K1703" s="978"/>
      <c r="L1703" s="978"/>
      <c r="M1703" s="978"/>
      <c r="N1703" s="978"/>
      <c r="O1703" s="978"/>
      <c r="P1703" s="978"/>
      <c r="Q1703" s="978"/>
      <c r="S1703" s="22"/>
      <c r="T1703" s="22"/>
      <c r="U1703" s="22"/>
      <c r="V1703" s="22"/>
      <c r="W1703" s="22"/>
      <c r="X1703" s="22"/>
      <c r="Y1703" s="22"/>
      <c r="Z1703" s="22"/>
    </row>
    <row r="1704" spans="2:26" s="37" customFormat="1" ht="15.75" customHeight="1">
      <c r="B1704" s="978"/>
      <c r="C1704" s="978"/>
      <c r="D1704" s="978"/>
      <c r="E1704" s="978"/>
      <c r="F1704" s="978"/>
      <c r="G1704" s="978"/>
      <c r="H1704" s="978"/>
      <c r="I1704" s="978"/>
      <c r="J1704" s="978"/>
      <c r="K1704" s="978"/>
      <c r="L1704" s="978"/>
      <c r="M1704" s="978"/>
      <c r="N1704" s="978"/>
      <c r="O1704" s="978"/>
      <c r="P1704" s="978"/>
      <c r="Q1704" s="978"/>
      <c r="S1704" s="22"/>
      <c r="T1704" s="22"/>
      <c r="U1704" s="22"/>
      <c r="V1704" s="22"/>
      <c r="W1704" s="22"/>
      <c r="X1704" s="22"/>
      <c r="Y1704" s="22"/>
      <c r="Z1704" s="22"/>
    </row>
    <row r="1705" spans="2:26" s="37" customFormat="1" ht="15.75" customHeight="1">
      <c r="B1705" s="978"/>
      <c r="C1705" s="978"/>
      <c r="D1705" s="978"/>
      <c r="E1705" s="978"/>
      <c r="F1705" s="978"/>
      <c r="G1705" s="978"/>
      <c r="H1705" s="978"/>
      <c r="I1705" s="978"/>
      <c r="J1705" s="978"/>
      <c r="K1705" s="978"/>
      <c r="L1705" s="978"/>
      <c r="M1705" s="978"/>
      <c r="N1705" s="978"/>
      <c r="O1705" s="978"/>
      <c r="P1705" s="978"/>
      <c r="Q1705" s="978"/>
      <c r="S1705" s="22"/>
      <c r="T1705" s="22"/>
      <c r="U1705" s="22"/>
      <c r="V1705" s="22"/>
      <c r="W1705" s="22"/>
      <c r="X1705" s="22"/>
      <c r="Y1705" s="22"/>
      <c r="Z1705" s="22"/>
    </row>
    <row r="1706" spans="2:26" s="37" customFormat="1" ht="15.75" customHeight="1">
      <c r="B1706" s="978"/>
      <c r="C1706" s="978"/>
      <c r="D1706" s="978"/>
      <c r="E1706" s="978"/>
      <c r="F1706" s="978"/>
      <c r="G1706" s="978"/>
      <c r="H1706" s="978"/>
      <c r="I1706" s="978"/>
      <c r="J1706" s="978"/>
      <c r="K1706" s="978"/>
      <c r="L1706" s="978"/>
      <c r="M1706" s="978"/>
      <c r="N1706" s="978"/>
      <c r="O1706" s="978"/>
      <c r="P1706" s="978"/>
      <c r="Q1706" s="978"/>
      <c r="S1706" s="22"/>
      <c r="T1706" s="22"/>
      <c r="U1706" s="22"/>
      <c r="V1706" s="22"/>
      <c r="W1706" s="22"/>
      <c r="X1706" s="22"/>
      <c r="Y1706" s="22"/>
      <c r="Z1706" s="22"/>
    </row>
    <row r="1707" spans="2:26" s="37" customFormat="1" ht="15.75" customHeight="1">
      <c r="B1707" s="978"/>
      <c r="C1707" s="978"/>
      <c r="D1707" s="978"/>
      <c r="E1707" s="978"/>
      <c r="F1707" s="978"/>
      <c r="G1707" s="978"/>
      <c r="H1707" s="978"/>
      <c r="I1707" s="978"/>
      <c r="J1707" s="978"/>
      <c r="K1707" s="978"/>
      <c r="L1707" s="978"/>
      <c r="M1707" s="978"/>
      <c r="N1707" s="978"/>
      <c r="O1707" s="978"/>
      <c r="P1707" s="978"/>
      <c r="Q1707" s="978"/>
      <c r="S1707" s="22"/>
      <c r="T1707" s="22"/>
      <c r="U1707" s="22"/>
      <c r="V1707" s="22"/>
      <c r="W1707" s="22"/>
      <c r="X1707" s="22"/>
      <c r="Y1707" s="22"/>
      <c r="Z1707" s="22"/>
    </row>
    <row r="1708" spans="2:26" s="37" customFormat="1" ht="15.75" customHeight="1">
      <c r="B1708" s="978"/>
      <c r="C1708" s="978"/>
      <c r="D1708" s="978"/>
      <c r="E1708" s="978"/>
      <c r="F1708" s="978"/>
      <c r="G1708" s="978"/>
      <c r="H1708" s="978"/>
      <c r="I1708" s="978"/>
      <c r="J1708" s="978"/>
      <c r="K1708" s="978"/>
      <c r="L1708" s="978"/>
      <c r="M1708" s="978"/>
      <c r="N1708" s="978"/>
      <c r="O1708" s="978"/>
      <c r="P1708" s="978"/>
      <c r="Q1708" s="978"/>
      <c r="S1708" s="22"/>
      <c r="T1708" s="22"/>
      <c r="U1708" s="22"/>
      <c r="V1708" s="22"/>
      <c r="W1708" s="22"/>
      <c r="X1708" s="22"/>
      <c r="Y1708" s="22"/>
      <c r="Z1708" s="22"/>
    </row>
    <row r="1709" spans="2:26" s="37" customFormat="1" ht="15.75" customHeight="1">
      <c r="B1709" s="978"/>
      <c r="C1709" s="978"/>
      <c r="D1709" s="978"/>
      <c r="E1709" s="978"/>
      <c r="F1709" s="978"/>
      <c r="G1709" s="978"/>
      <c r="H1709" s="978"/>
      <c r="I1709" s="978"/>
      <c r="J1709" s="978"/>
      <c r="K1709" s="978"/>
      <c r="L1709" s="978"/>
      <c r="M1709" s="978"/>
      <c r="N1709" s="978"/>
      <c r="O1709" s="978"/>
      <c r="P1709" s="978"/>
      <c r="Q1709" s="978"/>
      <c r="S1709" s="22"/>
      <c r="T1709" s="22"/>
      <c r="U1709" s="22"/>
      <c r="V1709" s="22"/>
      <c r="W1709" s="22"/>
      <c r="X1709" s="22"/>
      <c r="Y1709" s="22"/>
      <c r="Z1709" s="22"/>
    </row>
    <row r="1710" spans="2:26" s="37" customFormat="1" ht="15.75" customHeight="1">
      <c r="B1710" s="978"/>
      <c r="C1710" s="978"/>
      <c r="D1710" s="978"/>
      <c r="E1710" s="978"/>
      <c r="F1710" s="978"/>
      <c r="G1710" s="978"/>
      <c r="H1710" s="978"/>
      <c r="I1710" s="978"/>
      <c r="J1710" s="978"/>
      <c r="K1710" s="978"/>
      <c r="L1710" s="978"/>
      <c r="M1710" s="978"/>
      <c r="N1710" s="978"/>
      <c r="O1710" s="978"/>
      <c r="P1710" s="978"/>
      <c r="Q1710" s="978"/>
      <c r="S1710" s="22"/>
      <c r="T1710" s="22"/>
      <c r="U1710" s="22"/>
      <c r="V1710" s="22"/>
      <c r="W1710" s="22"/>
      <c r="X1710" s="22"/>
      <c r="Y1710" s="22"/>
      <c r="Z1710" s="22"/>
    </row>
    <row r="1711" spans="2:26" s="37" customFormat="1" ht="15.75" customHeight="1">
      <c r="B1711" s="45"/>
      <c r="C1711" s="45"/>
      <c r="D1711" s="45"/>
      <c r="E1711" s="45"/>
      <c r="F1711" s="45"/>
      <c r="G1711" s="45"/>
      <c r="H1711" s="45"/>
      <c r="I1711" s="45"/>
      <c r="J1711" s="45"/>
      <c r="K1711" s="45"/>
      <c r="L1711" s="45"/>
      <c r="M1711" s="45"/>
      <c r="N1711" s="45"/>
      <c r="O1711" s="45"/>
      <c r="P1711" s="45"/>
      <c r="Q1711" s="45"/>
      <c r="S1711" s="22"/>
      <c r="T1711" s="22"/>
      <c r="U1711" s="22"/>
      <c r="V1711" s="22"/>
      <c r="W1711" s="22"/>
      <c r="X1711" s="22"/>
      <c r="Y1711" s="22"/>
      <c r="Z1711" s="22"/>
    </row>
    <row r="1712" spans="2:26" s="37" customFormat="1" ht="15.75" customHeight="1">
      <c r="B1712" s="978"/>
      <c r="C1712" s="978"/>
      <c r="D1712" s="978"/>
      <c r="E1712" s="978"/>
      <c r="F1712" s="978"/>
      <c r="G1712" s="978"/>
      <c r="H1712" s="978"/>
      <c r="I1712" s="978"/>
      <c r="J1712" s="978"/>
      <c r="K1712" s="978"/>
      <c r="L1712" s="978"/>
      <c r="M1712" s="978"/>
      <c r="N1712" s="978"/>
      <c r="O1712" s="978"/>
      <c r="P1712" s="978"/>
      <c r="Q1712" s="978"/>
      <c r="S1712" s="22"/>
      <c r="T1712" s="22"/>
      <c r="U1712" s="22"/>
      <c r="V1712" s="22"/>
      <c r="W1712" s="22"/>
      <c r="X1712" s="22"/>
      <c r="Y1712" s="22"/>
      <c r="Z1712" s="22"/>
    </row>
    <row r="1713" spans="2:26" s="37" customFormat="1" ht="15.75" customHeight="1">
      <c r="B1713" s="978"/>
      <c r="C1713" s="978"/>
      <c r="D1713" s="978"/>
      <c r="E1713" s="978"/>
      <c r="F1713" s="978"/>
      <c r="G1713" s="978"/>
      <c r="H1713" s="978"/>
      <c r="I1713" s="978"/>
      <c r="J1713" s="978"/>
      <c r="K1713" s="978"/>
      <c r="L1713" s="978"/>
      <c r="M1713" s="978"/>
      <c r="N1713" s="978"/>
      <c r="O1713" s="978"/>
      <c r="P1713" s="978"/>
      <c r="Q1713" s="978"/>
      <c r="S1713" s="22"/>
      <c r="T1713" s="22"/>
      <c r="U1713" s="22"/>
      <c r="V1713" s="22"/>
      <c r="W1713" s="22"/>
      <c r="X1713" s="22"/>
      <c r="Y1713" s="22"/>
      <c r="Z1713" s="22"/>
    </row>
    <row r="1714" spans="2:26" s="37" customFormat="1" ht="15.75" customHeight="1">
      <c r="B1714" s="978"/>
      <c r="C1714" s="978"/>
      <c r="D1714" s="978"/>
      <c r="E1714" s="978"/>
      <c r="F1714" s="978"/>
      <c r="G1714" s="978"/>
      <c r="H1714" s="978"/>
      <c r="I1714" s="978"/>
      <c r="J1714" s="978"/>
      <c r="K1714" s="978"/>
      <c r="L1714" s="978"/>
      <c r="M1714" s="978"/>
      <c r="N1714" s="978"/>
      <c r="O1714" s="978"/>
      <c r="P1714" s="978"/>
      <c r="Q1714" s="978"/>
      <c r="S1714" s="22"/>
      <c r="T1714" s="22"/>
      <c r="U1714" s="22"/>
      <c r="V1714" s="22"/>
      <c r="W1714" s="22"/>
      <c r="X1714" s="22"/>
      <c r="Y1714" s="22"/>
      <c r="Z1714" s="22"/>
    </row>
    <row r="1715" spans="2:26" s="37" customFormat="1" ht="15.75" customHeight="1">
      <c r="B1715" s="45"/>
      <c r="C1715" s="45"/>
      <c r="D1715" s="45"/>
      <c r="E1715" s="45"/>
      <c r="F1715" s="45"/>
      <c r="G1715" s="45"/>
      <c r="H1715" s="45"/>
      <c r="I1715" s="45"/>
      <c r="J1715" s="45"/>
      <c r="K1715" s="45"/>
      <c r="L1715" s="45"/>
      <c r="M1715" s="45"/>
      <c r="N1715" s="45"/>
      <c r="O1715" s="45"/>
      <c r="P1715" s="45"/>
      <c r="Q1715" s="45"/>
      <c r="S1715" s="22"/>
      <c r="T1715" s="22"/>
      <c r="U1715" s="22"/>
      <c r="V1715" s="22"/>
      <c r="W1715" s="22"/>
      <c r="X1715" s="22"/>
      <c r="Y1715" s="22"/>
      <c r="Z1715" s="22"/>
    </row>
    <row r="1716" spans="2:26" s="37" customFormat="1" ht="15.75" customHeight="1">
      <c r="B1716" s="132"/>
      <c r="C1716" s="132"/>
      <c r="D1716" s="132"/>
      <c r="E1716" s="132"/>
      <c r="F1716" s="132"/>
      <c r="G1716" s="132"/>
      <c r="H1716" s="132"/>
      <c r="I1716" s="132"/>
      <c r="J1716" s="132"/>
      <c r="K1716" s="132"/>
      <c r="L1716" s="132"/>
      <c r="M1716" s="132"/>
      <c r="N1716" s="132"/>
      <c r="O1716" s="132"/>
      <c r="P1716" s="132"/>
      <c r="Q1716" s="132"/>
      <c r="S1716" s="22"/>
      <c r="T1716" s="22"/>
      <c r="U1716" s="22"/>
      <c r="V1716" s="22"/>
      <c r="W1716" s="22"/>
      <c r="X1716" s="22"/>
      <c r="Y1716" s="22"/>
      <c r="Z1716" s="22"/>
    </row>
    <row r="1717" spans="2:26" s="37" customFormat="1" ht="32.25" customHeight="1">
      <c r="B1717" s="115"/>
      <c r="C1717" s="132"/>
      <c r="D1717" s="132"/>
      <c r="E1717" s="132"/>
      <c r="F1717" s="132"/>
      <c r="G1717" s="132"/>
      <c r="H1717" s="132"/>
      <c r="I1717" s="132"/>
      <c r="J1717" s="132"/>
      <c r="K1717" s="132"/>
      <c r="L1717" s="132"/>
      <c r="M1717" s="132"/>
      <c r="N1717" s="132"/>
      <c r="O1717" s="132"/>
      <c r="P1717" s="132"/>
      <c r="Q1717" s="132"/>
      <c r="S1717" s="22"/>
      <c r="T1717" s="22"/>
      <c r="U1717" s="22"/>
      <c r="V1717" s="22"/>
      <c r="W1717" s="22"/>
      <c r="X1717" s="22"/>
      <c r="Y1717" s="22"/>
      <c r="Z1717" s="22"/>
    </row>
    <row r="1718" spans="2:26" ht="15.75" customHeight="1">
      <c r="B1718" s="132"/>
      <c r="C1718" s="132"/>
      <c r="D1718" s="132"/>
      <c r="E1718" s="132"/>
      <c r="F1718" s="132"/>
      <c r="G1718" s="132"/>
      <c r="H1718" s="132"/>
      <c r="I1718" s="132"/>
      <c r="J1718" s="132"/>
      <c r="K1718" s="132"/>
      <c r="L1718" s="132"/>
      <c r="M1718" s="132"/>
      <c r="N1718" s="132"/>
      <c r="O1718" s="132"/>
      <c r="P1718" s="132"/>
      <c r="Q1718" s="132"/>
    </row>
    <row r="1719" spans="2:26" ht="15.75" customHeight="1">
      <c r="B1719" s="978"/>
      <c r="C1719" s="978"/>
      <c r="D1719" s="978"/>
      <c r="E1719" s="978"/>
      <c r="F1719" s="978"/>
      <c r="G1719" s="978"/>
      <c r="H1719" s="978"/>
      <c r="I1719" s="978"/>
      <c r="J1719" s="978"/>
      <c r="K1719" s="978"/>
      <c r="L1719" s="978"/>
      <c r="M1719" s="978"/>
      <c r="N1719" s="978"/>
      <c r="O1719" s="978"/>
      <c r="P1719" s="978"/>
      <c r="Q1719" s="978"/>
    </row>
    <row r="1720" spans="2:26" ht="15.75" customHeight="1">
      <c r="B1720" s="978"/>
      <c r="C1720" s="978"/>
      <c r="D1720" s="978"/>
      <c r="E1720" s="978"/>
      <c r="F1720" s="978"/>
      <c r="G1720" s="978"/>
      <c r="H1720" s="978"/>
      <c r="I1720" s="978"/>
      <c r="J1720" s="978"/>
      <c r="K1720" s="978"/>
      <c r="L1720" s="978"/>
      <c r="M1720" s="978"/>
      <c r="N1720" s="978"/>
      <c r="O1720" s="978"/>
      <c r="P1720" s="978"/>
      <c r="Q1720" s="978"/>
    </row>
    <row r="1721" spans="2:26" ht="15.75" customHeight="1">
      <c r="B1721" s="978"/>
      <c r="C1721" s="978"/>
      <c r="D1721" s="978"/>
      <c r="E1721" s="978"/>
      <c r="F1721" s="978"/>
      <c r="G1721" s="978"/>
      <c r="H1721" s="978"/>
      <c r="I1721" s="978"/>
      <c r="J1721" s="978"/>
      <c r="K1721" s="978"/>
      <c r="L1721" s="978"/>
      <c r="M1721" s="978"/>
      <c r="N1721" s="978"/>
      <c r="O1721" s="978"/>
      <c r="P1721" s="978"/>
      <c r="Q1721" s="978"/>
    </row>
    <row r="1722" spans="2:26" ht="15.75" customHeight="1">
      <c r="B1722" s="978"/>
      <c r="C1722" s="978"/>
      <c r="D1722" s="978"/>
      <c r="E1722" s="978"/>
      <c r="F1722" s="978"/>
      <c r="G1722" s="978"/>
      <c r="H1722" s="978"/>
      <c r="I1722" s="978"/>
      <c r="J1722" s="978"/>
      <c r="K1722" s="978"/>
      <c r="L1722" s="978"/>
      <c r="M1722" s="978"/>
      <c r="N1722" s="978"/>
      <c r="O1722" s="978"/>
      <c r="P1722" s="978"/>
      <c r="Q1722" s="978"/>
    </row>
    <row r="1723" spans="2:26" ht="15.75" customHeight="1">
      <c r="B1723" s="978"/>
      <c r="C1723" s="978"/>
      <c r="D1723" s="978"/>
      <c r="E1723" s="978"/>
      <c r="F1723" s="978"/>
      <c r="G1723" s="978"/>
      <c r="H1723" s="978"/>
      <c r="I1723" s="978"/>
      <c r="J1723" s="978"/>
      <c r="K1723" s="978"/>
      <c r="L1723" s="978"/>
      <c r="M1723" s="978"/>
      <c r="N1723" s="978"/>
      <c r="O1723" s="978"/>
      <c r="P1723" s="978"/>
      <c r="Q1723" s="978"/>
      <c r="R1723" s="22"/>
    </row>
    <row r="1724" spans="2:26" ht="16.899999999999999" customHeight="1">
      <c r="B1724" s="978"/>
      <c r="C1724" s="978"/>
      <c r="D1724" s="978"/>
      <c r="E1724" s="978"/>
      <c r="F1724" s="978"/>
      <c r="G1724" s="978"/>
      <c r="H1724" s="978"/>
      <c r="I1724" s="978"/>
      <c r="J1724" s="978"/>
      <c r="K1724" s="978"/>
      <c r="L1724" s="978"/>
      <c r="M1724" s="978"/>
      <c r="N1724" s="978"/>
      <c r="O1724" s="978"/>
      <c r="P1724" s="978"/>
      <c r="Q1724" s="978"/>
      <c r="R1724" s="22"/>
    </row>
    <row r="1725" spans="2:26" ht="15.75" customHeight="1">
      <c r="B1725" s="978"/>
      <c r="C1725" s="978"/>
      <c r="D1725" s="978"/>
      <c r="E1725" s="978"/>
      <c r="F1725" s="978"/>
      <c r="G1725" s="978"/>
      <c r="H1725" s="978"/>
      <c r="I1725" s="978"/>
      <c r="J1725" s="978"/>
      <c r="K1725" s="978"/>
      <c r="L1725" s="978"/>
      <c r="M1725" s="978"/>
      <c r="N1725" s="978"/>
      <c r="O1725" s="978"/>
      <c r="P1725" s="978"/>
      <c r="Q1725" s="978"/>
      <c r="R1725" s="22"/>
    </row>
    <row r="1726" spans="2:26" ht="24" customHeight="1">
      <c r="B1726" s="978"/>
      <c r="C1726" s="978"/>
      <c r="D1726" s="978"/>
      <c r="E1726" s="978"/>
      <c r="F1726" s="978"/>
      <c r="G1726" s="978"/>
      <c r="H1726" s="978"/>
      <c r="I1726" s="978"/>
      <c r="J1726" s="978"/>
      <c r="K1726" s="978"/>
      <c r="L1726" s="978"/>
      <c r="M1726" s="978"/>
      <c r="N1726" s="978"/>
      <c r="O1726" s="978"/>
      <c r="P1726" s="978"/>
      <c r="Q1726" s="978"/>
      <c r="R1726" s="22"/>
    </row>
    <row r="1727" spans="2:26" ht="15.75" customHeight="1">
      <c r="B1727" s="978"/>
      <c r="C1727" s="978"/>
      <c r="D1727" s="978"/>
      <c r="E1727" s="978"/>
      <c r="F1727" s="978"/>
      <c r="G1727" s="978"/>
      <c r="H1727" s="978"/>
      <c r="I1727" s="978"/>
      <c r="J1727" s="978"/>
      <c r="K1727" s="978"/>
      <c r="L1727" s="978"/>
      <c r="M1727" s="978"/>
      <c r="N1727" s="978"/>
      <c r="O1727" s="978"/>
      <c r="P1727" s="978"/>
      <c r="Q1727" s="978"/>
      <c r="R1727" s="22"/>
    </row>
    <row r="1728" spans="2:26" ht="15.75" customHeight="1">
      <c r="B1728" s="978"/>
      <c r="C1728" s="978"/>
      <c r="D1728" s="978"/>
      <c r="E1728" s="978"/>
      <c r="F1728" s="978"/>
      <c r="G1728" s="978"/>
      <c r="H1728" s="978"/>
      <c r="I1728" s="978"/>
      <c r="J1728" s="978"/>
      <c r="K1728" s="978"/>
      <c r="L1728" s="978"/>
      <c r="M1728" s="978"/>
      <c r="N1728" s="978"/>
      <c r="O1728" s="978"/>
      <c r="P1728" s="978"/>
      <c r="Q1728" s="978"/>
      <c r="R1728" s="22"/>
    </row>
    <row r="1729" spans="2:18" ht="15.75" customHeight="1">
      <c r="B1729" s="978"/>
      <c r="C1729" s="978"/>
      <c r="D1729" s="978"/>
      <c r="E1729" s="978"/>
      <c r="F1729" s="978"/>
      <c r="G1729" s="978"/>
      <c r="H1729" s="978"/>
      <c r="I1729" s="978"/>
      <c r="J1729" s="978"/>
      <c r="K1729" s="978"/>
      <c r="L1729" s="978"/>
      <c r="M1729" s="978"/>
      <c r="N1729" s="978"/>
      <c r="O1729" s="978"/>
      <c r="P1729" s="978"/>
      <c r="Q1729" s="978"/>
      <c r="R1729" s="22"/>
    </row>
    <row r="1730" spans="2:18" ht="15.75" customHeight="1">
      <c r="B1730" s="978"/>
      <c r="C1730" s="978"/>
      <c r="D1730" s="978"/>
      <c r="E1730" s="978"/>
      <c r="F1730" s="978"/>
      <c r="G1730" s="978"/>
      <c r="H1730" s="978"/>
      <c r="I1730" s="978"/>
      <c r="J1730" s="978"/>
      <c r="K1730" s="978"/>
      <c r="L1730" s="978"/>
      <c r="M1730" s="978"/>
      <c r="N1730" s="978"/>
      <c r="O1730" s="978"/>
      <c r="P1730" s="978"/>
      <c r="Q1730" s="978"/>
      <c r="R1730" s="22"/>
    </row>
    <row r="1731" spans="2:18" ht="15.75" customHeight="1">
      <c r="B1731" s="978"/>
      <c r="C1731" s="978"/>
      <c r="D1731" s="978"/>
      <c r="E1731" s="978"/>
      <c r="F1731" s="978"/>
      <c r="G1731" s="978"/>
      <c r="H1731" s="978"/>
      <c r="I1731" s="978"/>
      <c r="J1731" s="978"/>
      <c r="K1731" s="978"/>
      <c r="L1731" s="978"/>
      <c r="M1731" s="978"/>
      <c r="N1731" s="978"/>
      <c r="O1731" s="978"/>
      <c r="P1731" s="978"/>
      <c r="Q1731" s="978"/>
      <c r="R1731" s="22"/>
    </row>
    <row r="1732" spans="2:18" ht="15.75" customHeight="1">
      <c r="R1732" s="22"/>
    </row>
    <row r="1733" spans="2:18" ht="37.5" customHeight="1">
      <c r="B1733" s="115"/>
      <c r="R1733" s="22"/>
    </row>
    <row r="1734" spans="2:18" ht="16.5" customHeight="1"/>
    <row r="1735" spans="2:18" ht="16.5" customHeight="1"/>
    <row r="1736" spans="2:18" ht="16.5" customHeight="1">
      <c r="B1736" s="40"/>
    </row>
    <row r="1737" spans="2:18" ht="16.5" customHeight="1">
      <c r="C1737" s="84"/>
      <c r="D1737" s="84"/>
      <c r="E1737" s="84"/>
      <c r="F1737" s="84"/>
      <c r="G1737" s="84"/>
      <c r="H1737" s="84"/>
      <c r="I1737" s="84"/>
      <c r="J1737" s="84"/>
      <c r="K1737" s="84"/>
      <c r="L1737" s="84"/>
      <c r="M1737" s="84"/>
      <c r="N1737" s="84"/>
      <c r="O1737" s="84"/>
      <c r="P1737" s="84"/>
      <c r="Q1737" s="135"/>
    </row>
    <row r="1738" spans="2:18" ht="16.5" customHeight="1">
      <c r="C1738" s="70"/>
      <c r="D1738" s="70"/>
      <c r="E1738" s="70"/>
      <c r="F1738" s="70"/>
      <c r="G1738" s="70"/>
      <c r="H1738" s="70"/>
      <c r="I1738" s="70"/>
      <c r="J1738" s="70"/>
      <c r="K1738" s="70"/>
      <c r="L1738" s="70"/>
      <c r="M1738" s="70"/>
      <c r="N1738" s="70"/>
      <c r="O1738" s="70"/>
      <c r="P1738" s="70"/>
      <c r="Q1738" s="41"/>
    </row>
    <row r="1740" spans="2:18">
      <c r="R1740" s="22"/>
    </row>
    <row r="1741" spans="2:18">
      <c r="R1741" s="22"/>
    </row>
    <row r="1742" spans="2:18" ht="15.75" thickBot="1">
      <c r="C1742" s="137"/>
      <c r="D1742" s="137"/>
      <c r="E1742" s="137"/>
      <c r="F1742" s="137"/>
      <c r="G1742" s="137"/>
      <c r="H1742" s="137"/>
      <c r="I1742" s="137"/>
      <c r="J1742" s="137"/>
      <c r="K1742" s="137"/>
      <c r="L1742" s="137"/>
      <c r="M1742" s="137"/>
      <c r="N1742" s="137"/>
      <c r="O1742" s="137"/>
      <c r="P1742" s="137"/>
      <c r="Q1742" s="138"/>
      <c r="R1742" s="22"/>
    </row>
    <row r="1743" spans="2:18" thickTop="1">
      <c r="C1743" s="39"/>
      <c r="D1743" s="39"/>
      <c r="E1743" s="39"/>
      <c r="F1743" s="39"/>
      <c r="G1743" s="39"/>
      <c r="H1743" s="39"/>
      <c r="I1743" s="39"/>
      <c r="J1743" s="39"/>
      <c r="K1743" s="39"/>
      <c r="L1743" s="39"/>
      <c r="M1743" s="39"/>
      <c r="N1743" s="39"/>
      <c r="O1743" s="39"/>
      <c r="P1743" s="39"/>
      <c r="Q1743" s="22"/>
      <c r="R1743" s="22"/>
    </row>
    <row r="1744" spans="2:18" ht="15.75" customHeight="1">
      <c r="B1744" s="981"/>
      <c r="C1744" s="981"/>
      <c r="D1744" s="981"/>
      <c r="E1744" s="981"/>
      <c r="F1744" s="981"/>
      <c r="G1744" s="981"/>
      <c r="H1744" s="981"/>
      <c r="I1744" s="981"/>
      <c r="J1744" s="981"/>
      <c r="K1744" s="981"/>
      <c r="L1744" s="981"/>
      <c r="M1744" s="981"/>
      <c r="N1744" s="981"/>
      <c r="O1744" s="981"/>
      <c r="P1744" s="981"/>
      <c r="Q1744" s="981"/>
      <c r="R1744" s="22"/>
    </row>
    <row r="1745" spans="2:18" ht="15.75" customHeight="1">
      <c r="B1745" s="981"/>
      <c r="C1745" s="981"/>
      <c r="D1745" s="981"/>
      <c r="E1745" s="981"/>
      <c r="F1745" s="981"/>
      <c r="G1745" s="981"/>
      <c r="H1745" s="981"/>
      <c r="I1745" s="981"/>
      <c r="J1745" s="981"/>
      <c r="K1745" s="981"/>
      <c r="L1745" s="981"/>
      <c r="M1745" s="981"/>
      <c r="N1745" s="981"/>
      <c r="O1745" s="981"/>
      <c r="P1745" s="981"/>
      <c r="Q1745" s="981"/>
      <c r="R1745" s="22"/>
    </row>
    <row r="1746" spans="2:18" ht="15.75" customHeight="1">
      <c r="B1746" s="981"/>
      <c r="C1746" s="981"/>
      <c r="D1746" s="981"/>
      <c r="E1746" s="981"/>
      <c r="F1746" s="981"/>
      <c r="G1746" s="981"/>
      <c r="H1746" s="981"/>
      <c r="I1746" s="981"/>
      <c r="J1746" s="981"/>
      <c r="K1746" s="981"/>
      <c r="L1746" s="981"/>
      <c r="M1746" s="981"/>
      <c r="N1746" s="981"/>
      <c r="O1746" s="981"/>
      <c r="P1746" s="981"/>
      <c r="Q1746" s="981"/>
    </row>
    <row r="1747" spans="2:18" ht="15.6" customHeight="1">
      <c r="B1747" s="981"/>
      <c r="C1747" s="981"/>
      <c r="D1747" s="981"/>
      <c r="E1747" s="981"/>
      <c r="F1747" s="981"/>
      <c r="G1747" s="981"/>
      <c r="H1747" s="981"/>
      <c r="I1747" s="981"/>
      <c r="J1747" s="981"/>
      <c r="K1747" s="981"/>
      <c r="L1747" s="981"/>
      <c r="M1747" s="981"/>
      <c r="N1747" s="981"/>
      <c r="O1747" s="981"/>
      <c r="P1747" s="981"/>
      <c r="Q1747" s="981"/>
      <c r="R1747" s="22"/>
    </row>
    <row r="1748" spans="2:18" ht="18.75" customHeight="1">
      <c r="B1748" s="981"/>
      <c r="C1748" s="981"/>
      <c r="D1748" s="981"/>
      <c r="E1748" s="981"/>
      <c r="F1748" s="981"/>
      <c r="G1748" s="981"/>
      <c r="H1748" s="981"/>
      <c r="I1748" s="981"/>
      <c r="J1748" s="981"/>
      <c r="K1748" s="981"/>
      <c r="L1748" s="981"/>
      <c r="M1748" s="981"/>
      <c r="N1748" s="981"/>
      <c r="O1748" s="981"/>
      <c r="P1748" s="981"/>
      <c r="Q1748" s="981"/>
      <c r="R1748" s="22"/>
    </row>
    <row r="1749" spans="2:18" ht="18.75" customHeight="1">
      <c r="B1749" s="981"/>
      <c r="C1749" s="981"/>
      <c r="D1749" s="981"/>
      <c r="E1749" s="981"/>
      <c r="F1749" s="981"/>
      <c r="G1749" s="981"/>
      <c r="H1749" s="981"/>
      <c r="I1749" s="981"/>
      <c r="J1749" s="981"/>
      <c r="K1749" s="981"/>
      <c r="L1749" s="981"/>
      <c r="M1749" s="981"/>
      <c r="N1749" s="981"/>
      <c r="O1749" s="981"/>
      <c r="P1749" s="981"/>
      <c r="Q1749" s="981"/>
      <c r="R1749" s="22"/>
    </row>
    <row r="1750" spans="2:18" ht="18.75" customHeight="1">
      <c r="B1750" s="46"/>
      <c r="C1750" s="46"/>
      <c r="D1750" s="46"/>
      <c r="E1750" s="46"/>
      <c r="F1750" s="46"/>
      <c r="G1750" s="46"/>
      <c r="H1750" s="46"/>
      <c r="I1750" s="46"/>
      <c r="J1750" s="46"/>
      <c r="K1750" s="46"/>
      <c r="L1750" s="46"/>
      <c r="M1750" s="46"/>
      <c r="N1750" s="46"/>
      <c r="O1750" s="46"/>
      <c r="P1750" s="46"/>
      <c r="Q1750" s="46"/>
      <c r="R1750" s="22"/>
    </row>
    <row r="1751" spans="2:18" ht="18.75" customHeight="1">
      <c r="B1751" s="46"/>
      <c r="C1751" s="46"/>
      <c r="D1751" s="46"/>
      <c r="E1751" s="46"/>
      <c r="F1751" s="46"/>
      <c r="G1751" s="46"/>
      <c r="H1751" s="46"/>
      <c r="I1751" s="46"/>
      <c r="J1751" s="46"/>
      <c r="K1751" s="46"/>
      <c r="L1751" s="46"/>
      <c r="M1751" s="46"/>
      <c r="N1751" s="46"/>
      <c r="O1751" s="46"/>
      <c r="P1751" s="46"/>
      <c r="Q1751" s="46"/>
      <c r="R1751" s="22"/>
    </row>
    <row r="1752" spans="2:18" ht="18.75" customHeight="1">
      <c r="B1752" s="46"/>
      <c r="C1752" s="46"/>
      <c r="D1752" s="46"/>
      <c r="E1752" s="46"/>
      <c r="F1752" s="46"/>
      <c r="G1752" s="46"/>
      <c r="H1752" s="46"/>
      <c r="I1752" s="46"/>
      <c r="J1752" s="46"/>
      <c r="K1752" s="46"/>
      <c r="L1752" s="46"/>
      <c r="M1752" s="46"/>
      <c r="N1752" s="46"/>
      <c r="O1752" s="46"/>
      <c r="P1752" s="46"/>
      <c r="Q1752" s="46"/>
      <c r="R1752" s="22"/>
    </row>
    <row r="1753" spans="2:18" ht="18.75" customHeight="1">
      <c r="B1753" s="46"/>
      <c r="C1753" s="46"/>
      <c r="D1753" s="46"/>
      <c r="E1753" s="46"/>
      <c r="F1753" s="46"/>
      <c r="G1753" s="46"/>
      <c r="H1753" s="46"/>
      <c r="I1753" s="46"/>
      <c r="J1753" s="46"/>
      <c r="K1753" s="46"/>
      <c r="L1753" s="46"/>
      <c r="M1753" s="46"/>
      <c r="N1753" s="46"/>
      <c r="O1753" s="46"/>
      <c r="P1753" s="46"/>
      <c r="Q1753" s="46"/>
      <c r="R1753" s="22"/>
    </row>
    <row r="1754" spans="2:18" ht="18.75" customHeight="1">
      <c r="B1754" s="46"/>
      <c r="C1754" s="46"/>
      <c r="D1754" s="46"/>
      <c r="E1754" s="46"/>
      <c r="F1754" s="46"/>
      <c r="G1754" s="46"/>
      <c r="H1754" s="46"/>
      <c r="I1754" s="46"/>
      <c r="J1754" s="46"/>
      <c r="K1754" s="46"/>
      <c r="L1754" s="46"/>
      <c r="M1754" s="46"/>
      <c r="N1754" s="46"/>
      <c r="O1754" s="46"/>
      <c r="P1754" s="46"/>
      <c r="Q1754" s="46"/>
      <c r="R1754" s="22"/>
    </row>
    <row r="1755" spans="2:18" ht="15.75" customHeight="1">
      <c r="R1755" s="22"/>
    </row>
    <row r="1758" spans="2:18">
      <c r="C1758" s="36"/>
      <c r="D1758" s="36"/>
      <c r="E1758" s="36"/>
      <c r="F1758" s="36"/>
      <c r="G1758" s="36"/>
      <c r="H1758" s="36"/>
      <c r="I1758" s="36"/>
      <c r="J1758" s="36"/>
      <c r="K1758" s="36"/>
      <c r="L1758" s="36"/>
      <c r="M1758" s="36"/>
      <c r="N1758" s="36"/>
      <c r="O1758" s="36"/>
      <c r="P1758" s="36"/>
      <c r="Q1758" s="36"/>
      <c r="R1758" s="22"/>
    </row>
    <row r="1759" spans="2:18" ht="15.75" thickBot="1">
      <c r="B1759" s="100"/>
      <c r="C1759" s="101"/>
      <c r="D1759" s="101"/>
      <c r="E1759" s="101"/>
      <c r="F1759" s="101"/>
      <c r="G1759" s="101"/>
      <c r="H1759" s="101"/>
      <c r="I1759" s="101"/>
      <c r="J1759" s="101"/>
      <c r="K1759" s="101"/>
      <c r="L1759" s="101"/>
      <c r="M1759" s="101"/>
      <c r="N1759" s="101"/>
      <c r="O1759" s="101"/>
      <c r="P1759" s="101"/>
      <c r="Q1759" s="101"/>
      <c r="R1759" s="22"/>
    </row>
    <row r="1761" spans="2:26" ht="28.5" customHeight="1">
      <c r="B1761" s="115"/>
    </row>
    <row r="1763" spans="2:26" ht="18.75" customHeight="1">
      <c r="B1763" s="982"/>
      <c r="C1763" s="982"/>
      <c r="D1763" s="982"/>
      <c r="E1763" s="982"/>
      <c r="F1763" s="982"/>
      <c r="G1763" s="982"/>
      <c r="H1763" s="982"/>
      <c r="I1763" s="982"/>
      <c r="J1763" s="982"/>
      <c r="K1763" s="982"/>
      <c r="L1763" s="982"/>
      <c r="M1763" s="982"/>
      <c r="N1763" s="982"/>
      <c r="O1763" s="982"/>
      <c r="P1763" s="982"/>
      <c r="Q1763" s="982"/>
      <c r="R1763" s="151"/>
    </row>
    <row r="1765" spans="2:26" ht="18.75" customHeight="1">
      <c r="B1765" s="981"/>
      <c r="C1765" s="981"/>
      <c r="D1765" s="981"/>
      <c r="E1765" s="981"/>
      <c r="F1765" s="981"/>
      <c r="G1765" s="981"/>
      <c r="H1765" s="981"/>
      <c r="I1765" s="981"/>
      <c r="J1765" s="981"/>
      <c r="K1765" s="981"/>
      <c r="L1765" s="981"/>
      <c r="M1765" s="981"/>
      <c r="N1765" s="981"/>
      <c r="O1765" s="981"/>
      <c r="P1765" s="981"/>
      <c r="Q1765" s="981"/>
    </row>
    <row r="1766" spans="2:26" s="37" customFormat="1" ht="15.75" customHeight="1">
      <c r="B1766" s="981"/>
      <c r="C1766" s="981"/>
      <c r="D1766" s="981"/>
      <c r="E1766" s="981"/>
      <c r="F1766" s="981"/>
      <c r="G1766" s="981"/>
      <c r="H1766" s="981"/>
      <c r="I1766" s="981"/>
      <c r="J1766" s="981"/>
      <c r="K1766" s="981"/>
      <c r="L1766" s="981"/>
      <c r="M1766" s="981"/>
      <c r="N1766" s="981"/>
      <c r="O1766" s="981"/>
      <c r="P1766" s="981"/>
      <c r="Q1766" s="981"/>
      <c r="S1766" s="22"/>
      <c r="T1766" s="22"/>
      <c r="U1766" s="22"/>
      <c r="V1766" s="22"/>
      <c r="W1766" s="22"/>
      <c r="X1766" s="22"/>
      <c r="Y1766" s="22"/>
      <c r="Z1766" s="22"/>
    </row>
    <row r="1767" spans="2:26" s="37" customFormat="1" ht="15.75" customHeight="1">
      <c r="B1767" s="981"/>
      <c r="C1767" s="981"/>
      <c r="D1767" s="981"/>
      <c r="E1767" s="981"/>
      <c r="F1767" s="981"/>
      <c r="G1767" s="981"/>
      <c r="H1767" s="981"/>
      <c r="I1767" s="981"/>
      <c r="J1767" s="981"/>
      <c r="K1767" s="981"/>
      <c r="L1767" s="981"/>
      <c r="M1767" s="981"/>
      <c r="N1767" s="981"/>
      <c r="O1767" s="981"/>
      <c r="P1767" s="981"/>
      <c r="Q1767" s="981"/>
      <c r="S1767" s="22"/>
      <c r="T1767" s="22"/>
      <c r="U1767" s="22"/>
      <c r="V1767" s="22"/>
      <c r="W1767" s="22"/>
      <c r="X1767" s="22"/>
      <c r="Y1767" s="22"/>
      <c r="Z1767" s="22"/>
    </row>
    <row r="1768" spans="2:26" s="37" customFormat="1" ht="15.75" customHeight="1">
      <c r="B1768" s="981"/>
      <c r="C1768" s="981"/>
      <c r="D1768" s="981"/>
      <c r="E1768" s="981"/>
      <c r="F1768" s="981"/>
      <c r="G1768" s="981"/>
      <c r="H1768" s="981"/>
      <c r="I1768" s="981"/>
      <c r="J1768" s="981"/>
      <c r="K1768" s="981"/>
      <c r="L1768" s="981"/>
      <c r="M1768" s="981"/>
      <c r="N1768" s="981"/>
      <c r="O1768" s="981"/>
      <c r="P1768" s="981"/>
      <c r="Q1768" s="981"/>
      <c r="S1768" s="22"/>
      <c r="T1768" s="22"/>
      <c r="U1768" s="22"/>
      <c r="V1768" s="22"/>
      <c r="W1768" s="22"/>
      <c r="X1768" s="22"/>
      <c r="Y1768" s="22"/>
      <c r="Z1768" s="22"/>
    </row>
    <row r="1769" spans="2:26" s="37" customFormat="1" ht="15.75" customHeight="1">
      <c r="B1769" s="981"/>
      <c r="C1769" s="981"/>
      <c r="D1769" s="981"/>
      <c r="E1769" s="981"/>
      <c r="F1769" s="981"/>
      <c r="G1769" s="981"/>
      <c r="H1769" s="981"/>
      <c r="I1769" s="981"/>
      <c r="J1769" s="981"/>
      <c r="K1769" s="981"/>
      <c r="L1769" s="981"/>
      <c r="M1769" s="981"/>
      <c r="N1769" s="981"/>
      <c r="O1769" s="981"/>
      <c r="P1769" s="981"/>
      <c r="Q1769" s="981"/>
      <c r="S1769" s="22"/>
      <c r="T1769" s="22"/>
      <c r="U1769" s="22"/>
      <c r="V1769" s="22"/>
      <c r="W1769" s="22"/>
      <c r="X1769" s="22"/>
      <c r="Y1769" s="22"/>
      <c r="Z1769" s="22"/>
    </row>
    <row r="1770" spans="2:26" s="37" customFormat="1" ht="15.75" customHeight="1">
      <c r="B1770" s="981"/>
      <c r="C1770" s="981"/>
      <c r="D1770" s="981"/>
      <c r="E1770" s="981"/>
      <c r="F1770" s="981"/>
      <c r="G1770" s="981"/>
      <c r="H1770" s="981"/>
      <c r="I1770" s="981"/>
      <c r="J1770" s="981"/>
      <c r="K1770" s="981"/>
      <c r="L1770" s="981"/>
      <c r="M1770" s="981"/>
      <c r="N1770" s="981"/>
      <c r="O1770" s="981"/>
      <c r="P1770" s="981"/>
      <c r="Q1770" s="981"/>
      <c r="S1770" s="22"/>
      <c r="T1770" s="22"/>
      <c r="U1770" s="22"/>
      <c r="V1770" s="22"/>
      <c r="W1770" s="22"/>
      <c r="X1770" s="22"/>
      <c r="Y1770" s="22"/>
      <c r="Z1770" s="22"/>
    </row>
    <row r="1771" spans="2:26" s="37" customFormat="1" ht="15.75" customHeight="1">
      <c r="B1771" s="981"/>
      <c r="C1771" s="981"/>
      <c r="D1771" s="981"/>
      <c r="E1771" s="981"/>
      <c r="F1771" s="981"/>
      <c r="G1771" s="981"/>
      <c r="H1771" s="981"/>
      <c r="I1771" s="981"/>
      <c r="J1771" s="981"/>
      <c r="K1771" s="981"/>
      <c r="L1771" s="981"/>
      <c r="M1771" s="981"/>
      <c r="N1771" s="981"/>
      <c r="O1771" s="981"/>
      <c r="P1771" s="981"/>
      <c r="Q1771" s="981"/>
      <c r="S1771" s="22"/>
      <c r="T1771" s="22"/>
      <c r="U1771" s="22"/>
      <c r="V1771" s="22"/>
      <c r="W1771" s="22"/>
      <c r="X1771" s="22"/>
      <c r="Y1771" s="22"/>
      <c r="Z1771" s="22"/>
    </row>
    <row r="1772" spans="2:26" s="37" customFormat="1" ht="14.25">
      <c r="B1772" s="981"/>
      <c r="C1772" s="981"/>
      <c r="D1772" s="981"/>
      <c r="E1772" s="981"/>
      <c r="F1772" s="981"/>
      <c r="G1772" s="981"/>
      <c r="H1772" s="981"/>
      <c r="I1772" s="981"/>
      <c r="J1772" s="981"/>
      <c r="K1772" s="981"/>
      <c r="L1772" s="981"/>
      <c r="M1772" s="981"/>
      <c r="N1772" s="981"/>
      <c r="O1772" s="981"/>
      <c r="P1772" s="981"/>
      <c r="Q1772" s="981"/>
      <c r="S1772" s="22"/>
      <c r="T1772" s="22"/>
      <c r="U1772" s="22"/>
      <c r="V1772" s="22"/>
      <c r="W1772" s="22"/>
      <c r="X1772" s="22"/>
      <c r="Y1772" s="22"/>
      <c r="Z1772" s="22"/>
    </row>
    <row r="1773" spans="2:26" s="37" customFormat="1" ht="14.25">
      <c r="B1773" s="46"/>
      <c r="C1773" s="46"/>
      <c r="D1773" s="46"/>
      <c r="E1773" s="46"/>
      <c r="F1773" s="46"/>
      <c r="G1773" s="46"/>
      <c r="H1773" s="46"/>
      <c r="I1773" s="46"/>
      <c r="J1773" s="46"/>
      <c r="K1773" s="46"/>
      <c r="L1773" s="46"/>
      <c r="M1773" s="46"/>
      <c r="N1773" s="46"/>
      <c r="O1773" s="46"/>
      <c r="P1773" s="46"/>
      <c r="Q1773" s="46"/>
      <c r="S1773" s="22"/>
      <c r="T1773" s="22"/>
      <c r="U1773" s="22"/>
      <c r="V1773" s="22"/>
      <c r="W1773" s="22"/>
      <c r="X1773" s="22"/>
      <c r="Y1773" s="22"/>
      <c r="Z1773" s="22"/>
    </row>
    <row r="1774" spans="2:26" s="37" customFormat="1">
      <c r="B1774" s="22"/>
      <c r="C1774" s="38"/>
      <c r="D1774" s="38"/>
      <c r="E1774" s="38"/>
      <c r="F1774" s="38"/>
      <c r="G1774" s="38"/>
      <c r="H1774" s="38"/>
      <c r="I1774" s="38"/>
      <c r="J1774" s="38"/>
      <c r="K1774" s="38"/>
      <c r="L1774" s="38"/>
      <c r="M1774" s="38"/>
      <c r="N1774" s="38"/>
      <c r="O1774" s="38"/>
      <c r="P1774" s="38"/>
      <c r="Q1774" s="39"/>
      <c r="S1774" s="22"/>
      <c r="T1774" s="22"/>
      <c r="U1774" s="22"/>
      <c r="V1774" s="22"/>
      <c r="W1774" s="22"/>
      <c r="X1774" s="22"/>
      <c r="Y1774" s="22"/>
      <c r="Z1774" s="22"/>
    </row>
    <row r="1775" spans="2:26" s="37" customFormat="1" ht="30.75" customHeight="1">
      <c r="B1775" s="115"/>
      <c r="C1775" s="22"/>
      <c r="D1775" s="22"/>
      <c r="E1775" s="22"/>
      <c r="F1775" s="22"/>
      <c r="G1775" s="22"/>
      <c r="H1775" s="22"/>
      <c r="I1775" s="22"/>
      <c r="J1775" s="22"/>
      <c r="K1775" s="22"/>
      <c r="L1775" s="22"/>
      <c r="M1775" s="22"/>
      <c r="N1775" s="22"/>
      <c r="O1775" s="22"/>
      <c r="P1775" s="22"/>
      <c r="Q1775" s="22"/>
      <c r="S1775" s="22"/>
      <c r="T1775" s="22"/>
      <c r="U1775" s="22"/>
      <c r="V1775" s="22"/>
      <c r="W1775" s="22"/>
      <c r="X1775" s="22"/>
      <c r="Y1775" s="22"/>
      <c r="Z1775" s="22"/>
    </row>
    <row r="1776" spans="2:26" s="37" customFormat="1">
      <c r="B1776" s="22"/>
      <c r="C1776" s="38"/>
      <c r="D1776" s="38"/>
      <c r="E1776" s="38"/>
      <c r="F1776" s="38"/>
      <c r="G1776" s="38"/>
      <c r="H1776" s="38"/>
      <c r="I1776" s="38"/>
      <c r="J1776" s="38"/>
      <c r="K1776" s="38"/>
      <c r="L1776" s="38"/>
      <c r="M1776" s="38"/>
      <c r="N1776" s="38"/>
      <c r="O1776" s="38"/>
      <c r="P1776" s="38"/>
      <c r="Q1776" s="39"/>
      <c r="S1776" s="22"/>
      <c r="T1776" s="22"/>
      <c r="U1776" s="22"/>
      <c r="V1776" s="22"/>
      <c r="W1776" s="22"/>
      <c r="X1776" s="22"/>
      <c r="Y1776" s="22"/>
      <c r="Z1776" s="22"/>
    </row>
    <row r="1777" spans="2:26" s="37" customFormat="1">
      <c r="B1777" s="40"/>
      <c r="C1777" s="38"/>
      <c r="D1777" s="38"/>
      <c r="E1777" s="38"/>
      <c r="F1777" s="38"/>
      <c r="G1777" s="38"/>
      <c r="H1777" s="38"/>
      <c r="I1777" s="38"/>
      <c r="J1777" s="38"/>
      <c r="K1777" s="38"/>
      <c r="L1777" s="38"/>
      <c r="M1777" s="38"/>
      <c r="N1777" s="38"/>
      <c r="O1777" s="38"/>
      <c r="P1777" s="38"/>
      <c r="Q1777" s="39"/>
      <c r="S1777" s="22"/>
      <c r="T1777" s="22"/>
      <c r="U1777" s="22"/>
      <c r="V1777" s="22"/>
      <c r="W1777" s="22"/>
      <c r="X1777" s="22"/>
      <c r="Y1777" s="22"/>
      <c r="Z1777" s="22"/>
    </row>
    <row r="1778" spans="2:26" s="37" customFormat="1">
      <c r="B1778" s="22"/>
      <c r="C1778" s="38"/>
      <c r="D1778" s="38"/>
      <c r="E1778" s="38"/>
      <c r="F1778" s="38"/>
      <c r="G1778" s="38"/>
      <c r="H1778" s="38"/>
      <c r="I1778" s="38"/>
      <c r="J1778" s="38"/>
      <c r="K1778" s="38"/>
      <c r="L1778" s="38"/>
      <c r="M1778" s="38"/>
      <c r="N1778" s="38"/>
      <c r="O1778" s="38"/>
      <c r="P1778" s="38"/>
      <c r="Q1778" s="39"/>
      <c r="S1778" s="22"/>
      <c r="T1778" s="22"/>
      <c r="U1778" s="22"/>
      <c r="V1778" s="22"/>
      <c r="W1778" s="22"/>
      <c r="X1778" s="22"/>
      <c r="Y1778" s="22"/>
      <c r="Z1778" s="22"/>
    </row>
    <row r="1779" spans="2:26" s="37" customFormat="1" ht="14.25">
      <c r="B1779" s="978"/>
      <c r="C1779" s="978"/>
      <c r="D1779" s="978"/>
      <c r="E1779" s="978"/>
      <c r="F1779" s="978"/>
      <c r="G1779" s="978"/>
      <c r="H1779" s="978"/>
      <c r="I1779" s="978"/>
      <c r="J1779" s="978"/>
      <c r="K1779" s="978"/>
      <c r="L1779" s="978"/>
      <c r="M1779" s="978"/>
      <c r="N1779" s="978"/>
      <c r="O1779" s="978"/>
      <c r="P1779" s="978"/>
      <c r="Q1779" s="978"/>
      <c r="S1779" s="22"/>
      <c r="T1779" s="22"/>
      <c r="U1779" s="22"/>
      <c r="V1779" s="22"/>
      <c r="W1779" s="22"/>
      <c r="X1779" s="22"/>
      <c r="Y1779" s="22"/>
      <c r="Z1779" s="22"/>
    </row>
    <row r="1780" spans="2:26" s="37" customFormat="1" ht="14.25">
      <c r="B1780" s="978"/>
      <c r="C1780" s="978"/>
      <c r="D1780" s="978"/>
      <c r="E1780" s="978"/>
      <c r="F1780" s="978"/>
      <c r="G1780" s="978"/>
      <c r="H1780" s="978"/>
      <c r="I1780" s="978"/>
      <c r="J1780" s="978"/>
      <c r="K1780" s="978"/>
      <c r="L1780" s="978"/>
      <c r="M1780" s="978"/>
      <c r="N1780" s="978"/>
      <c r="O1780" s="978"/>
      <c r="P1780" s="978"/>
      <c r="Q1780" s="978"/>
      <c r="S1780" s="22"/>
      <c r="T1780" s="22"/>
      <c r="U1780" s="22"/>
      <c r="V1780" s="22"/>
      <c r="W1780" s="22"/>
      <c r="X1780" s="22"/>
      <c r="Y1780" s="22"/>
      <c r="Z1780" s="22"/>
    </row>
    <row r="1781" spans="2:26" s="37" customFormat="1" ht="14.25">
      <c r="B1781" s="978"/>
      <c r="C1781" s="978"/>
      <c r="D1781" s="978"/>
      <c r="E1781" s="978"/>
      <c r="F1781" s="978"/>
      <c r="G1781" s="978"/>
      <c r="H1781" s="978"/>
      <c r="I1781" s="978"/>
      <c r="J1781" s="978"/>
      <c r="K1781" s="978"/>
      <c r="L1781" s="978"/>
      <c r="M1781" s="978"/>
      <c r="N1781" s="978"/>
      <c r="O1781" s="978"/>
      <c r="P1781" s="978"/>
      <c r="Q1781" s="978"/>
      <c r="S1781" s="22"/>
      <c r="T1781" s="22"/>
      <c r="U1781" s="22"/>
      <c r="V1781" s="22"/>
      <c r="W1781" s="22"/>
      <c r="X1781" s="22"/>
      <c r="Y1781" s="22"/>
      <c r="Z1781" s="22"/>
    </row>
    <row r="1782" spans="2:26" s="37" customFormat="1" ht="14.25">
      <c r="B1782" s="978"/>
      <c r="C1782" s="978"/>
      <c r="D1782" s="978"/>
      <c r="E1782" s="978"/>
      <c r="F1782" s="978"/>
      <c r="G1782" s="978"/>
      <c r="H1782" s="978"/>
      <c r="I1782" s="978"/>
      <c r="J1782" s="978"/>
      <c r="K1782" s="978"/>
      <c r="L1782" s="978"/>
      <c r="M1782" s="978"/>
      <c r="N1782" s="978"/>
      <c r="O1782" s="978"/>
      <c r="P1782" s="978"/>
      <c r="Q1782" s="978"/>
      <c r="S1782" s="22"/>
      <c r="T1782" s="22"/>
      <c r="U1782" s="22"/>
      <c r="V1782" s="22"/>
      <c r="W1782" s="22"/>
      <c r="X1782" s="22"/>
      <c r="Y1782" s="22"/>
      <c r="Z1782" s="22"/>
    </row>
    <row r="1783" spans="2:26" s="37" customFormat="1" ht="14.25">
      <c r="B1783" s="978"/>
      <c r="C1783" s="978"/>
      <c r="D1783" s="978"/>
      <c r="E1783" s="978"/>
      <c r="F1783" s="978"/>
      <c r="G1783" s="978"/>
      <c r="H1783" s="978"/>
      <c r="I1783" s="978"/>
      <c r="J1783" s="978"/>
      <c r="K1783" s="978"/>
      <c r="L1783" s="978"/>
      <c r="M1783" s="978"/>
      <c r="N1783" s="978"/>
      <c r="O1783" s="978"/>
      <c r="P1783" s="978"/>
      <c r="Q1783" s="978"/>
      <c r="S1783" s="22"/>
      <c r="T1783" s="22"/>
      <c r="U1783" s="22"/>
      <c r="V1783" s="22"/>
      <c r="W1783" s="22"/>
      <c r="X1783" s="22"/>
      <c r="Y1783" s="22"/>
      <c r="Z1783" s="22"/>
    </row>
    <row r="1784" spans="2:26" s="37" customFormat="1" ht="15.75" customHeight="1">
      <c r="B1784" s="978"/>
      <c r="C1784" s="978"/>
      <c r="D1784" s="978"/>
      <c r="E1784" s="978"/>
      <c r="F1784" s="978"/>
      <c r="G1784" s="978"/>
      <c r="H1784" s="978"/>
      <c r="I1784" s="978"/>
      <c r="J1784" s="978"/>
      <c r="K1784" s="978"/>
      <c r="L1784" s="978"/>
      <c r="M1784" s="978"/>
      <c r="N1784" s="978"/>
      <c r="O1784" s="978"/>
      <c r="P1784" s="978"/>
      <c r="Q1784" s="978"/>
      <c r="S1784" s="22"/>
      <c r="T1784" s="22"/>
      <c r="U1784" s="22"/>
      <c r="V1784" s="22"/>
      <c r="W1784" s="22"/>
      <c r="X1784" s="22"/>
      <c r="Y1784" s="22"/>
      <c r="Z1784" s="22"/>
    </row>
    <row r="1785" spans="2:26" s="37" customFormat="1" ht="15.75" customHeight="1">
      <c r="B1785" s="978"/>
      <c r="C1785" s="978"/>
      <c r="D1785" s="978"/>
      <c r="E1785" s="978"/>
      <c r="F1785" s="978"/>
      <c r="G1785" s="978"/>
      <c r="H1785" s="978"/>
      <c r="I1785" s="978"/>
      <c r="J1785" s="978"/>
      <c r="K1785" s="978"/>
      <c r="L1785" s="978"/>
      <c r="M1785" s="978"/>
      <c r="N1785" s="978"/>
      <c r="O1785" s="978"/>
      <c r="P1785" s="978"/>
      <c r="Q1785" s="978"/>
      <c r="S1785" s="22"/>
      <c r="T1785" s="22"/>
      <c r="U1785" s="22"/>
      <c r="V1785" s="22"/>
      <c r="W1785" s="22"/>
      <c r="X1785" s="22"/>
      <c r="Y1785" s="22"/>
      <c r="Z1785" s="22"/>
    </row>
    <row r="1786" spans="2:26" s="37" customFormat="1" ht="15.75" customHeight="1">
      <c r="B1786" s="978"/>
      <c r="C1786" s="978"/>
      <c r="D1786" s="978"/>
      <c r="E1786" s="978"/>
      <c r="F1786" s="978"/>
      <c r="G1786" s="978"/>
      <c r="H1786" s="978"/>
      <c r="I1786" s="978"/>
      <c r="J1786" s="978"/>
      <c r="K1786" s="978"/>
      <c r="L1786" s="978"/>
      <c r="M1786" s="978"/>
      <c r="N1786" s="978"/>
      <c r="O1786" s="978"/>
      <c r="P1786" s="978"/>
      <c r="Q1786" s="978"/>
      <c r="S1786" s="22"/>
      <c r="T1786" s="22"/>
      <c r="U1786" s="22"/>
      <c r="V1786" s="22"/>
      <c r="W1786" s="22"/>
      <c r="X1786" s="22"/>
      <c r="Y1786" s="22"/>
      <c r="Z1786" s="22"/>
    </row>
    <row r="1787" spans="2:26" s="37" customFormat="1" ht="15.75" customHeight="1">
      <c r="B1787" s="978"/>
      <c r="C1787" s="978"/>
      <c r="D1787" s="978"/>
      <c r="E1787" s="978"/>
      <c r="F1787" s="978"/>
      <c r="G1787" s="978"/>
      <c r="H1787" s="978"/>
      <c r="I1787" s="978"/>
      <c r="J1787" s="978"/>
      <c r="K1787" s="978"/>
      <c r="L1787" s="978"/>
      <c r="M1787" s="978"/>
      <c r="N1787" s="978"/>
      <c r="O1787" s="978"/>
      <c r="P1787" s="978"/>
      <c r="Q1787" s="978"/>
      <c r="S1787" s="22"/>
      <c r="T1787" s="22"/>
      <c r="U1787" s="22"/>
      <c r="V1787" s="22"/>
      <c r="W1787" s="22"/>
      <c r="X1787" s="22"/>
      <c r="Y1787" s="22"/>
      <c r="Z1787" s="22"/>
    </row>
    <row r="1788" spans="2:26" s="37" customFormat="1" ht="15.75" customHeight="1">
      <c r="B1788" s="45"/>
      <c r="C1788" s="45"/>
      <c r="D1788" s="45"/>
      <c r="E1788" s="45"/>
      <c r="F1788" s="45"/>
      <c r="G1788" s="45"/>
      <c r="H1788" s="45"/>
      <c r="I1788" s="45"/>
      <c r="J1788" s="45"/>
      <c r="K1788" s="45"/>
      <c r="L1788" s="45"/>
      <c r="M1788" s="45"/>
      <c r="N1788" s="45"/>
      <c r="O1788" s="45"/>
      <c r="P1788" s="45"/>
      <c r="Q1788" s="45"/>
      <c r="S1788" s="22"/>
      <c r="T1788" s="22"/>
      <c r="U1788" s="22"/>
      <c r="V1788" s="22"/>
      <c r="W1788" s="22"/>
      <c r="X1788" s="22"/>
      <c r="Y1788" s="22"/>
      <c r="Z1788" s="22"/>
    </row>
    <row r="1789" spans="2:26" s="37" customFormat="1" ht="15.75" customHeight="1">
      <c r="B1789" s="978"/>
      <c r="C1789" s="978"/>
      <c r="D1789" s="978"/>
      <c r="E1789" s="978"/>
      <c r="F1789" s="978"/>
      <c r="G1789" s="978"/>
      <c r="H1789" s="978"/>
      <c r="I1789" s="978"/>
      <c r="J1789" s="978"/>
      <c r="K1789" s="978"/>
      <c r="L1789" s="978"/>
      <c r="M1789" s="978"/>
      <c r="N1789" s="978"/>
      <c r="O1789" s="978"/>
      <c r="P1789" s="978"/>
      <c r="Q1789" s="978"/>
      <c r="S1789" s="22"/>
      <c r="T1789" s="22"/>
      <c r="U1789" s="22"/>
      <c r="V1789" s="22"/>
      <c r="W1789" s="22"/>
      <c r="X1789" s="22"/>
      <c r="Y1789" s="22"/>
      <c r="Z1789" s="22"/>
    </row>
    <row r="1790" spans="2:26" s="37" customFormat="1" ht="14.25">
      <c r="B1790" s="978"/>
      <c r="C1790" s="978"/>
      <c r="D1790" s="978"/>
      <c r="E1790" s="978"/>
      <c r="F1790" s="978"/>
      <c r="G1790" s="978"/>
      <c r="H1790" s="978"/>
      <c r="I1790" s="978"/>
      <c r="J1790" s="978"/>
      <c r="K1790" s="978"/>
      <c r="L1790" s="978"/>
      <c r="M1790" s="978"/>
      <c r="N1790" s="978"/>
      <c r="O1790" s="978"/>
      <c r="P1790" s="978"/>
      <c r="Q1790" s="978"/>
      <c r="S1790" s="22"/>
      <c r="T1790" s="22"/>
      <c r="U1790" s="22"/>
      <c r="V1790" s="22"/>
      <c r="W1790" s="22"/>
      <c r="X1790" s="22"/>
      <c r="Y1790" s="22"/>
      <c r="Z1790" s="22"/>
    </row>
    <row r="1791" spans="2:26" s="37" customFormat="1" ht="14.25">
      <c r="B1791" s="978"/>
      <c r="C1791" s="978"/>
      <c r="D1791" s="978"/>
      <c r="E1791" s="978"/>
      <c r="F1791" s="978"/>
      <c r="G1791" s="978"/>
      <c r="H1791" s="978"/>
      <c r="I1791" s="978"/>
      <c r="J1791" s="978"/>
      <c r="K1791" s="978"/>
      <c r="L1791" s="978"/>
      <c r="M1791" s="978"/>
      <c r="N1791" s="978"/>
      <c r="O1791" s="978"/>
      <c r="P1791" s="978"/>
      <c r="Q1791" s="978"/>
      <c r="S1791" s="22"/>
      <c r="T1791" s="22"/>
      <c r="U1791" s="22"/>
      <c r="V1791" s="22"/>
      <c r="W1791" s="22"/>
      <c r="X1791" s="22"/>
      <c r="Y1791" s="22"/>
      <c r="Z1791" s="22"/>
    </row>
    <row r="1792" spans="2:26" s="37" customFormat="1" ht="14.25">
      <c r="B1792" s="978"/>
      <c r="C1792" s="978"/>
      <c r="D1792" s="978"/>
      <c r="E1792" s="978"/>
      <c r="F1792" s="978"/>
      <c r="G1792" s="978"/>
      <c r="H1792" s="978"/>
      <c r="I1792" s="978"/>
      <c r="J1792" s="978"/>
      <c r="K1792" s="978"/>
      <c r="L1792" s="978"/>
      <c r="M1792" s="978"/>
      <c r="N1792" s="978"/>
      <c r="O1792" s="978"/>
      <c r="P1792" s="978"/>
      <c r="Q1792" s="978"/>
      <c r="S1792" s="22"/>
      <c r="T1792" s="22"/>
      <c r="U1792" s="22"/>
      <c r="V1792" s="22"/>
      <c r="W1792" s="22"/>
      <c r="X1792" s="22"/>
      <c r="Y1792" s="22"/>
      <c r="Z1792" s="22"/>
    </row>
    <row r="1793" spans="2:26" s="37" customFormat="1" ht="14.25">
      <c r="B1793" s="978"/>
      <c r="C1793" s="978"/>
      <c r="D1793" s="978"/>
      <c r="E1793" s="978"/>
      <c r="F1793" s="978"/>
      <c r="G1793" s="978"/>
      <c r="H1793" s="978"/>
      <c r="I1793" s="978"/>
      <c r="J1793" s="978"/>
      <c r="K1793" s="978"/>
      <c r="L1793" s="978"/>
      <c r="M1793" s="978"/>
      <c r="N1793" s="978"/>
      <c r="O1793" s="978"/>
      <c r="P1793" s="978"/>
      <c r="Q1793" s="978"/>
      <c r="S1793" s="22"/>
      <c r="T1793" s="22"/>
      <c r="U1793" s="22"/>
      <c r="V1793" s="22"/>
      <c r="W1793" s="22"/>
      <c r="X1793" s="22"/>
      <c r="Y1793" s="22"/>
      <c r="Z1793" s="22"/>
    </row>
    <row r="1794" spans="2:26" s="37" customFormat="1" ht="14.25">
      <c r="B1794" s="978"/>
      <c r="C1794" s="978"/>
      <c r="D1794" s="978"/>
      <c r="E1794" s="978"/>
      <c r="F1794" s="978"/>
      <c r="G1794" s="978"/>
      <c r="H1794" s="978"/>
      <c r="I1794" s="978"/>
      <c r="J1794" s="978"/>
      <c r="K1794" s="978"/>
      <c r="L1794" s="978"/>
      <c r="M1794" s="978"/>
      <c r="N1794" s="978"/>
      <c r="O1794" s="978"/>
      <c r="P1794" s="978"/>
      <c r="Q1794" s="978"/>
      <c r="S1794" s="22"/>
      <c r="T1794" s="22"/>
      <c r="U1794" s="22"/>
      <c r="V1794" s="22"/>
      <c r="W1794" s="22"/>
      <c r="X1794" s="22"/>
      <c r="Y1794" s="22"/>
      <c r="Z1794" s="22"/>
    </row>
    <row r="1795" spans="2:26" s="37" customFormat="1" ht="14.25">
      <c r="B1795" s="45"/>
      <c r="C1795" s="45"/>
      <c r="D1795" s="45"/>
      <c r="E1795" s="45"/>
      <c r="F1795" s="45"/>
      <c r="G1795" s="45"/>
      <c r="H1795" s="45"/>
      <c r="I1795" s="45"/>
      <c r="J1795" s="45"/>
      <c r="K1795" s="45"/>
      <c r="L1795" s="45"/>
      <c r="M1795" s="45"/>
      <c r="N1795" s="45"/>
      <c r="O1795" s="45"/>
      <c r="P1795" s="45"/>
      <c r="Q1795" s="45"/>
      <c r="S1795" s="22"/>
      <c r="T1795" s="22"/>
      <c r="U1795" s="22"/>
      <c r="V1795" s="22"/>
      <c r="W1795" s="22"/>
      <c r="X1795" s="22"/>
      <c r="Y1795" s="22"/>
      <c r="Z1795" s="22"/>
    </row>
    <row r="1796" spans="2:26" s="37" customFormat="1" ht="15.75" customHeight="1">
      <c r="B1796" s="978"/>
      <c r="C1796" s="978"/>
      <c r="D1796" s="978"/>
      <c r="E1796" s="978"/>
      <c r="F1796" s="978"/>
      <c r="G1796" s="978"/>
      <c r="H1796" s="978"/>
      <c r="I1796" s="978"/>
      <c r="J1796" s="978"/>
      <c r="K1796" s="978"/>
      <c r="L1796" s="978"/>
      <c r="M1796" s="978"/>
      <c r="N1796" s="978"/>
      <c r="O1796" s="978"/>
      <c r="P1796" s="978"/>
      <c r="Q1796" s="978"/>
      <c r="S1796" s="22"/>
      <c r="T1796" s="22"/>
      <c r="U1796" s="22"/>
      <c r="V1796" s="22"/>
      <c r="W1796" s="22"/>
      <c r="X1796" s="22"/>
      <c r="Y1796" s="22"/>
      <c r="Z1796" s="22"/>
    </row>
    <row r="1797" spans="2:26" s="37" customFormat="1" ht="15.75" customHeight="1">
      <c r="B1797" s="978"/>
      <c r="C1797" s="978"/>
      <c r="D1797" s="978"/>
      <c r="E1797" s="978"/>
      <c r="F1797" s="978"/>
      <c r="G1797" s="978"/>
      <c r="H1797" s="978"/>
      <c r="I1797" s="978"/>
      <c r="J1797" s="978"/>
      <c r="K1797" s="978"/>
      <c r="L1797" s="978"/>
      <c r="M1797" s="978"/>
      <c r="N1797" s="978"/>
      <c r="O1797" s="978"/>
      <c r="P1797" s="978"/>
      <c r="Q1797" s="978"/>
      <c r="S1797" s="22"/>
      <c r="T1797" s="22"/>
      <c r="U1797" s="22"/>
      <c r="V1797" s="22"/>
      <c r="W1797" s="22"/>
      <c r="X1797" s="22"/>
      <c r="Y1797" s="22"/>
      <c r="Z1797" s="22"/>
    </row>
    <row r="1798" spans="2:26" s="37" customFormat="1" ht="15.75" customHeight="1">
      <c r="B1798" s="978"/>
      <c r="C1798" s="978"/>
      <c r="D1798" s="978"/>
      <c r="E1798" s="978"/>
      <c r="F1798" s="978"/>
      <c r="G1798" s="978"/>
      <c r="H1798" s="978"/>
      <c r="I1798" s="978"/>
      <c r="J1798" s="978"/>
      <c r="K1798" s="978"/>
      <c r="L1798" s="978"/>
      <c r="M1798" s="978"/>
      <c r="N1798" s="978"/>
      <c r="O1798" s="978"/>
      <c r="P1798" s="978"/>
      <c r="Q1798" s="978"/>
      <c r="S1798" s="22"/>
      <c r="T1798" s="22"/>
      <c r="U1798" s="22"/>
      <c r="V1798" s="22"/>
      <c r="W1798" s="22"/>
      <c r="X1798" s="22"/>
      <c r="Y1798" s="22"/>
      <c r="Z1798" s="22"/>
    </row>
    <row r="1799" spans="2:26" s="37" customFormat="1" ht="15.75" customHeight="1">
      <c r="B1799" s="978"/>
      <c r="C1799" s="978"/>
      <c r="D1799" s="978"/>
      <c r="E1799" s="978"/>
      <c r="F1799" s="978"/>
      <c r="G1799" s="978"/>
      <c r="H1799" s="978"/>
      <c r="I1799" s="978"/>
      <c r="J1799" s="978"/>
      <c r="K1799" s="978"/>
      <c r="L1799" s="978"/>
      <c r="M1799" s="978"/>
      <c r="N1799" s="978"/>
      <c r="O1799" s="978"/>
      <c r="P1799" s="978"/>
      <c r="Q1799" s="978"/>
      <c r="S1799" s="22"/>
      <c r="T1799" s="22"/>
      <c r="U1799" s="22"/>
      <c r="V1799" s="22"/>
      <c r="W1799" s="22"/>
      <c r="X1799" s="22"/>
      <c r="Y1799" s="22"/>
      <c r="Z1799" s="22"/>
    </row>
    <row r="1800" spans="2:26" s="37" customFormat="1" ht="15.75" customHeight="1">
      <c r="B1800" s="978"/>
      <c r="C1800" s="978"/>
      <c r="D1800" s="978"/>
      <c r="E1800" s="978"/>
      <c r="F1800" s="978"/>
      <c r="G1800" s="978"/>
      <c r="H1800" s="978"/>
      <c r="I1800" s="978"/>
      <c r="J1800" s="978"/>
      <c r="K1800" s="978"/>
      <c r="L1800" s="978"/>
      <c r="M1800" s="978"/>
      <c r="N1800" s="978"/>
      <c r="O1800" s="978"/>
      <c r="P1800" s="978"/>
      <c r="Q1800" s="978"/>
      <c r="S1800" s="22"/>
      <c r="T1800" s="22"/>
      <c r="U1800" s="22"/>
      <c r="V1800" s="22"/>
      <c r="W1800" s="22"/>
      <c r="X1800" s="22"/>
      <c r="Y1800" s="22"/>
      <c r="Z1800" s="22"/>
    </row>
    <row r="1801" spans="2:26" s="37" customFormat="1" ht="18.75" customHeight="1">
      <c r="B1801" s="978"/>
      <c r="C1801" s="978"/>
      <c r="D1801" s="978"/>
      <c r="E1801" s="978"/>
      <c r="F1801" s="978"/>
      <c r="G1801" s="978"/>
      <c r="H1801" s="978"/>
      <c r="I1801" s="978"/>
      <c r="J1801" s="978"/>
      <c r="K1801" s="978"/>
      <c r="L1801" s="978"/>
      <c r="M1801" s="978"/>
      <c r="N1801" s="978"/>
      <c r="O1801" s="978"/>
      <c r="P1801" s="978"/>
      <c r="Q1801" s="978"/>
      <c r="S1801" s="22"/>
      <c r="T1801" s="22"/>
      <c r="U1801" s="22"/>
      <c r="V1801" s="22"/>
      <c r="W1801" s="22"/>
      <c r="X1801" s="22"/>
      <c r="Y1801" s="22"/>
      <c r="Z1801" s="22"/>
    </row>
    <row r="1802" spans="2:26" s="37" customFormat="1">
      <c r="B1802" s="22"/>
      <c r="C1802" s="38"/>
      <c r="D1802" s="38"/>
      <c r="E1802" s="38"/>
      <c r="F1802" s="38"/>
      <c r="G1802" s="38"/>
      <c r="H1802" s="38"/>
      <c r="I1802" s="38"/>
      <c r="J1802" s="38"/>
      <c r="K1802" s="38"/>
      <c r="L1802" s="38"/>
      <c r="M1802" s="38"/>
      <c r="N1802" s="38"/>
      <c r="O1802" s="38"/>
      <c r="P1802" s="38"/>
      <c r="Q1802" s="39"/>
      <c r="S1802" s="22"/>
      <c r="T1802" s="22"/>
      <c r="U1802" s="22"/>
      <c r="V1802" s="22"/>
      <c r="W1802" s="22"/>
      <c r="X1802" s="22"/>
      <c r="Y1802" s="22"/>
      <c r="Z1802" s="22"/>
    </row>
    <row r="1803" spans="2:26" s="37" customFormat="1" ht="15.75" customHeight="1">
      <c r="B1803" s="67"/>
      <c r="C1803" s="67"/>
      <c r="D1803" s="67"/>
      <c r="E1803" s="67"/>
      <c r="F1803" s="67"/>
      <c r="G1803" s="67"/>
      <c r="H1803" s="67"/>
      <c r="I1803" s="67"/>
      <c r="J1803" s="67"/>
      <c r="K1803" s="67"/>
      <c r="L1803" s="67"/>
      <c r="M1803" s="67"/>
      <c r="N1803" s="67"/>
      <c r="O1803" s="67"/>
      <c r="P1803" s="67"/>
      <c r="Q1803" s="67"/>
      <c r="S1803" s="22"/>
      <c r="T1803" s="22"/>
      <c r="U1803" s="22"/>
      <c r="V1803" s="22"/>
      <c r="W1803" s="22"/>
      <c r="X1803" s="22"/>
      <c r="Y1803" s="22"/>
      <c r="Z1803" s="22"/>
    </row>
    <row r="1804" spans="2:26" s="37" customFormat="1" ht="27" customHeight="1">
      <c r="B1804" s="115"/>
      <c r="C1804" s="67"/>
      <c r="D1804" s="67"/>
      <c r="E1804" s="67"/>
      <c r="F1804" s="67"/>
      <c r="G1804" s="67"/>
      <c r="H1804" s="67"/>
      <c r="I1804" s="67"/>
      <c r="J1804" s="67"/>
      <c r="K1804" s="67"/>
      <c r="L1804" s="67"/>
      <c r="M1804" s="67"/>
      <c r="N1804" s="67"/>
      <c r="O1804" s="67"/>
      <c r="P1804" s="67"/>
      <c r="Q1804" s="67"/>
      <c r="S1804" s="22"/>
      <c r="T1804" s="22"/>
      <c r="U1804" s="22"/>
      <c r="V1804" s="22"/>
      <c r="W1804" s="22"/>
      <c r="X1804" s="22"/>
      <c r="Y1804" s="22"/>
      <c r="Z1804" s="22"/>
    </row>
    <row r="1805" spans="2:26" s="37" customFormat="1" ht="15.75" customHeight="1">
      <c r="B1805" s="67"/>
      <c r="C1805" s="67"/>
      <c r="D1805" s="67"/>
      <c r="E1805" s="67"/>
      <c r="F1805" s="67"/>
      <c r="G1805" s="67"/>
      <c r="H1805" s="67"/>
      <c r="I1805" s="67"/>
      <c r="J1805" s="67"/>
      <c r="K1805" s="67"/>
      <c r="L1805" s="67"/>
      <c r="M1805" s="67"/>
      <c r="N1805" s="67"/>
      <c r="O1805" s="67"/>
      <c r="P1805" s="67"/>
      <c r="Q1805" s="67"/>
      <c r="S1805" s="22"/>
      <c r="T1805" s="22"/>
      <c r="U1805" s="22"/>
      <c r="V1805" s="22"/>
      <c r="W1805" s="22"/>
      <c r="X1805" s="22"/>
      <c r="Y1805" s="22"/>
      <c r="Z1805" s="22"/>
    </row>
    <row r="1806" spans="2:26" s="37" customFormat="1" ht="14.25">
      <c r="B1806" s="980"/>
      <c r="C1806" s="980"/>
      <c r="D1806" s="980"/>
      <c r="E1806" s="980"/>
      <c r="F1806" s="980"/>
      <c r="G1806" s="980"/>
      <c r="H1806" s="980"/>
      <c r="I1806" s="980"/>
      <c r="J1806" s="980"/>
      <c r="K1806" s="980"/>
      <c r="L1806" s="980"/>
      <c r="M1806" s="980"/>
      <c r="N1806" s="980"/>
      <c r="O1806" s="980"/>
      <c r="P1806" s="980"/>
      <c r="Q1806" s="980"/>
      <c r="S1806" s="22"/>
      <c r="T1806" s="22"/>
      <c r="U1806" s="22"/>
      <c r="V1806" s="22"/>
      <c r="W1806" s="22"/>
      <c r="X1806" s="22"/>
      <c r="Y1806" s="22"/>
      <c r="Z1806" s="22"/>
    </row>
    <row r="1807" spans="2:26" s="37" customFormat="1" ht="14.25">
      <c r="B1807" s="45"/>
      <c r="C1807" s="45"/>
      <c r="D1807" s="45"/>
      <c r="E1807" s="45"/>
      <c r="F1807" s="45"/>
      <c r="G1807" s="45"/>
      <c r="H1807" s="45"/>
      <c r="I1807" s="45"/>
      <c r="J1807" s="45"/>
      <c r="K1807" s="45"/>
      <c r="L1807" s="45"/>
      <c r="M1807" s="45"/>
      <c r="N1807" s="45"/>
      <c r="O1807" s="45"/>
      <c r="P1807" s="45"/>
      <c r="Q1807" s="45"/>
      <c r="S1807" s="22"/>
      <c r="T1807" s="22"/>
      <c r="U1807" s="22"/>
      <c r="V1807" s="22"/>
      <c r="W1807" s="22"/>
      <c r="X1807" s="22"/>
      <c r="Y1807" s="22"/>
      <c r="Z1807" s="22"/>
    </row>
    <row r="1808" spans="2:26" s="37" customFormat="1" ht="18.75" customHeight="1">
      <c r="B1808" s="977"/>
      <c r="C1808" s="977"/>
      <c r="D1808" s="977"/>
      <c r="E1808" s="977"/>
      <c r="F1808" s="977"/>
      <c r="G1808" s="977"/>
      <c r="H1808" s="977"/>
      <c r="I1808" s="977"/>
      <c r="J1808" s="977"/>
      <c r="K1808" s="977"/>
      <c r="L1808" s="977"/>
      <c r="M1808" s="977"/>
      <c r="N1808" s="977"/>
      <c r="O1808" s="977"/>
      <c r="P1808" s="977"/>
      <c r="Q1808" s="977"/>
      <c r="S1808" s="22"/>
      <c r="T1808" s="22"/>
      <c r="U1808" s="22"/>
      <c r="V1808" s="22"/>
      <c r="W1808" s="22"/>
      <c r="X1808" s="22"/>
      <c r="Y1808" s="22"/>
      <c r="Z1808" s="22"/>
    </row>
    <row r="1809" spans="2:26" s="37" customFormat="1" ht="18.75" customHeight="1">
      <c r="B1809" s="977"/>
      <c r="C1809" s="977"/>
      <c r="D1809" s="977"/>
      <c r="E1809" s="977"/>
      <c r="F1809" s="977"/>
      <c r="G1809" s="977"/>
      <c r="H1809" s="977"/>
      <c r="I1809" s="977"/>
      <c r="J1809" s="977"/>
      <c r="K1809" s="977"/>
      <c r="L1809" s="977"/>
      <c r="M1809" s="977"/>
      <c r="N1809" s="977"/>
      <c r="O1809" s="977"/>
      <c r="P1809" s="977"/>
      <c r="Q1809" s="977"/>
      <c r="S1809" s="22"/>
      <c r="T1809" s="22"/>
      <c r="U1809" s="22"/>
      <c r="V1809" s="22"/>
      <c r="W1809" s="22"/>
      <c r="X1809" s="22"/>
      <c r="Y1809" s="22"/>
      <c r="Z1809" s="22"/>
    </row>
    <row r="1810" spans="2:26" s="37" customFormat="1" ht="18.75" customHeight="1">
      <c r="B1810" s="977"/>
      <c r="C1810" s="977"/>
      <c r="D1810" s="977"/>
      <c r="E1810" s="977"/>
      <c r="F1810" s="977"/>
      <c r="G1810" s="977"/>
      <c r="H1810" s="977"/>
      <c r="I1810" s="977"/>
      <c r="J1810" s="977"/>
      <c r="K1810" s="977"/>
      <c r="L1810" s="977"/>
      <c r="M1810" s="977"/>
      <c r="N1810" s="977"/>
      <c r="O1810" s="977"/>
      <c r="P1810" s="977"/>
      <c r="Q1810" s="977"/>
      <c r="S1810" s="22"/>
      <c r="T1810" s="22"/>
      <c r="U1810" s="22"/>
      <c r="V1810" s="22"/>
      <c r="W1810" s="22"/>
      <c r="X1810" s="22"/>
      <c r="Y1810" s="22"/>
      <c r="Z1810" s="22"/>
    </row>
    <row r="1811" spans="2:26" s="37" customFormat="1" ht="18.75" customHeight="1">
      <c r="B1811" s="977"/>
      <c r="C1811" s="977"/>
      <c r="D1811" s="977"/>
      <c r="E1811" s="977"/>
      <c r="F1811" s="977"/>
      <c r="G1811" s="977"/>
      <c r="H1811" s="977"/>
      <c r="I1811" s="977"/>
      <c r="J1811" s="977"/>
      <c r="K1811" s="977"/>
      <c r="L1811" s="977"/>
      <c r="M1811" s="977"/>
      <c r="N1811" s="977"/>
      <c r="O1811" s="977"/>
      <c r="P1811" s="977"/>
      <c r="Q1811" s="977"/>
      <c r="S1811" s="22"/>
      <c r="T1811" s="22"/>
      <c r="U1811" s="22"/>
      <c r="V1811" s="22"/>
      <c r="W1811" s="22"/>
      <c r="X1811" s="22"/>
      <c r="Y1811" s="22"/>
      <c r="Z1811" s="22"/>
    </row>
    <row r="1812" spans="2:26" s="37" customFormat="1" ht="14.25">
      <c r="B1812" s="45"/>
      <c r="C1812" s="45"/>
      <c r="D1812" s="45"/>
      <c r="E1812" s="45"/>
      <c r="F1812" s="45"/>
      <c r="G1812" s="45"/>
      <c r="H1812" s="45"/>
      <c r="I1812" s="45"/>
      <c r="J1812" s="45"/>
      <c r="K1812" s="45"/>
      <c r="L1812" s="45"/>
      <c r="M1812" s="45"/>
      <c r="N1812" s="45"/>
      <c r="O1812" s="45"/>
      <c r="P1812" s="45"/>
      <c r="Q1812" s="45"/>
      <c r="S1812" s="22"/>
      <c r="T1812" s="22"/>
      <c r="U1812" s="22"/>
      <c r="V1812" s="22"/>
      <c r="W1812" s="22"/>
      <c r="X1812" s="22"/>
      <c r="Y1812" s="22"/>
      <c r="Z1812" s="22"/>
    </row>
    <row r="1813" spans="2:26" s="37" customFormat="1" ht="18.75" customHeight="1">
      <c r="B1813" s="978"/>
      <c r="C1813" s="978"/>
      <c r="D1813" s="978"/>
      <c r="E1813" s="978"/>
      <c r="F1813" s="978"/>
      <c r="G1813" s="978"/>
      <c r="H1813" s="978"/>
      <c r="I1813" s="978"/>
      <c r="J1813" s="978"/>
      <c r="K1813" s="978"/>
      <c r="L1813" s="978"/>
      <c r="M1813" s="978"/>
      <c r="N1813" s="978"/>
      <c r="O1813" s="978"/>
      <c r="P1813" s="978"/>
      <c r="Q1813" s="978"/>
      <c r="S1813" s="22"/>
      <c r="T1813" s="22"/>
      <c r="U1813" s="22"/>
      <c r="V1813" s="22"/>
      <c r="W1813" s="22"/>
      <c r="X1813" s="22"/>
      <c r="Y1813" s="22"/>
      <c r="Z1813" s="22"/>
    </row>
    <row r="1814" spans="2:26" ht="18.75" customHeight="1">
      <c r="B1814" s="978"/>
      <c r="C1814" s="978"/>
      <c r="D1814" s="978"/>
      <c r="E1814" s="978"/>
      <c r="F1814" s="978"/>
      <c r="G1814" s="978"/>
      <c r="H1814" s="978"/>
      <c r="I1814" s="978"/>
      <c r="J1814" s="978"/>
      <c r="K1814" s="978"/>
      <c r="L1814" s="978"/>
      <c r="M1814" s="978"/>
      <c r="N1814" s="978"/>
      <c r="O1814" s="978"/>
      <c r="P1814" s="978"/>
      <c r="Q1814" s="978"/>
    </row>
    <row r="1815" spans="2:26" ht="14.25">
      <c r="B1815" s="978"/>
      <c r="C1815" s="978"/>
      <c r="D1815" s="978"/>
      <c r="E1815" s="978"/>
      <c r="F1815" s="978"/>
      <c r="G1815" s="978"/>
      <c r="H1815" s="978"/>
      <c r="I1815" s="978"/>
      <c r="J1815" s="978"/>
      <c r="K1815" s="978"/>
      <c r="L1815" s="978"/>
      <c r="M1815" s="978"/>
      <c r="N1815" s="978"/>
      <c r="O1815" s="978"/>
      <c r="P1815" s="978"/>
      <c r="Q1815" s="978"/>
    </row>
    <row r="1816" spans="2:26" ht="14.25">
      <c r="B1816" s="978"/>
      <c r="C1816" s="978"/>
      <c r="D1816" s="978"/>
      <c r="E1816" s="978"/>
      <c r="F1816" s="978"/>
      <c r="G1816" s="978"/>
      <c r="H1816" s="978"/>
      <c r="I1816" s="978"/>
      <c r="J1816" s="978"/>
      <c r="K1816" s="978"/>
      <c r="L1816" s="978"/>
      <c r="M1816" s="978"/>
      <c r="N1816" s="978"/>
      <c r="O1816" s="978"/>
      <c r="P1816" s="978"/>
      <c r="Q1816" s="978"/>
    </row>
    <row r="1817" spans="2:26" ht="14.25">
      <c r="B1817" s="978"/>
      <c r="C1817" s="978"/>
      <c r="D1817" s="978"/>
      <c r="E1817" s="978"/>
      <c r="F1817" s="978"/>
      <c r="G1817" s="978"/>
      <c r="H1817" s="978"/>
      <c r="I1817" s="978"/>
      <c r="J1817" s="978"/>
      <c r="K1817" s="978"/>
      <c r="L1817" s="978"/>
      <c r="M1817" s="978"/>
      <c r="N1817" s="978"/>
      <c r="O1817" s="978"/>
      <c r="P1817" s="978"/>
      <c r="Q1817" s="978"/>
    </row>
    <row r="1818" spans="2:26" ht="18.75" customHeight="1"/>
    <row r="1819" spans="2:26" ht="14.25">
      <c r="B1819" s="977"/>
      <c r="C1819" s="977"/>
      <c r="D1819" s="977"/>
      <c r="E1819" s="977"/>
      <c r="F1819" s="977"/>
      <c r="G1819" s="977"/>
      <c r="H1819" s="977"/>
      <c r="I1819" s="977"/>
      <c r="J1819" s="977"/>
      <c r="K1819" s="977"/>
      <c r="L1819" s="977"/>
      <c r="M1819" s="977"/>
      <c r="N1819" s="977"/>
      <c r="O1819" s="977"/>
      <c r="P1819" s="977"/>
      <c r="Q1819" s="977"/>
    </row>
    <row r="1820" spans="2:26" ht="14.25">
      <c r="B1820" s="977"/>
      <c r="C1820" s="977"/>
      <c r="D1820" s="977"/>
      <c r="E1820" s="977"/>
      <c r="F1820" s="977"/>
      <c r="G1820" s="977"/>
      <c r="H1820" s="977"/>
      <c r="I1820" s="977"/>
      <c r="J1820" s="977"/>
      <c r="K1820" s="977"/>
      <c r="L1820" s="977"/>
      <c r="M1820" s="977"/>
      <c r="N1820" s="977"/>
      <c r="O1820" s="977"/>
      <c r="P1820" s="977"/>
      <c r="Q1820" s="977"/>
      <c r="R1820" s="152"/>
    </row>
    <row r="1821" spans="2:26" ht="14.25">
      <c r="B1821" s="977"/>
      <c r="C1821" s="977"/>
      <c r="D1821" s="977"/>
      <c r="E1821" s="977"/>
      <c r="F1821" s="977"/>
      <c r="G1821" s="977"/>
      <c r="H1821" s="977"/>
      <c r="I1821" s="977"/>
      <c r="J1821" s="977"/>
      <c r="K1821" s="977"/>
      <c r="L1821" s="977"/>
      <c r="M1821" s="977"/>
      <c r="N1821" s="977"/>
      <c r="O1821" s="977"/>
      <c r="P1821" s="977"/>
      <c r="Q1821" s="977"/>
    </row>
    <row r="1822" spans="2:26" ht="14.25">
      <c r="B1822" s="977"/>
      <c r="C1822" s="977"/>
      <c r="D1822" s="977"/>
      <c r="E1822" s="977"/>
      <c r="F1822" s="977"/>
      <c r="G1822" s="977"/>
      <c r="H1822" s="977"/>
      <c r="I1822" s="977"/>
      <c r="J1822" s="977"/>
      <c r="K1822" s="977"/>
      <c r="L1822" s="977"/>
      <c r="M1822" s="977"/>
      <c r="N1822" s="977"/>
      <c r="O1822" s="977"/>
      <c r="P1822" s="977"/>
      <c r="Q1822" s="977"/>
    </row>
    <row r="1823" spans="2:26" ht="14.25">
      <c r="C1823" s="39"/>
      <c r="D1823" s="39"/>
      <c r="E1823" s="39"/>
      <c r="F1823" s="39"/>
      <c r="G1823" s="39"/>
      <c r="H1823" s="39"/>
      <c r="I1823" s="39"/>
      <c r="J1823" s="39"/>
      <c r="K1823" s="39"/>
      <c r="L1823" s="39"/>
      <c r="M1823" s="39"/>
      <c r="N1823" s="39"/>
      <c r="O1823" s="39"/>
      <c r="P1823" s="39"/>
    </row>
    <row r="1824" spans="2:26" ht="14.25">
      <c r="B1824" s="978"/>
      <c r="C1824" s="978"/>
      <c r="D1824" s="978"/>
      <c r="E1824" s="978"/>
      <c r="F1824" s="978"/>
      <c r="G1824" s="978"/>
      <c r="H1824" s="978"/>
      <c r="I1824" s="978"/>
      <c r="J1824" s="978"/>
      <c r="K1824" s="978"/>
      <c r="L1824" s="978"/>
      <c r="M1824" s="978"/>
      <c r="N1824" s="978"/>
      <c r="O1824" s="978"/>
      <c r="P1824" s="978"/>
      <c r="Q1824" s="978"/>
    </row>
    <row r="1825" spans="2:26" ht="14.25">
      <c r="B1825" s="978"/>
      <c r="C1825" s="978"/>
      <c r="D1825" s="978"/>
      <c r="E1825" s="978"/>
      <c r="F1825" s="978"/>
      <c r="G1825" s="978"/>
      <c r="H1825" s="978"/>
      <c r="I1825" s="978"/>
      <c r="J1825" s="978"/>
      <c r="K1825" s="978"/>
      <c r="L1825" s="978"/>
      <c r="M1825" s="978"/>
      <c r="N1825" s="978"/>
      <c r="O1825" s="978"/>
      <c r="P1825" s="978"/>
      <c r="Q1825" s="978"/>
    </row>
    <row r="1826" spans="2:26" ht="14.25">
      <c r="B1826" s="978"/>
      <c r="C1826" s="978"/>
      <c r="D1826" s="978"/>
      <c r="E1826" s="978"/>
      <c r="F1826" s="978"/>
      <c r="G1826" s="978"/>
      <c r="H1826" s="978"/>
      <c r="I1826" s="978"/>
      <c r="J1826" s="978"/>
      <c r="K1826" s="978"/>
      <c r="L1826" s="978"/>
      <c r="M1826" s="978"/>
      <c r="N1826" s="978"/>
      <c r="O1826" s="978"/>
      <c r="P1826" s="978"/>
      <c r="Q1826" s="978"/>
    </row>
    <row r="1827" spans="2:26" ht="14.25">
      <c r="B1827" s="978"/>
      <c r="C1827" s="978"/>
      <c r="D1827" s="978"/>
      <c r="E1827" s="978"/>
      <c r="F1827" s="978"/>
      <c r="G1827" s="978"/>
      <c r="H1827" s="978"/>
      <c r="I1827" s="978"/>
      <c r="J1827" s="978"/>
      <c r="K1827" s="978"/>
      <c r="L1827" s="978"/>
      <c r="M1827" s="978"/>
      <c r="N1827" s="978"/>
      <c r="O1827" s="978"/>
      <c r="P1827" s="978"/>
      <c r="Q1827" s="978"/>
    </row>
    <row r="1828" spans="2:26" ht="14.25">
      <c r="B1828" s="978"/>
      <c r="C1828" s="978"/>
      <c r="D1828" s="978"/>
      <c r="E1828" s="978"/>
      <c r="F1828" s="978"/>
      <c r="G1828" s="978"/>
      <c r="H1828" s="978"/>
      <c r="I1828" s="978"/>
      <c r="J1828" s="978"/>
      <c r="K1828" s="978"/>
      <c r="L1828" s="978"/>
      <c r="M1828" s="978"/>
      <c r="N1828" s="978"/>
      <c r="O1828" s="978"/>
      <c r="P1828" s="978"/>
      <c r="Q1828" s="978"/>
    </row>
    <row r="1829" spans="2:26" ht="14.25">
      <c r="C1829" s="39"/>
      <c r="D1829" s="39"/>
      <c r="E1829" s="39"/>
      <c r="F1829" s="39"/>
      <c r="G1829" s="39"/>
      <c r="H1829" s="39"/>
      <c r="I1829" s="39"/>
      <c r="J1829" s="39"/>
      <c r="K1829" s="39"/>
      <c r="L1829" s="39"/>
      <c r="M1829" s="39"/>
      <c r="N1829" s="39"/>
      <c r="O1829" s="39"/>
      <c r="P1829" s="39"/>
    </row>
    <row r="1830" spans="2:26" s="37" customFormat="1" ht="14.25">
      <c r="B1830" s="22"/>
      <c r="C1830" s="39"/>
      <c r="D1830" s="39"/>
      <c r="E1830" s="39"/>
      <c r="F1830" s="39"/>
      <c r="G1830" s="39"/>
      <c r="H1830" s="39"/>
      <c r="I1830" s="39"/>
      <c r="J1830" s="39"/>
      <c r="K1830" s="39"/>
      <c r="L1830" s="39"/>
      <c r="M1830" s="39"/>
      <c r="N1830" s="39"/>
      <c r="O1830" s="39"/>
      <c r="P1830" s="39"/>
      <c r="Q1830" s="39"/>
      <c r="S1830" s="22"/>
      <c r="T1830" s="22"/>
      <c r="U1830" s="22"/>
      <c r="V1830" s="22"/>
      <c r="W1830" s="22"/>
      <c r="X1830" s="22"/>
      <c r="Y1830" s="22"/>
      <c r="Z1830" s="22"/>
    </row>
    <row r="1831" spans="2:26" s="37" customFormat="1" ht="15.75" thickBot="1">
      <c r="B1831" s="100"/>
      <c r="C1831" s="101"/>
      <c r="D1831" s="101"/>
      <c r="E1831" s="101"/>
      <c r="F1831" s="101"/>
      <c r="G1831" s="101"/>
      <c r="H1831" s="101"/>
      <c r="I1831" s="101"/>
      <c r="J1831" s="101"/>
      <c r="K1831" s="101"/>
      <c r="L1831" s="101"/>
      <c r="M1831" s="101"/>
      <c r="N1831" s="101"/>
      <c r="O1831" s="101"/>
      <c r="P1831" s="101"/>
      <c r="Q1831" s="101"/>
      <c r="S1831" s="22"/>
      <c r="T1831" s="22"/>
      <c r="U1831" s="22"/>
      <c r="V1831" s="22"/>
      <c r="W1831" s="22"/>
      <c r="X1831" s="22"/>
      <c r="Y1831" s="22"/>
      <c r="Z1831" s="22"/>
    </row>
    <row r="1832" spans="2:26" s="37" customFormat="1" ht="14.25">
      <c r="B1832" s="22"/>
      <c r="C1832" s="39"/>
      <c r="D1832" s="39"/>
      <c r="E1832" s="39"/>
      <c r="F1832" s="39"/>
      <c r="G1832" s="39"/>
      <c r="H1832" s="39"/>
      <c r="I1832" s="39"/>
      <c r="J1832" s="39"/>
      <c r="K1832" s="39"/>
      <c r="L1832" s="39"/>
      <c r="M1832" s="39"/>
      <c r="N1832" s="39"/>
      <c r="O1832" s="39"/>
      <c r="P1832" s="39"/>
      <c r="Q1832" s="39"/>
      <c r="S1832" s="22"/>
      <c r="T1832" s="22"/>
      <c r="U1832" s="22"/>
      <c r="V1832" s="22"/>
      <c r="W1832" s="22"/>
      <c r="X1832" s="22"/>
      <c r="Y1832" s="22"/>
      <c r="Z1832" s="22"/>
    </row>
    <row r="1833" spans="2:26" s="37" customFormat="1">
      <c r="B1833" s="115"/>
      <c r="C1833" s="39"/>
      <c r="D1833" s="39"/>
      <c r="E1833" s="39"/>
      <c r="F1833" s="39"/>
      <c r="G1833" s="39"/>
      <c r="H1833" s="39"/>
      <c r="I1833" s="39"/>
      <c r="J1833" s="39"/>
      <c r="K1833" s="39"/>
      <c r="L1833" s="39"/>
      <c r="M1833" s="39"/>
      <c r="N1833" s="39"/>
      <c r="O1833" s="39"/>
      <c r="P1833" s="39"/>
      <c r="Q1833" s="39"/>
      <c r="S1833" s="22"/>
      <c r="T1833" s="22"/>
      <c r="U1833" s="22"/>
      <c r="V1833" s="22"/>
      <c r="W1833" s="22"/>
      <c r="X1833" s="22"/>
      <c r="Y1833" s="22"/>
      <c r="Z1833" s="22"/>
    </row>
    <row r="1834" spans="2:26" s="37" customFormat="1" ht="14.25">
      <c r="B1834" s="978"/>
      <c r="C1834" s="978"/>
      <c r="D1834" s="978"/>
      <c r="E1834" s="978"/>
      <c r="F1834" s="978"/>
      <c r="G1834" s="978"/>
      <c r="H1834" s="978"/>
      <c r="I1834" s="978"/>
      <c r="J1834" s="978"/>
      <c r="K1834" s="978"/>
      <c r="L1834" s="978"/>
      <c r="M1834" s="978"/>
      <c r="N1834" s="978"/>
      <c r="O1834" s="978"/>
      <c r="P1834" s="978"/>
      <c r="Q1834" s="978"/>
      <c r="S1834" s="22"/>
      <c r="T1834" s="22"/>
      <c r="U1834" s="22"/>
      <c r="V1834" s="22"/>
      <c r="W1834" s="22"/>
      <c r="X1834" s="22"/>
      <c r="Y1834" s="22"/>
      <c r="Z1834" s="22"/>
    </row>
    <row r="1835" spans="2:26" s="37" customFormat="1" ht="22.5" customHeight="1">
      <c r="B1835" s="978"/>
      <c r="C1835" s="978"/>
      <c r="D1835" s="978"/>
      <c r="E1835" s="978"/>
      <c r="F1835" s="978"/>
      <c r="G1835" s="978"/>
      <c r="H1835" s="978"/>
      <c r="I1835" s="978"/>
      <c r="J1835" s="978"/>
      <c r="K1835" s="978"/>
      <c r="L1835" s="978"/>
      <c r="M1835" s="978"/>
      <c r="N1835" s="978"/>
      <c r="O1835" s="978"/>
      <c r="P1835" s="978"/>
      <c r="Q1835" s="978"/>
      <c r="S1835" s="22"/>
      <c r="T1835" s="22"/>
      <c r="U1835" s="22"/>
      <c r="V1835" s="22"/>
      <c r="W1835" s="22"/>
      <c r="X1835" s="22"/>
      <c r="Y1835" s="22"/>
      <c r="Z1835" s="22"/>
    </row>
    <row r="1836" spans="2:26" s="37" customFormat="1" ht="15.75" customHeight="1">
      <c r="B1836" s="22"/>
      <c r="C1836" s="38"/>
      <c r="D1836" s="38"/>
      <c r="E1836" s="38"/>
      <c r="F1836" s="38"/>
      <c r="G1836" s="38"/>
      <c r="H1836" s="38"/>
      <c r="I1836" s="38"/>
      <c r="J1836" s="38"/>
      <c r="K1836" s="38"/>
      <c r="L1836" s="38"/>
      <c r="M1836" s="38"/>
      <c r="N1836" s="38"/>
      <c r="O1836" s="38"/>
      <c r="P1836" s="38"/>
      <c r="Q1836" s="39"/>
      <c r="S1836" s="22"/>
      <c r="T1836" s="22"/>
      <c r="U1836" s="22"/>
      <c r="V1836" s="22"/>
      <c r="W1836" s="22"/>
      <c r="X1836" s="22"/>
      <c r="Y1836" s="22"/>
      <c r="Z1836" s="22"/>
    </row>
    <row r="1837" spans="2:26" s="37" customFormat="1">
      <c r="B1837" s="22"/>
      <c r="C1837" s="84"/>
      <c r="D1837" s="84"/>
      <c r="E1837" s="84"/>
      <c r="F1837" s="84"/>
      <c r="G1837" s="84"/>
      <c r="H1837" s="84"/>
      <c r="I1837" s="84"/>
      <c r="J1837" s="84"/>
      <c r="K1837" s="84"/>
      <c r="L1837" s="84"/>
      <c r="M1837" s="84"/>
      <c r="N1837" s="84"/>
      <c r="O1837" s="84"/>
      <c r="P1837" s="84"/>
      <c r="Q1837" s="85"/>
      <c r="S1837" s="22"/>
      <c r="T1837" s="22"/>
      <c r="U1837" s="22"/>
      <c r="V1837" s="22"/>
      <c r="W1837" s="22"/>
      <c r="X1837" s="22"/>
      <c r="Y1837" s="22"/>
      <c r="Z1837" s="22"/>
    </row>
    <row r="1838" spans="2:26" s="37" customFormat="1" ht="15.75" customHeight="1">
      <c r="B1838" s="22"/>
      <c r="C1838" s="70"/>
      <c r="D1838" s="70"/>
      <c r="E1838" s="70"/>
      <c r="F1838" s="70"/>
      <c r="G1838" s="70"/>
      <c r="H1838" s="70"/>
      <c r="I1838" s="70"/>
      <c r="J1838" s="70"/>
      <c r="K1838" s="70"/>
      <c r="L1838" s="70"/>
      <c r="M1838" s="70"/>
      <c r="N1838" s="70"/>
      <c r="O1838" s="70"/>
      <c r="P1838" s="70"/>
      <c r="Q1838" s="41"/>
      <c r="S1838" s="22"/>
      <c r="T1838" s="22"/>
      <c r="U1838" s="22"/>
      <c r="V1838" s="22"/>
      <c r="W1838" s="22"/>
      <c r="X1838" s="22"/>
      <c r="Y1838" s="22"/>
      <c r="Z1838" s="22"/>
    </row>
    <row r="1839" spans="2:26" s="37" customFormat="1">
      <c r="B1839" s="22"/>
      <c r="C1839" s="38"/>
      <c r="D1839" s="38"/>
      <c r="E1839" s="38"/>
      <c r="F1839" s="38"/>
      <c r="G1839" s="38"/>
      <c r="H1839" s="38"/>
      <c r="I1839" s="38"/>
      <c r="J1839" s="38"/>
      <c r="K1839" s="38"/>
      <c r="L1839" s="38"/>
      <c r="M1839" s="38"/>
      <c r="N1839" s="38"/>
      <c r="O1839" s="38"/>
      <c r="P1839" s="38"/>
      <c r="Q1839" s="39"/>
      <c r="S1839" s="22"/>
      <c r="T1839" s="22"/>
      <c r="U1839" s="22"/>
      <c r="V1839" s="22"/>
      <c r="W1839" s="22"/>
      <c r="X1839" s="22"/>
      <c r="Y1839" s="22"/>
      <c r="Z1839" s="22"/>
    </row>
    <row r="1840" spans="2:26" s="37" customFormat="1">
      <c r="B1840" s="22"/>
      <c r="C1840" s="38"/>
      <c r="D1840" s="38"/>
      <c r="E1840" s="38"/>
      <c r="F1840" s="38"/>
      <c r="G1840" s="38"/>
      <c r="H1840" s="38"/>
      <c r="I1840" s="38"/>
      <c r="J1840" s="38"/>
      <c r="K1840" s="38"/>
      <c r="L1840" s="38"/>
      <c r="M1840" s="38"/>
      <c r="N1840" s="38"/>
      <c r="O1840" s="38"/>
      <c r="P1840" s="38"/>
      <c r="Q1840" s="39"/>
      <c r="S1840" s="22"/>
      <c r="T1840" s="22"/>
      <c r="U1840" s="22"/>
      <c r="V1840" s="22"/>
      <c r="W1840" s="22"/>
      <c r="X1840" s="22"/>
      <c r="Y1840" s="22"/>
      <c r="Z1840" s="22"/>
    </row>
    <row r="1841" spans="2:26" s="37" customFormat="1">
      <c r="B1841" s="34"/>
      <c r="C1841" s="38"/>
      <c r="D1841" s="38"/>
      <c r="E1841" s="38"/>
      <c r="F1841" s="38"/>
      <c r="G1841" s="38"/>
      <c r="H1841" s="38"/>
      <c r="I1841" s="38"/>
      <c r="J1841" s="38"/>
      <c r="K1841" s="38"/>
      <c r="L1841" s="38"/>
      <c r="M1841" s="38"/>
      <c r="N1841" s="38"/>
      <c r="O1841" s="38"/>
      <c r="P1841" s="38"/>
      <c r="Q1841" s="39"/>
      <c r="S1841" s="22"/>
      <c r="T1841" s="22"/>
      <c r="U1841" s="22"/>
      <c r="V1841" s="22"/>
      <c r="W1841" s="22"/>
      <c r="X1841" s="22"/>
      <c r="Y1841" s="22"/>
      <c r="Z1841" s="22"/>
    </row>
    <row r="1842" spans="2:26" s="37" customFormat="1" ht="15.75" thickBot="1">
      <c r="B1842" s="22"/>
      <c r="C1842" s="137"/>
      <c r="D1842" s="137"/>
      <c r="E1842" s="137"/>
      <c r="F1842" s="137"/>
      <c r="G1842" s="137"/>
      <c r="H1842" s="137"/>
      <c r="I1842" s="137"/>
      <c r="J1842" s="137"/>
      <c r="K1842" s="137"/>
      <c r="L1842" s="137"/>
      <c r="M1842" s="137"/>
      <c r="N1842" s="137"/>
      <c r="O1842" s="137"/>
      <c r="P1842" s="137"/>
      <c r="Q1842" s="138"/>
      <c r="S1842" s="22"/>
      <c r="T1842" s="22"/>
      <c r="U1842" s="22"/>
      <c r="V1842" s="22"/>
      <c r="W1842" s="22"/>
      <c r="X1842" s="22"/>
      <c r="Y1842" s="22"/>
      <c r="Z1842" s="22"/>
    </row>
    <row r="1843" spans="2:26" s="37" customFormat="1" ht="18.75" customHeight="1" thickTop="1">
      <c r="B1843" s="22"/>
      <c r="C1843" s="39"/>
      <c r="D1843" s="39"/>
      <c r="E1843" s="39"/>
      <c r="F1843" s="39"/>
      <c r="G1843" s="39"/>
      <c r="H1843" s="39"/>
      <c r="I1843" s="39"/>
      <c r="J1843" s="39"/>
      <c r="K1843" s="39"/>
      <c r="L1843" s="39"/>
      <c r="M1843" s="39"/>
      <c r="N1843" s="39"/>
      <c r="O1843" s="39"/>
      <c r="P1843" s="39"/>
      <c r="Q1843" s="39"/>
      <c r="S1843" s="22"/>
      <c r="T1843" s="22"/>
      <c r="U1843" s="22"/>
      <c r="V1843" s="22"/>
      <c r="W1843" s="22"/>
      <c r="X1843" s="22"/>
      <c r="Y1843" s="22"/>
      <c r="Z1843" s="22"/>
    </row>
    <row r="1844" spans="2:26" s="37" customFormat="1" ht="18.75" customHeight="1">
      <c r="B1844" s="979"/>
      <c r="C1844" s="979"/>
      <c r="D1844" s="979"/>
      <c r="E1844" s="979"/>
      <c r="F1844" s="979"/>
      <c r="G1844" s="979"/>
      <c r="H1844" s="979"/>
      <c r="I1844" s="979"/>
      <c r="J1844" s="979"/>
      <c r="K1844" s="979"/>
      <c r="L1844" s="979"/>
      <c r="M1844" s="979"/>
      <c r="N1844" s="979"/>
      <c r="O1844" s="979"/>
      <c r="P1844" s="979"/>
      <c r="Q1844" s="979"/>
      <c r="S1844" s="22"/>
      <c r="T1844" s="22"/>
      <c r="U1844" s="22"/>
      <c r="V1844" s="22"/>
      <c r="W1844" s="22"/>
      <c r="X1844" s="22"/>
      <c r="Y1844" s="22"/>
      <c r="Z1844" s="22"/>
    </row>
    <row r="1845" spans="2:26" s="37" customFormat="1">
      <c r="B1845" s="22"/>
      <c r="C1845" s="38"/>
      <c r="D1845" s="38"/>
      <c r="E1845" s="38"/>
      <c r="F1845" s="38"/>
      <c r="G1845" s="38"/>
      <c r="H1845" s="38"/>
      <c r="I1845" s="38"/>
      <c r="J1845" s="38"/>
      <c r="K1845" s="38"/>
      <c r="L1845" s="38"/>
      <c r="M1845" s="38"/>
      <c r="N1845" s="38"/>
      <c r="O1845" s="38"/>
      <c r="P1845" s="38"/>
      <c r="Q1845" s="39"/>
      <c r="S1845" s="22"/>
      <c r="T1845" s="22"/>
      <c r="U1845" s="22"/>
      <c r="V1845" s="22"/>
      <c r="W1845" s="22"/>
      <c r="X1845" s="22"/>
      <c r="Y1845" s="22"/>
      <c r="Z1845" s="22"/>
    </row>
    <row r="1846" spans="2:26" s="37" customFormat="1" ht="24" customHeight="1">
      <c r="B1846" s="977"/>
      <c r="C1846" s="977"/>
      <c r="D1846" s="977"/>
      <c r="E1846" s="977"/>
      <c r="F1846" s="977"/>
      <c r="G1846" s="977"/>
      <c r="H1846" s="977"/>
      <c r="I1846" s="977"/>
      <c r="J1846" s="977"/>
      <c r="K1846" s="977"/>
      <c r="L1846" s="977"/>
      <c r="M1846" s="977"/>
      <c r="N1846" s="977"/>
      <c r="O1846" s="977"/>
      <c r="P1846" s="977"/>
      <c r="Q1846" s="977"/>
      <c r="S1846" s="22"/>
      <c r="T1846" s="22"/>
      <c r="U1846" s="22"/>
      <c r="V1846" s="22"/>
      <c r="W1846" s="22"/>
      <c r="X1846" s="22"/>
      <c r="Y1846" s="22"/>
      <c r="Z1846" s="22"/>
    </row>
    <row r="1847" spans="2:26" s="37" customFormat="1" ht="15.75" customHeight="1">
      <c r="B1847" s="977"/>
      <c r="C1847" s="977"/>
      <c r="D1847" s="977"/>
      <c r="E1847" s="977"/>
      <c r="F1847" s="977"/>
      <c r="G1847" s="977"/>
      <c r="H1847" s="977"/>
      <c r="I1847" s="977"/>
      <c r="J1847" s="977"/>
      <c r="K1847" s="977"/>
      <c r="L1847" s="977"/>
      <c r="M1847" s="977"/>
      <c r="N1847" s="977"/>
      <c r="O1847" s="977"/>
      <c r="P1847" s="977"/>
      <c r="Q1847" s="977"/>
      <c r="S1847" s="22"/>
      <c r="T1847" s="22"/>
      <c r="U1847" s="22"/>
      <c r="V1847" s="22"/>
      <c r="W1847" s="22"/>
      <c r="X1847" s="22"/>
      <c r="Y1847" s="22"/>
      <c r="Z1847" s="22"/>
    </row>
    <row r="1848" spans="2:26" s="37" customFormat="1" ht="18.75" customHeight="1">
      <c r="B1848" s="977"/>
      <c r="C1848" s="977"/>
      <c r="D1848" s="977"/>
      <c r="E1848" s="977"/>
      <c r="F1848" s="977"/>
      <c r="G1848" s="977"/>
      <c r="H1848" s="977"/>
      <c r="I1848" s="977"/>
      <c r="J1848" s="977"/>
      <c r="K1848" s="977"/>
      <c r="L1848" s="977"/>
      <c r="M1848" s="977"/>
      <c r="N1848" s="977"/>
      <c r="O1848" s="977"/>
      <c r="P1848" s="977"/>
      <c r="Q1848" s="977"/>
      <c r="S1848" s="22"/>
      <c r="T1848" s="22"/>
      <c r="U1848" s="22"/>
      <c r="V1848" s="22"/>
      <c r="W1848" s="22"/>
      <c r="X1848" s="22"/>
      <c r="Y1848" s="22"/>
      <c r="Z1848" s="22"/>
    </row>
    <row r="1849" spans="2:26" s="37" customFormat="1" ht="18.75" customHeight="1">
      <c r="B1849" s="977"/>
      <c r="C1849" s="977"/>
      <c r="D1849" s="977"/>
      <c r="E1849" s="977"/>
      <c r="F1849" s="977"/>
      <c r="G1849" s="977"/>
      <c r="H1849" s="977"/>
      <c r="I1849" s="977"/>
      <c r="J1849" s="977"/>
      <c r="K1849" s="977"/>
      <c r="L1849" s="977"/>
      <c r="M1849" s="977"/>
      <c r="N1849" s="977"/>
      <c r="O1849" s="977"/>
      <c r="P1849" s="977"/>
      <c r="Q1849" s="977"/>
      <c r="S1849" s="22"/>
      <c r="T1849" s="22"/>
      <c r="U1849" s="22"/>
      <c r="V1849" s="22"/>
      <c r="W1849" s="22"/>
      <c r="X1849" s="22"/>
      <c r="Y1849" s="22"/>
      <c r="Z1849" s="22"/>
    </row>
    <row r="1850" spans="2:26" s="37" customFormat="1" ht="15.75" customHeight="1">
      <c r="B1850" s="977"/>
      <c r="C1850" s="977"/>
      <c r="D1850" s="977"/>
      <c r="E1850" s="977"/>
      <c r="F1850" s="977"/>
      <c r="G1850" s="977"/>
      <c r="H1850" s="977"/>
      <c r="I1850" s="977"/>
      <c r="J1850" s="977"/>
      <c r="K1850" s="977"/>
      <c r="L1850" s="977"/>
      <c r="M1850" s="977"/>
      <c r="N1850" s="977"/>
      <c r="O1850" s="977"/>
      <c r="P1850" s="977"/>
      <c r="Q1850" s="977"/>
      <c r="S1850" s="22"/>
      <c r="T1850" s="22"/>
      <c r="U1850" s="22"/>
      <c r="V1850" s="22"/>
      <c r="W1850" s="22"/>
      <c r="X1850" s="22"/>
      <c r="Y1850" s="22"/>
      <c r="Z1850" s="22"/>
    </row>
    <row r="1851" spans="2:26" s="37" customFormat="1" ht="18.75" customHeight="1">
      <c r="B1851" s="977"/>
      <c r="C1851" s="977"/>
      <c r="D1851" s="977"/>
      <c r="E1851" s="977"/>
      <c r="F1851" s="977"/>
      <c r="G1851" s="977"/>
      <c r="H1851" s="977"/>
      <c r="I1851" s="977"/>
      <c r="J1851" s="977"/>
      <c r="K1851" s="977"/>
      <c r="L1851" s="977"/>
      <c r="M1851" s="977"/>
      <c r="N1851" s="977"/>
      <c r="O1851" s="977"/>
      <c r="P1851" s="977"/>
      <c r="Q1851" s="977"/>
      <c r="S1851" s="22"/>
      <c r="T1851" s="22"/>
      <c r="U1851" s="22"/>
      <c r="V1851" s="22"/>
      <c r="W1851" s="22"/>
      <c r="X1851" s="22"/>
      <c r="Y1851" s="22"/>
      <c r="Z1851" s="22"/>
    </row>
    <row r="1852" spans="2:26" s="37" customFormat="1" ht="18.75" customHeight="1">
      <c r="B1852" s="977"/>
      <c r="C1852" s="977"/>
      <c r="D1852" s="977"/>
      <c r="E1852" s="977"/>
      <c r="F1852" s="977"/>
      <c r="G1852" s="977"/>
      <c r="H1852" s="977"/>
      <c r="I1852" s="977"/>
      <c r="J1852" s="977"/>
      <c r="K1852" s="977"/>
      <c r="L1852" s="977"/>
      <c r="M1852" s="977"/>
      <c r="N1852" s="977"/>
      <c r="O1852" s="977"/>
      <c r="P1852" s="977"/>
      <c r="Q1852" s="977"/>
      <c r="S1852" s="22"/>
      <c r="T1852" s="22"/>
      <c r="U1852" s="22"/>
      <c r="V1852" s="22"/>
      <c r="W1852" s="22"/>
      <c r="X1852" s="22"/>
      <c r="Y1852" s="22"/>
      <c r="Z1852" s="22"/>
    </row>
    <row r="1853" spans="2:26" s="37" customFormat="1" ht="18.75" customHeight="1">
      <c r="B1853" s="977"/>
      <c r="C1853" s="977"/>
      <c r="D1853" s="977"/>
      <c r="E1853" s="977"/>
      <c r="F1853" s="977"/>
      <c r="G1853" s="977"/>
      <c r="H1853" s="977"/>
      <c r="I1853" s="977"/>
      <c r="J1853" s="977"/>
      <c r="K1853" s="977"/>
      <c r="L1853" s="977"/>
      <c r="M1853" s="977"/>
      <c r="N1853" s="977"/>
      <c r="O1853" s="977"/>
      <c r="P1853" s="977"/>
      <c r="Q1853" s="977"/>
      <c r="S1853" s="22"/>
      <c r="T1853" s="22"/>
      <c r="U1853" s="22"/>
      <c r="V1853" s="22"/>
      <c r="W1853" s="22"/>
      <c r="X1853" s="22"/>
      <c r="Y1853" s="22"/>
      <c r="Z1853" s="22"/>
    </row>
    <row r="1854" spans="2:26" s="37" customFormat="1" ht="18.75" customHeight="1">
      <c r="B1854" s="22"/>
      <c r="C1854" s="38"/>
      <c r="D1854" s="38"/>
      <c r="E1854" s="38"/>
      <c r="F1854" s="38"/>
      <c r="G1854" s="38"/>
      <c r="H1854" s="38"/>
      <c r="I1854" s="38"/>
      <c r="J1854" s="38"/>
      <c r="K1854" s="38"/>
      <c r="L1854" s="38"/>
      <c r="M1854" s="38"/>
      <c r="N1854" s="38"/>
      <c r="O1854" s="38"/>
      <c r="P1854" s="38"/>
      <c r="Q1854" s="39"/>
      <c r="S1854" s="22"/>
      <c r="T1854" s="22"/>
      <c r="U1854" s="22"/>
      <c r="V1854" s="22"/>
      <c r="W1854" s="22"/>
      <c r="X1854" s="22"/>
      <c r="Y1854" s="22"/>
      <c r="Z1854" s="22"/>
    </row>
    <row r="1855" spans="2:26" s="37" customFormat="1" ht="18.75" customHeight="1">
      <c r="B1855" s="22"/>
      <c r="C1855" s="38"/>
      <c r="D1855" s="38"/>
      <c r="E1855" s="38"/>
      <c r="F1855" s="38"/>
      <c r="G1855" s="38"/>
      <c r="H1855" s="38"/>
      <c r="I1855" s="38"/>
      <c r="J1855" s="38"/>
      <c r="K1855" s="38"/>
      <c r="L1855" s="38"/>
      <c r="M1855" s="38"/>
      <c r="N1855" s="38"/>
      <c r="O1855" s="38"/>
      <c r="P1855" s="38"/>
      <c r="Q1855" s="39"/>
      <c r="S1855" s="22"/>
      <c r="T1855" s="22"/>
      <c r="U1855" s="22"/>
      <c r="V1855" s="22"/>
      <c r="W1855" s="22"/>
      <c r="X1855" s="22"/>
      <c r="Y1855" s="22"/>
      <c r="Z1855" s="22"/>
    </row>
    <row r="1856" spans="2:26" s="37" customFormat="1" ht="14.25">
      <c r="B1856" s="22"/>
      <c r="C1856" s="45"/>
      <c r="D1856" s="45"/>
      <c r="E1856" s="45"/>
      <c r="F1856" s="45"/>
      <c r="G1856" s="45"/>
      <c r="H1856" s="45"/>
      <c r="I1856" s="45"/>
      <c r="J1856" s="45"/>
      <c r="K1856" s="45"/>
      <c r="L1856" s="45"/>
      <c r="M1856" s="45"/>
      <c r="N1856" s="45"/>
      <c r="O1856" s="45"/>
      <c r="P1856" s="45"/>
      <c r="Q1856" s="45"/>
      <c r="S1856" s="22"/>
      <c r="T1856" s="22"/>
      <c r="U1856" s="22"/>
      <c r="V1856" s="22"/>
      <c r="W1856" s="22"/>
      <c r="X1856" s="22"/>
      <c r="Y1856" s="22"/>
      <c r="Z1856" s="22"/>
    </row>
    <row r="1857" spans="2:26" s="37" customFormat="1" ht="15.75" customHeight="1">
      <c r="B1857" s="22"/>
      <c r="C1857" s="38"/>
      <c r="D1857" s="38"/>
      <c r="E1857" s="38"/>
      <c r="F1857" s="38"/>
      <c r="G1857" s="38"/>
      <c r="H1857" s="38"/>
      <c r="I1857" s="38"/>
      <c r="J1857" s="38"/>
      <c r="K1857" s="38"/>
      <c r="L1857" s="38"/>
      <c r="M1857" s="38"/>
      <c r="N1857" s="38"/>
      <c r="O1857" s="38"/>
      <c r="P1857" s="38"/>
      <c r="Q1857" s="39"/>
      <c r="S1857" s="22"/>
      <c r="T1857" s="22"/>
      <c r="U1857" s="22"/>
      <c r="V1857" s="22"/>
      <c r="W1857" s="22"/>
      <c r="X1857" s="22"/>
      <c r="Y1857" s="22"/>
      <c r="Z1857" s="22"/>
    </row>
    <row r="1858" spans="2:26" s="37" customFormat="1" ht="15.75" customHeight="1">
      <c r="B1858" s="22"/>
      <c r="C1858" s="38"/>
      <c r="D1858" s="38"/>
      <c r="E1858" s="38"/>
      <c r="F1858" s="38"/>
      <c r="G1858" s="38"/>
      <c r="H1858" s="38"/>
      <c r="I1858" s="38"/>
      <c r="J1858" s="38"/>
      <c r="K1858" s="38"/>
      <c r="L1858" s="38"/>
      <c r="M1858" s="38"/>
      <c r="N1858" s="38"/>
      <c r="O1858" s="38"/>
      <c r="P1858" s="38"/>
      <c r="Q1858" s="39"/>
      <c r="S1858" s="22"/>
      <c r="T1858" s="22"/>
      <c r="U1858" s="22"/>
      <c r="V1858" s="22"/>
      <c r="W1858" s="22"/>
      <c r="X1858" s="22"/>
      <c r="Y1858" s="22"/>
      <c r="Z1858" s="22"/>
    </row>
    <row r="1859" spans="2:26" s="37" customFormat="1" ht="15.75" customHeight="1">
      <c r="B1859" s="22"/>
      <c r="C1859" s="38"/>
      <c r="D1859" s="38"/>
      <c r="E1859" s="38"/>
      <c r="F1859" s="38"/>
      <c r="G1859" s="38"/>
      <c r="H1859" s="38"/>
      <c r="I1859" s="38"/>
      <c r="J1859" s="38"/>
      <c r="K1859" s="38"/>
      <c r="L1859" s="38"/>
      <c r="M1859" s="38"/>
      <c r="N1859" s="38"/>
      <c r="O1859" s="38"/>
      <c r="P1859" s="38"/>
      <c r="Q1859" s="39"/>
      <c r="S1859" s="22"/>
      <c r="T1859" s="22"/>
      <c r="U1859" s="22"/>
      <c r="V1859" s="22"/>
      <c r="W1859" s="22"/>
      <c r="X1859" s="22"/>
      <c r="Y1859" s="22"/>
      <c r="Z1859" s="22"/>
    </row>
    <row r="1860" spans="2:26" s="37" customFormat="1" ht="15.75" customHeight="1">
      <c r="B1860" s="22"/>
      <c r="C1860" s="38"/>
      <c r="D1860" s="38"/>
      <c r="E1860" s="38"/>
      <c r="F1860" s="38"/>
      <c r="G1860" s="38"/>
      <c r="H1860" s="38"/>
      <c r="I1860" s="38"/>
      <c r="J1860" s="38"/>
      <c r="K1860" s="38"/>
      <c r="L1860" s="38"/>
      <c r="M1860" s="38"/>
      <c r="N1860" s="38"/>
      <c r="O1860" s="38"/>
      <c r="P1860" s="38"/>
      <c r="Q1860" s="39"/>
      <c r="S1860" s="22"/>
      <c r="T1860" s="22"/>
      <c r="U1860" s="22"/>
      <c r="V1860" s="22"/>
      <c r="W1860" s="22"/>
      <c r="X1860" s="22"/>
      <c r="Y1860" s="22"/>
      <c r="Z1860" s="22"/>
    </row>
    <row r="1861" spans="2:26" s="37" customFormat="1">
      <c r="B1861" s="22"/>
      <c r="C1861" s="38"/>
      <c r="D1861" s="38"/>
      <c r="E1861" s="38"/>
      <c r="F1861" s="38"/>
      <c r="G1861" s="38"/>
      <c r="H1861" s="38"/>
      <c r="I1861" s="38"/>
      <c r="J1861" s="38"/>
      <c r="K1861" s="38"/>
      <c r="L1861" s="38"/>
      <c r="M1861" s="38"/>
      <c r="N1861" s="38"/>
      <c r="O1861" s="38"/>
      <c r="P1861" s="38"/>
      <c r="Q1861" s="39"/>
      <c r="S1861" s="22"/>
      <c r="T1861" s="22"/>
      <c r="U1861" s="22"/>
      <c r="V1861" s="22"/>
      <c r="W1861" s="22"/>
      <c r="X1861" s="22"/>
      <c r="Y1861" s="22"/>
      <c r="Z1861" s="22"/>
    </row>
    <row r="1862" spans="2:26" s="38" customFormat="1">
      <c r="B1862" s="22"/>
      <c r="Q1862" s="39"/>
      <c r="R1862" s="37"/>
      <c r="S1862" s="22"/>
      <c r="T1862" s="22"/>
      <c r="U1862" s="22"/>
      <c r="V1862" s="22"/>
      <c r="W1862" s="22"/>
      <c r="X1862" s="22"/>
      <c r="Y1862" s="22"/>
      <c r="Z1862" s="22"/>
    </row>
    <row r="1863" spans="2:26" s="38" customFormat="1">
      <c r="B1863" s="22"/>
      <c r="Q1863" s="39"/>
      <c r="R1863" s="37"/>
      <c r="S1863" s="22"/>
      <c r="T1863" s="22"/>
      <c r="U1863" s="22"/>
      <c r="V1863" s="22"/>
      <c r="W1863" s="22"/>
      <c r="X1863" s="22"/>
      <c r="Y1863" s="22"/>
      <c r="Z1863" s="22"/>
    </row>
    <row r="1864" spans="2:26" s="38" customFormat="1">
      <c r="B1864" s="22"/>
      <c r="Q1864" s="39"/>
      <c r="R1864" s="37"/>
      <c r="S1864" s="22"/>
      <c r="T1864" s="22"/>
      <c r="U1864" s="22"/>
      <c r="V1864" s="22"/>
      <c r="W1864" s="22"/>
      <c r="X1864" s="22"/>
      <c r="Y1864" s="22"/>
      <c r="Z1864" s="22"/>
    </row>
    <row r="1865" spans="2:26" s="38" customFormat="1">
      <c r="B1865" s="22"/>
      <c r="Q1865" s="39"/>
      <c r="R1865" s="37"/>
      <c r="S1865" s="22"/>
      <c r="T1865" s="22"/>
      <c r="U1865" s="22"/>
      <c r="V1865" s="22"/>
      <c r="W1865" s="22"/>
      <c r="X1865" s="22"/>
      <c r="Y1865" s="22"/>
      <c r="Z1865" s="22"/>
    </row>
    <row r="1866" spans="2:26" s="38" customFormat="1">
      <c r="B1866" s="22"/>
      <c r="Q1866" s="39"/>
      <c r="R1866" s="37"/>
      <c r="S1866" s="22"/>
      <c r="T1866" s="22"/>
      <c r="U1866" s="22"/>
      <c r="V1866" s="22"/>
      <c r="W1866" s="22"/>
      <c r="X1866" s="22"/>
      <c r="Y1866" s="22"/>
      <c r="Z1866" s="22"/>
    </row>
    <row r="1867" spans="2:26" s="38" customFormat="1">
      <c r="B1867" s="22"/>
      <c r="Q1867" s="39"/>
      <c r="R1867" s="37"/>
      <c r="S1867" s="22"/>
      <c r="T1867" s="22"/>
      <c r="U1867" s="22"/>
      <c r="V1867" s="22"/>
      <c r="W1867" s="22"/>
      <c r="X1867" s="22"/>
      <c r="Y1867" s="22"/>
      <c r="Z1867" s="22"/>
    </row>
    <row r="1868" spans="2:26" s="38" customFormat="1">
      <c r="B1868" s="22"/>
      <c r="Q1868" s="39"/>
      <c r="R1868" s="37"/>
      <c r="S1868" s="22"/>
      <c r="T1868" s="22"/>
      <c r="U1868" s="22"/>
      <c r="V1868" s="22"/>
      <c r="W1868" s="22"/>
      <c r="X1868" s="22"/>
      <c r="Y1868" s="22"/>
      <c r="Z1868" s="22"/>
    </row>
    <row r="1869" spans="2:26" s="38" customFormat="1">
      <c r="B1869" s="22"/>
      <c r="Q1869" s="39"/>
      <c r="R1869" s="37"/>
      <c r="S1869" s="22"/>
      <c r="T1869" s="22"/>
      <c r="U1869" s="22"/>
      <c r="V1869" s="22"/>
      <c r="W1869" s="22"/>
      <c r="X1869" s="22"/>
      <c r="Y1869" s="22"/>
      <c r="Z1869" s="22"/>
    </row>
    <row r="1870" spans="2:26" s="38" customFormat="1">
      <c r="B1870" s="22"/>
      <c r="Q1870" s="39"/>
      <c r="R1870" s="37"/>
      <c r="S1870" s="22"/>
      <c r="T1870" s="22"/>
      <c r="U1870" s="22"/>
      <c r="V1870" s="22"/>
      <c r="W1870" s="22"/>
      <c r="X1870" s="22"/>
      <c r="Y1870" s="22"/>
      <c r="Z1870" s="22"/>
    </row>
    <row r="1871" spans="2:26" s="38" customFormat="1">
      <c r="B1871" s="22"/>
      <c r="Q1871" s="39"/>
      <c r="R1871" s="37"/>
      <c r="S1871" s="22"/>
      <c r="T1871" s="22"/>
      <c r="U1871" s="22"/>
      <c r="V1871" s="22"/>
      <c r="W1871" s="22"/>
      <c r="X1871" s="22"/>
      <c r="Y1871" s="22"/>
      <c r="Z1871" s="22"/>
    </row>
    <row r="1872" spans="2:26" s="38" customFormat="1">
      <c r="B1872" s="22"/>
      <c r="Q1872" s="39"/>
      <c r="R1872" s="37"/>
      <c r="S1872" s="22"/>
      <c r="T1872" s="22"/>
      <c r="U1872" s="22"/>
      <c r="V1872" s="22"/>
      <c r="W1872" s="22"/>
      <c r="X1872" s="22"/>
      <c r="Y1872" s="22"/>
      <c r="Z1872" s="22"/>
    </row>
    <row r="1873" spans="2:26" s="38" customFormat="1">
      <c r="B1873" s="22"/>
      <c r="Q1873" s="39"/>
      <c r="R1873" s="37"/>
      <c r="S1873" s="22"/>
      <c r="T1873" s="22"/>
      <c r="U1873" s="22"/>
      <c r="V1873" s="22"/>
      <c r="W1873" s="22"/>
      <c r="X1873" s="22"/>
      <c r="Y1873" s="22"/>
      <c r="Z1873" s="22"/>
    </row>
    <row r="1874" spans="2:26" s="38" customFormat="1">
      <c r="B1874" s="22"/>
      <c r="Q1874" s="39"/>
      <c r="R1874" s="37"/>
      <c r="S1874" s="22"/>
      <c r="T1874" s="22"/>
      <c r="U1874" s="22"/>
      <c r="V1874" s="22"/>
      <c r="W1874" s="22"/>
      <c r="X1874" s="22"/>
      <c r="Y1874" s="22"/>
      <c r="Z1874" s="22"/>
    </row>
    <row r="1875" spans="2:26" s="38" customFormat="1">
      <c r="B1875" s="22"/>
      <c r="Q1875" s="39"/>
      <c r="R1875" s="37"/>
      <c r="S1875" s="22"/>
      <c r="T1875" s="22"/>
      <c r="U1875" s="22"/>
      <c r="V1875" s="22"/>
      <c r="W1875" s="22"/>
      <c r="X1875" s="22"/>
      <c r="Y1875" s="22"/>
      <c r="Z1875" s="22"/>
    </row>
    <row r="1876" spans="2:26" s="38" customFormat="1">
      <c r="B1876" s="22"/>
      <c r="Q1876" s="39"/>
      <c r="R1876" s="37"/>
      <c r="S1876" s="22"/>
      <c r="T1876" s="22"/>
      <c r="U1876" s="22"/>
      <c r="V1876" s="22"/>
      <c r="W1876" s="22"/>
      <c r="X1876" s="22"/>
      <c r="Y1876" s="22"/>
      <c r="Z1876" s="22"/>
    </row>
    <row r="1877" spans="2:26" s="38" customFormat="1">
      <c r="B1877" s="22"/>
      <c r="Q1877" s="39"/>
      <c r="R1877" s="37"/>
      <c r="S1877" s="22"/>
      <c r="T1877" s="22"/>
      <c r="U1877" s="22"/>
      <c r="V1877" s="22"/>
      <c r="W1877" s="22"/>
      <c r="X1877" s="22"/>
      <c r="Y1877" s="22"/>
      <c r="Z1877" s="22"/>
    </row>
    <row r="1878" spans="2:26" s="38" customFormat="1">
      <c r="B1878" s="22"/>
      <c r="Q1878" s="39"/>
      <c r="R1878" s="37"/>
      <c r="S1878" s="22"/>
      <c r="T1878" s="22"/>
      <c r="U1878" s="22"/>
      <c r="V1878" s="22"/>
      <c r="W1878" s="22"/>
      <c r="X1878" s="22"/>
      <c r="Y1878" s="22"/>
      <c r="Z1878" s="22"/>
    </row>
    <row r="1879" spans="2:26" s="38" customFormat="1">
      <c r="B1879" s="22"/>
      <c r="Q1879" s="39"/>
      <c r="R1879" s="37"/>
      <c r="S1879" s="22"/>
      <c r="T1879" s="22"/>
      <c r="U1879" s="22"/>
      <c r="V1879" s="22"/>
      <c r="W1879" s="22"/>
      <c r="X1879" s="22"/>
      <c r="Y1879" s="22"/>
      <c r="Z1879" s="22"/>
    </row>
    <row r="1880" spans="2:26" s="38" customFormat="1">
      <c r="B1880" s="22"/>
      <c r="Q1880" s="39"/>
      <c r="R1880" s="37"/>
      <c r="S1880" s="22"/>
      <c r="T1880" s="22"/>
      <c r="U1880" s="22"/>
      <c r="V1880" s="22"/>
      <c r="W1880" s="22"/>
      <c r="X1880" s="22"/>
      <c r="Y1880" s="22"/>
      <c r="Z1880" s="22"/>
    </row>
    <row r="1881" spans="2:26" s="38" customFormat="1">
      <c r="B1881" s="22"/>
      <c r="Q1881" s="39"/>
      <c r="R1881" s="37"/>
      <c r="S1881" s="22"/>
      <c r="T1881" s="22"/>
      <c r="U1881" s="22"/>
      <c r="V1881" s="22"/>
      <c r="W1881" s="22"/>
      <c r="X1881" s="22"/>
      <c r="Y1881" s="22"/>
      <c r="Z1881" s="22"/>
    </row>
    <row r="1882" spans="2:26" s="38" customFormat="1">
      <c r="B1882" s="22"/>
      <c r="Q1882" s="39"/>
      <c r="R1882" s="37"/>
      <c r="S1882" s="22"/>
      <c r="T1882" s="22"/>
      <c r="U1882" s="22"/>
      <c r="V1882" s="22"/>
      <c r="W1882" s="22"/>
      <c r="X1882" s="22"/>
      <c r="Y1882" s="22"/>
      <c r="Z1882" s="22"/>
    </row>
    <row r="1883" spans="2:26" s="38" customFormat="1">
      <c r="B1883" s="22"/>
      <c r="Q1883" s="39"/>
      <c r="R1883" s="37"/>
      <c r="S1883" s="22"/>
      <c r="T1883" s="22"/>
      <c r="U1883" s="22"/>
      <c r="V1883" s="22"/>
      <c r="W1883" s="22"/>
      <c r="X1883" s="22"/>
      <c r="Y1883" s="22"/>
      <c r="Z1883" s="22"/>
    </row>
    <row r="1884" spans="2:26" s="38" customFormat="1">
      <c r="B1884" s="22"/>
      <c r="Q1884" s="39"/>
      <c r="R1884" s="37"/>
      <c r="S1884" s="22"/>
      <c r="T1884" s="22"/>
      <c r="U1884" s="22"/>
      <c r="V1884" s="22"/>
      <c r="W1884" s="22"/>
      <c r="X1884" s="22"/>
      <c r="Y1884" s="22"/>
      <c r="Z1884" s="22"/>
    </row>
    <row r="1885" spans="2:26" s="38" customFormat="1">
      <c r="B1885" s="22"/>
      <c r="Q1885" s="39"/>
      <c r="R1885" s="37"/>
      <c r="S1885" s="22"/>
      <c r="T1885" s="22"/>
      <c r="U1885" s="22"/>
      <c r="V1885" s="22"/>
      <c r="W1885" s="22"/>
      <c r="X1885" s="22"/>
      <c r="Y1885" s="22"/>
      <c r="Z1885" s="22"/>
    </row>
    <row r="1886" spans="2:26" s="38" customFormat="1">
      <c r="B1886" s="22"/>
      <c r="Q1886" s="39"/>
      <c r="R1886" s="37"/>
      <c r="S1886" s="22"/>
      <c r="T1886" s="22"/>
      <c r="U1886" s="22"/>
      <c r="V1886" s="22"/>
      <c r="W1886" s="22"/>
      <c r="X1886" s="22"/>
      <c r="Y1886" s="22"/>
      <c r="Z1886" s="22"/>
    </row>
    <row r="1887" spans="2:26" s="38" customFormat="1">
      <c r="B1887" s="22"/>
      <c r="Q1887" s="39"/>
      <c r="R1887" s="37"/>
      <c r="S1887" s="22"/>
      <c r="T1887" s="22"/>
      <c r="U1887" s="22"/>
      <c r="V1887" s="22"/>
      <c r="W1887" s="22"/>
      <c r="X1887" s="22"/>
      <c r="Y1887" s="22"/>
      <c r="Z1887" s="22"/>
    </row>
    <row r="1888" spans="2:26" s="38" customFormat="1">
      <c r="B1888" s="22"/>
      <c r="Q1888" s="39"/>
      <c r="R1888" s="37"/>
      <c r="S1888" s="22"/>
      <c r="T1888" s="22"/>
      <c r="U1888" s="22"/>
      <c r="V1888" s="22"/>
      <c r="W1888" s="22"/>
      <c r="X1888" s="22"/>
      <c r="Y1888" s="22"/>
      <c r="Z1888" s="22"/>
    </row>
    <row r="1889" spans="2:26" s="38" customFormat="1">
      <c r="B1889" s="22"/>
      <c r="Q1889" s="39"/>
      <c r="R1889" s="37"/>
      <c r="S1889" s="22"/>
      <c r="T1889" s="22"/>
      <c r="U1889" s="22"/>
      <c r="V1889" s="22"/>
      <c r="W1889" s="22"/>
      <c r="X1889" s="22"/>
      <c r="Y1889" s="22"/>
      <c r="Z1889" s="22"/>
    </row>
    <row r="1890" spans="2:26" s="38" customFormat="1">
      <c r="B1890" s="22"/>
      <c r="Q1890" s="39"/>
      <c r="R1890" s="37"/>
      <c r="S1890" s="22"/>
      <c r="T1890" s="22"/>
      <c r="U1890" s="22"/>
      <c r="V1890" s="22"/>
      <c r="W1890" s="22"/>
      <c r="X1890" s="22"/>
      <c r="Y1890" s="22"/>
      <c r="Z1890" s="22"/>
    </row>
    <row r="1891" spans="2:26" s="38" customFormat="1">
      <c r="B1891" s="22"/>
      <c r="Q1891" s="39"/>
      <c r="R1891" s="37"/>
      <c r="S1891" s="22"/>
      <c r="T1891" s="22"/>
      <c r="U1891" s="22"/>
      <c r="V1891" s="22"/>
      <c r="W1891" s="22"/>
      <c r="X1891" s="22"/>
      <c r="Y1891" s="22"/>
      <c r="Z1891" s="22"/>
    </row>
    <row r="1892" spans="2:26" s="38" customFormat="1">
      <c r="B1892" s="22"/>
      <c r="Q1892" s="39"/>
      <c r="R1892" s="37"/>
      <c r="S1892" s="22"/>
      <c r="T1892" s="22"/>
      <c r="U1892" s="22"/>
      <c r="V1892" s="22"/>
      <c r="W1892" s="22"/>
      <c r="X1892" s="22"/>
      <c r="Y1892" s="22"/>
      <c r="Z1892" s="22"/>
    </row>
    <row r="1893" spans="2:26" s="38" customFormat="1">
      <c r="B1893" s="22"/>
      <c r="Q1893" s="39"/>
      <c r="R1893" s="37"/>
      <c r="S1893" s="22"/>
      <c r="T1893" s="22"/>
      <c r="U1893" s="22"/>
      <c r="V1893" s="22"/>
      <c r="W1893" s="22"/>
      <c r="X1893" s="22"/>
      <c r="Y1893" s="22"/>
      <c r="Z1893" s="22"/>
    </row>
    <row r="1894" spans="2:26" s="38" customFormat="1">
      <c r="B1894" s="22"/>
      <c r="Q1894" s="39"/>
      <c r="R1894" s="37"/>
      <c r="S1894" s="22"/>
      <c r="T1894" s="22"/>
      <c r="U1894" s="22"/>
      <c r="V1894" s="22"/>
      <c r="W1894" s="22"/>
      <c r="X1894" s="22"/>
      <c r="Y1894" s="22"/>
      <c r="Z1894" s="22"/>
    </row>
    <row r="1895" spans="2:26" s="38" customFormat="1">
      <c r="B1895" s="22"/>
      <c r="Q1895" s="39"/>
      <c r="R1895" s="37"/>
      <c r="S1895" s="22"/>
      <c r="T1895" s="22"/>
      <c r="U1895" s="22"/>
      <c r="V1895" s="22"/>
      <c r="W1895" s="22"/>
      <c r="X1895" s="22"/>
      <c r="Y1895" s="22"/>
      <c r="Z1895" s="22"/>
    </row>
    <row r="1896" spans="2:26" s="38" customFormat="1">
      <c r="B1896" s="22"/>
      <c r="Q1896" s="39"/>
      <c r="R1896" s="37"/>
      <c r="S1896" s="22"/>
      <c r="T1896" s="22"/>
      <c r="U1896" s="22"/>
      <c r="V1896" s="22"/>
      <c r="W1896" s="22"/>
      <c r="X1896" s="22"/>
      <c r="Y1896" s="22"/>
      <c r="Z1896" s="22"/>
    </row>
    <row r="1897" spans="2:26" s="38" customFormat="1">
      <c r="B1897" s="22"/>
      <c r="Q1897" s="39"/>
      <c r="R1897" s="37"/>
      <c r="S1897" s="22"/>
      <c r="T1897" s="22"/>
      <c r="U1897" s="22"/>
      <c r="V1897" s="22"/>
      <c r="W1897" s="22"/>
      <c r="X1897" s="22"/>
      <c r="Y1897" s="22"/>
      <c r="Z1897" s="22"/>
    </row>
    <row r="1898" spans="2:26" s="38" customFormat="1">
      <c r="B1898" s="22"/>
      <c r="Q1898" s="39"/>
      <c r="R1898" s="37"/>
      <c r="S1898" s="22"/>
      <c r="T1898" s="22"/>
      <c r="U1898" s="22"/>
      <c r="V1898" s="22"/>
      <c r="W1898" s="22"/>
      <c r="X1898" s="22"/>
      <c r="Y1898" s="22"/>
      <c r="Z1898" s="22"/>
    </row>
    <row r="1899" spans="2:26" s="38" customFormat="1">
      <c r="B1899" s="22"/>
      <c r="Q1899" s="39"/>
      <c r="R1899" s="37"/>
      <c r="S1899" s="22"/>
      <c r="T1899" s="22"/>
      <c r="U1899" s="22"/>
      <c r="V1899" s="22"/>
      <c r="W1899" s="22"/>
      <c r="X1899" s="22"/>
      <c r="Y1899" s="22"/>
      <c r="Z1899" s="22"/>
    </row>
    <row r="1900" spans="2:26" s="38" customFormat="1">
      <c r="B1900" s="22"/>
      <c r="Q1900" s="39"/>
      <c r="R1900" s="37"/>
      <c r="S1900" s="22"/>
      <c r="T1900" s="22"/>
      <c r="U1900" s="22"/>
      <c r="V1900" s="22"/>
      <c r="W1900" s="22"/>
      <c r="X1900" s="22"/>
      <c r="Y1900" s="22"/>
      <c r="Z1900" s="22"/>
    </row>
    <row r="1901" spans="2:26" s="38" customFormat="1">
      <c r="B1901" s="22"/>
      <c r="Q1901" s="39"/>
      <c r="R1901" s="37"/>
      <c r="S1901" s="22"/>
      <c r="T1901" s="22"/>
      <c r="U1901" s="22"/>
      <c r="V1901" s="22"/>
      <c r="W1901" s="22"/>
      <c r="X1901" s="22"/>
      <c r="Y1901" s="22"/>
      <c r="Z1901" s="22"/>
    </row>
    <row r="1902" spans="2:26" s="38" customFormat="1">
      <c r="B1902" s="22"/>
      <c r="Q1902" s="39"/>
      <c r="R1902" s="37"/>
      <c r="S1902" s="22"/>
      <c r="T1902" s="22"/>
      <c r="U1902" s="22"/>
      <c r="V1902" s="22"/>
      <c r="W1902" s="22"/>
      <c r="X1902" s="22"/>
      <c r="Y1902" s="22"/>
      <c r="Z1902" s="22"/>
    </row>
    <row r="1903" spans="2:26" s="38" customFormat="1">
      <c r="B1903" s="22"/>
      <c r="Q1903" s="39"/>
      <c r="R1903" s="37"/>
      <c r="S1903" s="22"/>
      <c r="T1903" s="22"/>
      <c r="U1903" s="22"/>
      <c r="V1903" s="22"/>
      <c r="W1903" s="22"/>
      <c r="X1903" s="22"/>
      <c r="Y1903" s="22"/>
      <c r="Z1903" s="22"/>
    </row>
  </sheetData>
  <mergeCells count="207">
    <mergeCell ref="B1819:Q1822"/>
    <mergeCell ref="B1824:Q1828"/>
    <mergeCell ref="B1834:Q1835"/>
    <mergeCell ref="B1844:Q1844"/>
    <mergeCell ref="B1846:Q1853"/>
    <mergeCell ref="B1779:Q1787"/>
    <mergeCell ref="B1789:Q1794"/>
    <mergeCell ref="B1796:Q1801"/>
    <mergeCell ref="B1806:Q1806"/>
    <mergeCell ref="B1808:Q1811"/>
    <mergeCell ref="B1813:Q1817"/>
    <mergeCell ref="B1703:Q1710"/>
    <mergeCell ref="B1712:Q1714"/>
    <mergeCell ref="B1719:Q1731"/>
    <mergeCell ref="B1744:Q1749"/>
    <mergeCell ref="B1763:Q1763"/>
    <mergeCell ref="B1765:Q1772"/>
    <mergeCell ref="B1609:Q1620"/>
    <mergeCell ref="B1634:Q1636"/>
    <mergeCell ref="B1665:Q1668"/>
    <mergeCell ref="B1681:Q1683"/>
    <mergeCell ref="B1691:Q1693"/>
    <mergeCell ref="B1695:Q1700"/>
    <mergeCell ref="B1590:B1591"/>
    <mergeCell ref="B1593:B1594"/>
    <mergeCell ref="C1593:C1594"/>
    <mergeCell ref="D1593:D1594"/>
    <mergeCell ref="Q1593:Q1594"/>
    <mergeCell ref="B1596:B1597"/>
    <mergeCell ref="C1596:C1597"/>
    <mergeCell ref="D1596:D1597"/>
    <mergeCell ref="Q1596:Q1597"/>
    <mergeCell ref="B1583:B1584"/>
    <mergeCell ref="C1583:C1584"/>
    <mergeCell ref="D1583:D1584"/>
    <mergeCell ref="Q1583:Q1584"/>
    <mergeCell ref="B1586:B1587"/>
    <mergeCell ref="C1586:C1587"/>
    <mergeCell ref="D1586:D1587"/>
    <mergeCell ref="Q1586:Q1587"/>
    <mergeCell ref="B1571:B1572"/>
    <mergeCell ref="B1574:B1575"/>
    <mergeCell ref="C1574:C1575"/>
    <mergeCell ref="D1574:D1575"/>
    <mergeCell ref="Q1574:Q1575"/>
    <mergeCell ref="B1577:B1578"/>
    <mergeCell ref="C1577:C1578"/>
    <mergeCell ref="D1577:D1578"/>
    <mergeCell ref="Q1577:Q1578"/>
    <mergeCell ref="B1435:C1436"/>
    <mergeCell ref="B1478:Q1480"/>
    <mergeCell ref="B1483:Q1491"/>
    <mergeCell ref="B1551:C1551"/>
    <mergeCell ref="B1554:Q1557"/>
    <mergeCell ref="C1567:C1569"/>
    <mergeCell ref="D1567:D1569"/>
    <mergeCell ref="Q1567:Q1569"/>
    <mergeCell ref="B1385:Q1388"/>
    <mergeCell ref="B1390:Q1393"/>
    <mergeCell ref="C1395:D1395"/>
    <mergeCell ref="B1397:Q1406"/>
    <mergeCell ref="C1408:D1408"/>
    <mergeCell ref="B1410:Q1423"/>
    <mergeCell ref="B1340:Q1343"/>
    <mergeCell ref="C1355:Q1355"/>
    <mergeCell ref="B1359:Q1363"/>
    <mergeCell ref="B1365:Q1366"/>
    <mergeCell ref="B1371:C1371"/>
    <mergeCell ref="B1373:Q1383"/>
    <mergeCell ref="B1299:Q1303"/>
    <mergeCell ref="B1308:Q1313"/>
    <mergeCell ref="B1315:C1315"/>
    <mergeCell ref="C1317:Q1328"/>
    <mergeCell ref="C1330:Q1330"/>
    <mergeCell ref="B1332:Q1338"/>
    <mergeCell ref="B1274:Q1276"/>
    <mergeCell ref="C1284:Q1284"/>
    <mergeCell ref="B1287:C1287"/>
    <mergeCell ref="B1288:C1288"/>
    <mergeCell ref="B1290:C1290"/>
    <mergeCell ref="B1291:C1292"/>
    <mergeCell ref="B1227:Q1228"/>
    <mergeCell ref="B1237:Q1242"/>
    <mergeCell ref="B1244:Q1248"/>
    <mergeCell ref="B1258:Q1259"/>
    <mergeCell ref="B1262:Q1264"/>
    <mergeCell ref="B1267:Q1272"/>
    <mergeCell ref="B1195:Q1195"/>
    <mergeCell ref="B1197:Q1198"/>
    <mergeCell ref="B1200:Q1205"/>
    <mergeCell ref="C1214:Q1214"/>
    <mergeCell ref="B1217:Q1223"/>
    <mergeCell ref="B1224:Q1226"/>
    <mergeCell ref="C1185:Q1185"/>
    <mergeCell ref="B1187:Q1189"/>
    <mergeCell ref="B1191:Q1191"/>
    <mergeCell ref="B1192:Q1192"/>
    <mergeCell ref="B1193:Q1193"/>
    <mergeCell ref="B1194:Q1194"/>
    <mergeCell ref="B1129:Q1133"/>
    <mergeCell ref="B1146:Q1154"/>
    <mergeCell ref="B1158:Q1162"/>
    <mergeCell ref="B1166:Q1170"/>
    <mergeCell ref="B1174:Q1176"/>
    <mergeCell ref="B1180:Q1183"/>
    <mergeCell ref="B1092:Q1098"/>
    <mergeCell ref="B1101:Q1103"/>
    <mergeCell ref="B1106:Q1109"/>
    <mergeCell ref="B1114:C1114"/>
    <mergeCell ref="B1116:Q1124"/>
    <mergeCell ref="B1127:Q1127"/>
    <mergeCell ref="S1037:Z1040"/>
    <mergeCell ref="B1042:Q1045"/>
    <mergeCell ref="B1049:Q1051"/>
    <mergeCell ref="B1053:Q1062"/>
    <mergeCell ref="B1072:Q1082"/>
    <mergeCell ref="B1086:Q1089"/>
    <mergeCell ref="B995:Q1002"/>
    <mergeCell ref="B1004:Q1010"/>
    <mergeCell ref="B1012:Q1013"/>
    <mergeCell ref="B1015:Q1023"/>
    <mergeCell ref="B1025:Q1036"/>
    <mergeCell ref="B1037:Q1040"/>
    <mergeCell ref="B949:Q953"/>
    <mergeCell ref="B957:Q961"/>
    <mergeCell ref="B965:Q967"/>
    <mergeCell ref="B969:Q972"/>
    <mergeCell ref="B981:Q983"/>
    <mergeCell ref="B985:Q987"/>
    <mergeCell ref="B908:Q909"/>
    <mergeCell ref="B913:Q914"/>
    <mergeCell ref="B924:Q925"/>
    <mergeCell ref="B929:Q929"/>
    <mergeCell ref="B933:Q940"/>
    <mergeCell ref="B944:Q945"/>
    <mergeCell ref="B874:Q877"/>
    <mergeCell ref="B879:Q879"/>
    <mergeCell ref="B884:Q887"/>
    <mergeCell ref="B889:Q894"/>
    <mergeCell ref="B898:Q903"/>
    <mergeCell ref="B906:Q906"/>
    <mergeCell ref="B849:Q849"/>
    <mergeCell ref="B857:Q859"/>
    <mergeCell ref="B860:Q860"/>
    <mergeCell ref="B862:Q862"/>
    <mergeCell ref="B864:Q865"/>
    <mergeCell ref="B868:Q871"/>
    <mergeCell ref="B780:Q780"/>
    <mergeCell ref="B781:Q781"/>
    <mergeCell ref="B785:Q786"/>
    <mergeCell ref="B822:C822"/>
    <mergeCell ref="B825:C825"/>
    <mergeCell ref="B848:Q848"/>
    <mergeCell ref="C693:D693"/>
    <mergeCell ref="C695:D695"/>
    <mergeCell ref="C696:D696"/>
    <mergeCell ref="B703:Q703"/>
    <mergeCell ref="B712:Q713"/>
    <mergeCell ref="B734:Q737"/>
    <mergeCell ref="B300:Q300"/>
    <mergeCell ref="B304:Q304"/>
    <mergeCell ref="B308:Q310"/>
    <mergeCell ref="B641:Q641"/>
    <mergeCell ref="B645:Q646"/>
    <mergeCell ref="B685:Q686"/>
    <mergeCell ref="B288:Q288"/>
    <mergeCell ref="B290:Q290"/>
    <mergeCell ref="B291:Q291"/>
    <mergeCell ref="B293:Q293"/>
    <mergeCell ref="B295:Q296"/>
    <mergeCell ref="B298:Q298"/>
    <mergeCell ref="B277:Q280"/>
    <mergeCell ref="B282:Q282"/>
    <mergeCell ref="B283:Q283"/>
    <mergeCell ref="B284:Q284"/>
    <mergeCell ref="B285:Q285"/>
    <mergeCell ref="B286:Q286"/>
    <mergeCell ref="B253:Q254"/>
    <mergeCell ref="B256:Q258"/>
    <mergeCell ref="B260:Q262"/>
    <mergeCell ref="B264:Q266"/>
    <mergeCell ref="B267:Q267"/>
    <mergeCell ref="B274:Q276"/>
    <mergeCell ref="B227:Q230"/>
    <mergeCell ref="B233:Q235"/>
    <mergeCell ref="B237:Q239"/>
    <mergeCell ref="B240:Q241"/>
    <mergeCell ref="B244:Q246"/>
    <mergeCell ref="B248:Q251"/>
    <mergeCell ref="B195:Q197"/>
    <mergeCell ref="B200:Q202"/>
    <mergeCell ref="B205:Q209"/>
    <mergeCell ref="B211:Q213"/>
    <mergeCell ref="B215:Q220"/>
    <mergeCell ref="B223:Q225"/>
    <mergeCell ref="C149:Q149"/>
    <mergeCell ref="C150:Q150"/>
    <mergeCell ref="C163:Q163"/>
    <mergeCell ref="C170:Q170"/>
    <mergeCell ref="C171:Q171"/>
    <mergeCell ref="C172:Q172"/>
    <mergeCell ref="B3:Q4"/>
    <mergeCell ref="C5:C6"/>
    <mergeCell ref="D5:D6"/>
    <mergeCell ref="Q5:Q6"/>
    <mergeCell ref="C139:Q139"/>
    <mergeCell ref="C148:Q148"/>
  </mergeCells>
  <printOptions horizontalCentered="1"/>
  <pageMargins left="0.31496062992125984" right="0.31496062992125984" top="1.0236220472440944" bottom="0.74803149606299213" header="0.51181102362204722" footer="0.59055118110236227"/>
  <pageSetup paperSize="9" scale="84" firstPageNumber="19" fitToHeight="4" orientation="portrait" useFirstPageNumber="1" r:id="rId1"/>
  <headerFooter>
    <oddHeader>&amp;C&amp;P</oddHeader>
  </headerFooter>
  <rowBreaks count="1" manualBreakCount="1">
    <brk id="45" min="1" max="12"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83"/>
  <sheetViews>
    <sheetView topLeftCell="A4" zoomScaleNormal="100" workbookViewId="0">
      <selection activeCell="A19" sqref="A19:H19"/>
    </sheetView>
  </sheetViews>
  <sheetFormatPr defaultColWidth="9.140625" defaultRowHeight="14.25"/>
  <cols>
    <col min="1" max="1" width="13.28515625" style="17" customWidth="1"/>
    <col min="2" max="2" width="10.140625" style="17" bestFit="1" customWidth="1"/>
    <col min="3" max="6" width="9.140625" style="17"/>
    <col min="7" max="7" width="21.85546875" style="17" customWidth="1"/>
    <col min="8" max="8" width="30.7109375" style="17" customWidth="1"/>
    <col min="9" max="16384" width="9.140625" style="17"/>
  </cols>
  <sheetData>
    <row r="1" spans="1:8" ht="15">
      <c r="A1" s="1055" t="s">
        <v>182</v>
      </c>
      <c r="B1" s="1055"/>
      <c r="C1" s="1055"/>
      <c r="D1" s="1055"/>
      <c r="E1" s="1055"/>
      <c r="F1" s="1055"/>
      <c r="G1" s="1055"/>
      <c r="H1" s="1055"/>
    </row>
    <row r="2" spans="1:8" ht="15">
      <c r="A2" s="1055" t="s">
        <v>183</v>
      </c>
      <c r="B2" s="1055"/>
      <c r="C2" s="1055"/>
      <c r="D2" s="1055"/>
      <c r="E2" s="1055"/>
      <c r="F2" s="1055"/>
      <c r="G2" s="1055"/>
      <c r="H2" s="1055"/>
    </row>
    <row r="3" spans="1:8" ht="15">
      <c r="A3" s="1055" t="s">
        <v>514</v>
      </c>
      <c r="B3" s="1055"/>
      <c r="C3" s="1055"/>
      <c r="D3" s="1055"/>
      <c r="E3" s="1055"/>
      <c r="F3" s="1055"/>
      <c r="G3" s="1055"/>
      <c r="H3" s="1055"/>
    </row>
    <row r="4" spans="1:8" ht="15">
      <c r="A4" s="1055"/>
      <c r="B4" s="1055"/>
      <c r="C4" s="1055"/>
      <c r="D4" s="1055"/>
      <c r="E4" s="1055"/>
      <c r="F4" s="1055"/>
      <c r="G4" s="1055"/>
      <c r="H4" s="1055"/>
    </row>
    <row r="5" spans="1:8" ht="15">
      <c r="A5" s="1055" t="s">
        <v>515</v>
      </c>
      <c r="B5" s="1055"/>
      <c r="C5" s="1055"/>
      <c r="D5" s="1055"/>
      <c r="E5" s="1055"/>
      <c r="F5" s="1055"/>
      <c r="G5" s="1055"/>
      <c r="H5" s="1055"/>
    </row>
    <row r="6" spans="1:8" ht="15">
      <c r="A6" s="153"/>
    </row>
    <row r="7" spans="1:8" ht="99.75" customHeight="1">
      <c r="A7" s="1056" t="s">
        <v>602</v>
      </c>
      <c r="B7" s="1056"/>
      <c r="C7" s="1056"/>
      <c r="D7" s="1056"/>
      <c r="E7" s="1056"/>
      <c r="F7" s="1056"/>
      <c r="G7" s="1056"/>
      <c r="H7" s="1056"/>
    </row>
    <row r="8" spans="1:8">
      <c r="A8" s="16"/>
      <c r="B8" s="542" t="s">
        <v>606</v>
      </c>
    </row>
    <row r="9" spans="1:8">
      <c r="B9" s="542" t="s">
        <v>516</v>
      </c>
      <c r="C9" s="154"/>
    </row>
    <row r="10" spans="1:8">
      <c r="B10" s="542" t="s">
        <v>607</v>
      </c>
      <c r="C10" s="154"/>
    </row>
    <row r="11" spans="1:8">
      <c r="B11" s="542" t="s">
        <v>603</v>
      </c>
      <c r="C11" s="154"/>
    </row>
    <row r="12" spans="1:8">
      <c r="B12" s="542" t="s">
        <v>608</v>
      </c>
      <c r="C12" s="154"/>
    </row>
    <row r="13" spans="1:8">
      <c r="B13" s="542" t="s">
        <v>604</v>
      </c>
      <c r="C13" s="154"/>
    </row>
    <row r="14" spans="1:8">
      <c r="B14" s="542" t="s">
        <v>609</v>
      </c>
      <c r="C14" s="154"/>
    </row>
    <row r="15" spans="1:8">
      <c r="B15" s="542" t="s">
        <v>605</v>
      </c>
      <c r="C15" s="154"/>
    </row>
    <row r="16" spans="1:8">
      <c r="B16" s="542"/>
      <c r="C16" s="154"/>
    </row>
    <row r="17" spans="1:16" ht="46.5" customHeight="1">
      <c r="A17" s="1054" t="s">
        <v>563</v>
      </c>
      <c r="B17" s="1054"/>
      <c r="C17" s="1054"/>
      <c r="D17" s="1054"/>
      <c r="E17" s="1054"/>
      <c r="F17" s="1054"/>
      <c r="G17" s="1054"/>
      <c r="H17" s="1054"/>
      <c r="I17" s="1056"/>
      <c r="J17" s="1056"/>
      <c r="K17" s="1056"/>
      <c r="L17" s="1056"/>
      <c r="M17" s="1056"/>
      <c r="N17" s="1056"/>
      <c r="O17" s="1056"/>
      <c r="P17" s="1056"/>
    </row>
    <row r="18" spans="1:16">
      <c r="A18" s="155" t="s">
        <v>184</v>
      </c>
      <c r="B18" s="155"/>
      <c r="C18" s="155"/>
      <c r="D18" s="155"/>
      <c r="E18" s="155"/>
      <c r="F18" s="155"/>
      <c r="G18" s="155"/>
      <c r="H18" s="155"/>
    </row>
    <row r="19" spans="1:16" ht="31.5" customHeight="1">
      <c r="A19" s="1058" t="s">
        <v>517</v>
      </c>
      <c r="B19" s="1058"/>
      <c r="C19" s="1058"/>
      <c r="D19" s="1058"/>
      <c r="E19" s="1058"/>
      <c r="F19" s="1058"/>
      <c r="G19" s="1058"/>
      <c r="H19" s="1058"/>
    </row>
    <row r="20" spans="1:16">
      <c r="A20" s="322"/>
      <c r="B20" s="322"/>
      <c r="C20" s="322"/>
      <c r="D20" s="322"/>
      <c r="E20" s="322"/>
      <c r="F20" s="322"/>
      <c r="G20" s="322"/>
      <c r="H20" s="322"/>
    </row>
    <row r="21" spans="1:16" ht="33" customHeight="1">
      <c r="A21" s="1058" t="s">
        <v>518</v>
      </c>
      <c r="B21" s="1058"/>
      <c r="C21" s="1058"/>
      <c r="D21" s="1058"/>
      <c r="E21" s="1058"/>
      <c r="F21" s="1058"/>
      <c r="G21" s="1058"/>
      <c r="H21" s="1058"/>
    </row>
    <row r="22" spans="1:16">
      <c r="A22" s="322"/>
      <c r="B22" s="322"/>
      <c r="C22" s="322"/>
      <c r="D22" s="322"/>
      <c r="E22" s="322"/>
      <c r="F22" s="322"/>
      <c r="G22" s="322"/>
      <c r="H22" s="322"/>
    </row>
    <row r="23" spans="1:16" ht="44.25" customHeight="1">
      <c r="A23" s="1058" t="s">
        <v>519</v>
      </c>
      <c r="B23" s="1058"/>
      <c r="C23" s="1058"/>
      <c r="D23" s="1058"/>
      <c r="E23" s="1058"/>
      <c r="F23" s="1058"/>
      <c r="G23" s="1058"/>
      <c r="H23" s="1058"/>
    </row>
    <row r="24" spans="1:16">
      <c r="A24" s="322"/>
      <c r="B24" s="322"/>
      <c r="C24" s="322"/>
      <c r="D24" s="322"/>
      <c r="E24" s="322"/>
      <c r="F24" s="322"/>
      <c r="G24" s="322"/>
      <c r="H24" s="322"/>
    </row>
    <row r="25" spans="1:16" ht="18.75" customHeight="1">
      <c r="A25" s="1058" t="s">
        <v>520</v>
      </c>
      <c r="B25" s="1058"/>
      <c r="C25" s="1058"/>
      <c r="D25" s="1058"/>
      <c r="E25" s="1058"/>
      <c r="F25" s="1058"/>
      <c r="G25" s="1058"/>
      <c r="H25" s="1058"/>
    </row>
    <row r="26" spans="1:16">
      <c r="A26" s="322"/>
      <c r="B26" s="322"/>
      <c r="C26" s="322"/>
      <c r="D26" s="322"/>
      <c r="E26" s="322"/>
      <c r="F26" s="322"/>
      <c r="G26" s="322"/>
      <c r="H26" s="322"/>
    </row>
    <row r="27" spans="1:16" ht="29.25" customHeight="1">
      <c r="A27" s="1058" t="s">
        <v>521</v>
      </c>
      <c r="B27" s="1058"/>
      <c r="C27" s="1058"/>
      <c r="D27" s="1058"/>
      <c r="E27" s="1058"/>
      <c r="F27" s="1058"/>
      <c r="G27" s="1058"/>
      <c r="H27" s="1058"/>
    </row>
    <row r="28" spans="1:16">
      <c r="A28" s="322"/>
      <c r="B28" s="322"/>
      <c r="C28" s="322"/>
      <c r="D28" s="322"/>
      <c r="E28" s="322"/>
      <c r="F28" s="322"/>
      <c r="G28" s="322"/>
      <c r="H28" s="322"/>
    </row>
    <row r="29" spans="1:16" ht="49.5" customHeight="1">
      <c r="A29" s="1058" t="s">
        <v>522</v>
      </c>
      <c r="B29" s="1058"/>
      <c r="C29" s="1058"/>
      <c r="D29" s="1058"/>
      <c r="E29" s="1058"/>
      <c r="F29" s="1058"/>
      <c r="G29" s="1058"/>
      <c r="H29" s="1058"/>
    </row>
    <row r="30" spans="1:16">
      <c r="A30" s="322"/>
      <c r="B30" s="322"/>
      <c r="C30" s="322"/>
      <c r="D30" s="322"/>
      <c r="E30" s="322"/>
      <c r="F30" s="322"/>
      <c r="G30" s="322"/>
      <c r="H30" s="322"/>
    </row>
    <row r="31" spans="1:16" ht="62.25" customHeight="1">
      <c r="A31" s="1057" t="s">
        <v>568</v>
      </c>
      <c r="B31" s="1057"/>
      <c r="C31" s="1057"/>
      <c r="D31" s="1057"/>
      <c r="E31" s="1057"/>
      <c r="F31" s="1057"/>
      <c r="G31" s="1057"/>
      <c r="H31" s="1057"/>
      <c r="I31" s="1058"/>
      <c r="J31" s="1058"/>
      <c r="K31" s="1058"/>
      <c r="L31" s="1058"/>
      <c r="M31" s="1058"/>
      <c r="N31" s="1058"/>
      <c r="O31" s="1058"/>
      <c r="P31" s="1058"/>
    </row>
    <row r="32" spans="1:16">
      <c r="A32" s="322"/>
      <c r="B32" s="322"/>
      <c r="C32" s="322"/>
      <c r="D32" s="322"/>
      <c r="E32" s="322"/>
      <c r="F32" s="322"/>
      <c r="G32" s="322"/>
      <c r="H32" s="322"/>
    </row>
    <row r="33" spans="1:16" ht="39" customHeight="1">
      <c r="A33" s="1057" t="s">
        <v>552</v>
      </c>
      <c r="B33" s="1057"/>
      <c r="C33" s="1057"/>
      <c r="D33" s="1057"/>
      <c r="E33" s="1057"/>
      <c r="F33" s="1057"/>
      <c r="G33" s="1057"/>
      <c r="H33" s="1057"/>
    </row>
    <row r="34" spans="1:16">
      <c r="A34" s="322"/>
      <c r="B34" s="322"/>
      <c r="C34" s="322"/>
      <c r="D34" s="322"/>
      <c r="E34" s="322"/>
      <c r="F34" s="322"/>
      <c r="G34" s="322"/>
      <c r="H34" s="322"/>
    </row>
    <row r="35" spans="1:16" ht="63" customHeight="1">
      <c r="A35" s="1058" t="s">
        <v>523</v>
      </c>
      <c r="B35" s="1058"/>
      <c r="C35" s="1058"/>
      <c r="D35" s="1058"/>
      <c r="E35" s="1058"/>
      <c r="F35" s="1058"/>
      <c r="G35" s="1058"/>
      <c r="H35" s="1058"/>
    </row>
    <row r="36" spans="1:16" ht="14.25" customHeight="1">
      <c r="A36" s="322"/>
      <c r="B36" s="322"/>
      <c r="C36" s="322"/>
      <c r="D36" s="322"/>
      <c r="E36" s="322"/>
      <c r="F36" s="322"/>
      <c r="G36" s="322"/>
      <c r="H36" s="322"/>
    </row>
    <row r="37" spans="1:16" ht="141.75" customHeight="1">
      <c r="A37" s="1058" t="s">
        <v>550</v>
      </c>
      <c r="B37" s="1058"/>
      <c r="C37" s="1058"/>
      <c r="D37" s="1058"/>
      <c r="E37" s="1058"/>
      <c r="F37" s="1058"/>
      <c r="G37" s="1058"/>
      <c r="H37" s="1058"/>
    </row>
    <row r="38" spans="1:16">
      <c r="A38" s="1060" t="s">
        <v>524</v>
      </c>
      <c r="B38" s="1060"/>
      <c r="C38" s="1060"/>
      <c r="D38" s="1060"/>
      <c r="E38" s="1060"/>
      <c r="F38" s="1060"/>
      <c r="G38" s="1060"/>
      <c r="H38" s="1060"/>
    </row>
    <row r="39" spans="1:16">
      <c r="A39" s="322"/>
      <c r="B39" s="322"/>
      <c r="C39" s="322"/>
      <c r="D39" s="322"/>
      <c r="E39" s="322"/>
      <c r="F39" s="322"/>
      <c r="G39" s="322"/>
      <c r="H39" s="322"/>
    </row>
    <row r="40" spans="1:16" ht="64.5" customHeight="1">
      <c r="A40" s="1058" t="s">
        <v>591</v>
      </c>
      <c r="B40" s="1058"/>
      <c r="C40" s="1058"/>
      <c r="D40" s="1058"/>
      <c r="E40" s="1058"/>
      <c r="F40" s="1058"/>
      <c r="G40" s="1058"/>
      <c r="H40" s="1058"/>
      <c r="I40" s="1059"/>
      <c r="J40" s="1059"/>
      <c r="K40" s="1059"/>
      <c r="L40" s="1059"/>
      <c r="M40" s="1059"/>
      <c r="N40" s="1059"/>
      <c r="O40" s="1059"/>
      <c r="P40" s="1059"/>
    </row>
    <row r="41" spans="1:16">
      <c r="A41" s="322"/>
      <c r="B41" s="322"/>
      <c r="C41" s="322"/>
      <c r="D41" s="322"/>
      <c r="E41" s="322"/>
      <c r="F41" s="322"/>
      <c r="G41" s="322"/>
      <c r="H41" s="322"/>
      <c r="I41" s="588"/>
      <c r="J41" s="588"/>
      <c r="K41" s="588"/>
      <c r="L41" s="588"/>
      <c r="M41" s="588"/>
      <c r="N41" s="588"/>
      <c r="O41" s="588"/>
      <c r="P41" s="588"/>
    </row>
    <row r="42" spans="1:16" ht="59.25" customHeight="1">
      <c r="A42" s="1058" t="s">
        <v>592</v>
      </c>
      <c r="B42" s="1058"/>
      <c r="C42" s="1058"/>
      <c r="D42" s="1058"/>
      <c r="E42" s="1058"/>
      <c r="F42" s="1058"/>
      <c r="G42" s="1058"/>
      <c r="H42" s="1058"/>
      <c r="I42" s="1059"/>
      <c r="J42" s="1059"/>
      <c r="K42" s="1059"/>
      <c r="L42" s="1059"/>
      <c r="M42" s="1059"/>
      <c r="N42" s="1059"/>
      <c r="O42" s="1059"/>
      <c r="P42" s="1059"/>
    </row>
    <row r="43" spans="1:16">
      <c r="A43" s="322"/>
      <c r="B43" s="322"/>
      <c r="C43" s="322"/>
      <c r="D43" s="322"/>
      <c r="E43" s="322"/>
      <c r="F43" s="322"/>
      <c r="G43" s="322"/>
      <c r="H43" s="322"/>
      <c r="I43" s="588"/>
      <c r="J43" s="588"/>
      <c r="K43" s="588"/>
      <c r="L43" s="588"/>
      <c r="M43" s="588"/>
      <c r="N43" s="588"/>
      <c r="O43" s="588"/>
      <c r="P43" s="588"/>
    </row>
    <row r="44" spans="1:16" ht="65.25" customHeight="1">
      <c r="A44" s="1058" t="s">
        <v>593</v>
      </c>
      <c r="B44" s="1058"/>
      <c r="C44" s="1058"/>
      <c r="D44" s="1058"/>
      <c r="E44" s="1058"/>
      <c r="F44" s="1058"/>
      <c r="G44" s="1058"/>
      <c r="H44" s="1058"/>
      <c r="I44" s="1059"/>
      <c r="J44" s="1059"/>
      <c r="K44" s="1059"/>
      <c r="L44" s="1059"/>
      <c r="M44" s="1059"/>
      <c r="N44" s="1059"/>
      <c r="O44" s="1059"/>
      <c r="P44" s="1059"/>
    </row>
    <row r="45" spans="1:16">
      <c r="A45" s="322"/>
      <c r="B45" s="322"/>
      <c r="C45" s="322"/>
      <c r="D45" s="322"/>
      <c r="E45" s="322"/>
      <c r="F45" s="322"/>
      <c r="G45" s="322"/>
      <c r="H45" s="322"/>
    </row>
    <row r="46" spans="1:16" ht="52.5" customHeight="1">
      <c r="A46" s="1058" t="s">
        <v>594</v>
      </c>
      <c r="B46" s="1058"/>
      <c r="C46" s="1058"/>
      <c r="D46" s="1058"/>
      <c r="E46" s="1058"/>
      <c r="F46" s="1058"/>
      <c r="G46" s="1058"/>
      <c r="H46" s="1058"/>
    </row>
    <row r="47" spans="1:16">
      <c r="A47" s="322"/>
      <c r="B47" s="322"/>
      <c r="C47" s="322"/>
      <c r="D47" s="322"/>
      <c r="E47" s="322"/>
      <c r="F47" s="322"/>
      <c r="G47" s="322"/>
      <c r="H47" s="322"/>
    </row>
    <row r="48" spans="1:16" ht="39.75" customHeight="1">
      <c r="A48" s="1058" t="s">
        <v>595</v>
      </c>
      <c r="B48" s="1058"/>
      <c r="C48" s="1058"/>
      <c r="D48" s="1058"/>
      <c r="E48" s="1058"/>
      <c r="F48" s="1058"/>
      <c r="G48" s="1058"/>
      <c r="H48" s="1058"/>
    </row>
    <row r="49" spans="1:9" hidden="1">
      <c r="A49" s="322"/>
      <c r="B49" s="322"/>
      <c r="C49" s="322"/>
      <c r="D49" s="322"/>
      <c r="E49" s="322"/>
      <c r="F49" s="322"/>
      <c r="G49" s="322"/>
      <c r="H49" s="322"/>
    </row>
    <row r="50" spans="1:9" ht="24" hidden="1" customHeight="1">
      <c r="A50" s="1058" t="s">
        <v>525</v>
      </c>
      <c r="B50" s="1058"/>
      <c r="C50" s="1058"/>
      <c r="D50" s="1058"/>
      <c r="E50" s="1058"/>
      <c r="F50" s="1058"/>
      <c r="G50" s="1058"/>
      <c r="H50" s="1058"/>
      <c r="I50" s="566"/>
    </row>
    <row r="51" spans="1:9" hidden="1">
      <c r="A51" s="322"/>
      <c r="B51" s="322"/>
      <c r="C51" s="322"/>
      <c r="D51" s="322"/>
      <c r="E51" s="322"/>
      <c r="F51" s="322"/>
      <c r="G51" s="322"/>
      <c r="H51" s="322"/>
    </row>
    <row r="52" spans="1:9" hidden="1">
      <c r="A52" s="1057" t="s">
        <v>526</v>
      </c>
      <c r="B52" s="1057"/>
      <c r="C52" s="1057"/>
      <c r="D52" s="1057"/>
      <c r="E52" s="1057"/>
      <c r="F52" s="1057"/>
      <c r="G52" s="1057"/>
      <c r="H52" s="1057"/>
    </row>
    <row r="53" spans="1:9" hidden="1">
      <c r="A53" s="585"/>
      <c r="B53" s="585"/>
      <c r="C53" s="585"/>
      <c r="D53" s="585"/>
      <c r="E53" s="585"/>
      <c r="F53" s="585"/>
      <c r="G53" s="585"/>
      <c r="H53" s="585"/>
    </row>
    <row r="54" spans="1:9" ht="49.5" hidden="1" customHeight="1">
      <c r="A54" s="1057" t="s">
        <v>551</v>
      </c>
      <c r="B54" s="1057"/>
      <c r="C54" s="1057"/>
      <c r="D54" s="1057"/>
      <c r="E54" s="1057"/>
      <c r="F54" s="1057"/>
      <c r="G54" s="1057"/>
      <c r="H54" s="1057"/>
    </row>
    <row r="55" spans="1:9">
      <c r="A55" s="155"/>
      <c r="B55" s="155"/>
      <c r="C55" s="155"/>
      <c r="D55" s="155"/>
      <c r="E55" s="155"/>
      <c r="F55" s="155"/>
      <c r="G55" s="155"/>
      <c r="H55" s="155"/>
    </row>
    <row r="56" spans="1:9" ht="105.75" customHeight="1">
      <c r="A56" s="1062" t="s">
        <v>564</v>
      </c>
      <c r="B56" s="1062"/>
      <c r="C56" s="1062"/>
      <c r="D56" s="1062"/>
      <c r="E56" s="1062"/>
      <c r="F56" s="1062"/>
      <c r="G56" s="1062"/>
      <c r="H56" s="1062"/>
    </row>
    <row r="57" spans="1:9">
      <c r="A57" s="585"/>
      <c r="B57" s="585"/>
      <c r="C57" s="585"/>
      <c r="D57" s="585"/>
      <c r="E57" s="585"/>
      <c r="F57" s="585"/>
      <c r="G57" s="585"/>
      <c r="H57" s="585"/>
    </row>
    <row r="58" spans="1:9" ht="52.5" customHeight="1">
      <c r="A58" s="1057" t="s">
        <v>590</v>
      </c>
      <c r="B58" s="1057"/>
      <c r="C58" s="1057"/>
      <c r="D58" s="1057"/>
      <c r="E58" s="1057"/>
      <c r="F58" s="1057"/>
      <c r="G58" s="1057"/>
      <c r="H58" s="1057"/>
      <c r="I58" s="566"/>
    </row>
    <row r="59" spans="1:9">
      <c r="A59" s="155"/>
      <c r="B59" s="155"/>
      <c r="C59" s="155"/>
      <c r="D59" s="155"/>
      <c r="E59" s="155"/>
      <c r="F59" s="155"/>
      <c r="G59" s="155"/>
      <c r="H59" s="155"/>
    </row>
    <row r="60" spans="1:9">
      <c r="A60" s="1058" t="s">
        <v>527</v>
      </c>
      <c r="B60" s="1058"/>
      <c r="C60" s="1058"/>
      <c r="D60" s="1058"/>
      <c r="E60" s="1058"/>
      <c r="F60" s="1058"/>
      <c r="G60" s="1058"/>
      <c r="H60" s="1058"/>
    </row>
    <row r="61" spans="1:9">
      <c r="A61" s="155"/>
      <c r="B61" s="155"/>
      <c r="C61" s="155"/>
      <c r="D61" s="155"/>
      <c r="E61" s="155"/>
      <c r="F61" s="155"/>
      <c r="G61" s="155"/>
      <c r="H61" s="155"/>
    </row>
    <row r="62" spans="1:9">
      <c r="A62" s="1058" t="s">
        <v>528</v>
      </c>
      <c r="B62" s="1058"/>
      <c r="C62" s="1058"/>
      <c r="D62" s="1058"/>
      <c r="E62" s="1058"/>
      <c r="F62" s="1058"/>
      <c r="G62" s="1058"/>
      <c r="H62" s="1058"/>
    </row>
    <row r="63" spans="1:9">
      <c r="A63" s="1058" t="s">
        <v>529</v>
      </c>
      <c r="B63" s="1058"/>
      <c r="C63" s="1058"/>
      <c r="D63" s="1058"/>
      <c r="E63" s="1058"/>
      <c r="F63" s="1058"/>
      <c r="G63" s="1058"/>
      <c r="H63" s="1058"/>
    </row>
    <row r="64" spans="1:9">
      <c r="A64" s="1058" t="s">
        <v>530</v>
      </c>
      <c r="B64" s="1058"/>
      <c r="C64" s="1058"/>
      <c r="D64" s="1058"/>
      <c r="E64" s="1058"/>
      <c r="F64" s="1058"/>
      <c r="G64" s="1058"/>
      <c r="H64" s="1058"/>
    </row>
    <row r="65" spans="1:8">
      <c r="A65" s="155"/>
      <c r="B65" s="155"/>
      <c r="C65" s="155"/>
      <c r="D65" s="155"/>
      <c r="E65" s="155"/>
      <c r="F65" s="155"/>
      <c r="G65" s="155"/>
      <c r="H65" s="155"/>
    </row>
    <row r="66" spans="1:8">
      <c r="A66" s="1057" t="s">
        <v>565</v>
      </c>
      <c r="B66" s="1057"/>
      <c r="C66" s="1057"/>
      <c r="D66" s="1057"/>
      <c r="E66" s="1057"/>
      <c r="F66" s="1057"/>
      <c r="G66" s="1057"/>
      <c r="H66" s="1057"/>
    </row>
    <row r="67" spans="1:8">
      <c r="A67" s="1057"/>
      <c r="B67" s="1057"/>
      <c r="C67" s="1057"/>
      <c r="D67" s="1057"/>
      <c r="E67" s="1057"/>
      <c r="F67" s="1057"/>
      <c r="G67" s="1057"/>
      <c r="H67" s="1057"/>
    </row>
    <row r="68" spans="1:8" ht="66" customHeight="1">
      <c r="A68" s="1057" t="s">
        <v>566</v>
      </c>
      <c r="B68" s="1057"/>
      <c r="C68" s="1057"/>
      <c r="D68" s="1057"/>
      <c r="E68" s="1057"/>
      <c r="F68" s="1057"/>
      <c r="G68" s="1057"/>
      <c r="H68" s="1057"/>
    </row>
    <row r="69" spans="1:8">
      <c r="A69" s="1061"/>
      <c r="B69" s="1061"/>
      <c r="C69" s="1061"/>
      <c r="D69" s="1061"/>
      <c r="E69" s="1061"/>
      <c r="F69" s="1061"/>
      <c r="G69" s="1061"/>
      <c r="H69" s="1061"/>
    </row>
    <row r="70" spans="1:8" ht="33.75" customHeight="1">
      <c r="A70" s="1057" t="s">
        <v>567</v>
      </c>
      <c r="B70" s="1057"/>
      <c r="C70" s="1057"/>
      <c r="D70" s="1057"/>
      <c r="E70" s="1057"/>
      <c r="F70" s="1057"/>
      <c r="G70" s="1057"/>
      <c r="H70" s="1057"/>
    </row>
    <row r="71" spans="1:8">
      <c r="A71" s="155"/>
      <c r="B71" s="155"/>
      <c r="C71" s="155"/>
      <c r="D71" s="155"/>
      <c r="E71" s="155"/>
      <c r="F71" s="155"/>
      <c r="G71" s="155"/>
      <c r="H71" s="155"/>
    </row>
    <row r="72" spans="1:8">
      <c r="A72" s="155"/>
      <c r="B72" s="155"/>
      <c r="C72" s="155"/>
      <c r="D72" s="155"/>
      <c r="E72" s="155"/>
      <c r="F72" s="155"/>
      <c r="G72" s="155"/>
      <c r="H72" s="155"/>
    </row>
    <row r="73" spans="1:8">
      <c r="A73" s="155"/>
      <c r="B73" s="155"/>
      <c r="C73" s="155"/>
      <c r="D73" s="155"/>
      <c r="E73" s="155"/>
      <c r="F73" s="155"/>
      <c r="G73" s="155"/>
      <c r="H73" s="155"/>
    </row>
    <row r="74" spans="1:8">
      <c r="A74" s="155"/>
      <c r="B74" s="155"/>
      <c r="C74" s="155"/>
      <c r="D74" s="155"/>
      <c r="E74" s="155"/>
      <c r="F74" s="155"/>
      <c r="G74" s="155"/>
      <c r="H74" s="155"/>
    </row>
    <row r="75" spans="1:8">
      <c r="A75" s="154"/>
      <c r="B75" s="154"/>
      <c r="C75" s="154"/>
      <c r="D75" s="154"/>
      <c r="E75" s="154"/>
      <c r="F75" s="154"/>
      <c r="G75" s="154"/>
      <c r="H75" s="154"/>
    </row>
    <row r="77" spans="1:8">
      <c r="A77" s="233"/>
      <c r="B77" s="233"/>
      <c r="C77" s="233"/>
      <c r="D77" s="233"/>
      <c r="E77" s="233"/>
      <c r="F77" s="233"/>
      <c r="G77" s="233"/>
      <c r="H77" s="233"/>
    </row>
    <row r="78" spans="1:8">
      <c r="A78" s="16"/>
    </row>
    <row r="79" spans="1:8" ht="15">
      <c r="A79" s="18"/>
      <c r="B79" s="18"/>
      <c r="C79" s="18"/>
      <c r="D79" s="18"/>
      <c r="E79" s="18"/>
      <c r="F79" s="18"/>
      <c r="G79" s="18"/>
      <c r="H79" s="18"/>
    </row>
    <row r="80" spans="1:8" ht="15">
      <c r="A80" s="153"/>
    </row>
    <row r="81" spans="1:8">
      <c r="A81" s="233"/>
      <c r="B81" s="233"/>
      <c r="C81" s="233"/>
      <c r="D81" s="233"/>
      <c r="E81" s="233"/>
      <c r="F81" s="233"/>
      <c r="G81" s="233"/>
      <c r="H81" s="233"/>
    </row>
    <row r="82" spans="1:8">
      <c r="A82" s="233"/>
      <c r="B82" s="233"/>
      <c r="C82" s="233"/>
      <c r="D82" s="233"/>
      <c r="E82" s="233"/>
      <c r="F82" s="233"/>
      <c r="G82" s="233"/>
      <c r="H82" s="233"/>
    </row>
    <row r="83" spans="1:8">
      <c r="A83" s="16"/>
    </row>
  </sheetData>
  <mergeCells count="42">
    <mergeCell ref="I17:P17"/>
    <mergeCell ref="A69:H69"/>
    <mergeCell ref="A70:H70"/>
    <mergeCell ref="A19:H19"/>
    <mergeCell ref="A54:H54"/>
    <mergeCell ref="A56:H56"/>
    <mergeCell ref="A21:H21"/>
    <mergeCell ref="A23:H23"/>
    <mergeCell ref="A25:H25"/>
    <mergeCell ref="A27:H27"/>
    <mergeCell ref="A29:H29"/>
    <mergeCell ref="A31:H31"/>
    <mergeCell ref="A52:H52"/>
    <mergeCell ref="A33:H33"/>
    <mergeCell ref="A35:H35"/>
    <mergeCell ref="A37:H37"/>
    <mergeCell ref="I42:P42"/>
    <mergeCell ref="I44:P44"/>
    <mergeCell ref="I40:P40"/>
    <mergeCell ref="I31:P31"/>
    <mergeCell ref="A38:H38"/>
    <mergeCell ref="A40:H40"/>
    <mergeCell ref="A42:H42"/>
    <mergeCell ref="A44:H44"/>
    <mergeCell ref="A58:H58"/>
    <mergeCell ref="A46:H46"/>
    <mergeCell ref="A48:H48"/>
    <mergeCell ref="A60:H60"/>
    <mergeCell ref="A67:H67"/>
    <mergeCell ref="A50:H50"/>
    <mergeCell ref="A68:H68"/>
    <mergeCell ref="A62:H62"/>
    <mergeCell ref="A64:H64"/>
    <mergeCell ref="A63:H63"/>
    <mergeCell ref="A66:H66"/>
    <mergeCell ref="A17:H17"/>
    <mergeCell ref="A1:H1"/>
    <mergeCell ref="A2:H2"/>
    <mergeCell ref="A3:H3"/>
    <mergeCell ref="A4:H4"/>
    <mergeCell ref="A5:H5"/>
    <mergeCell ref="A7:H7"/>
  </mergeCells>
  <printOptions horizontalCentered="1"/>
  <pageMargins left="0.11811023622047245" right="0.11811023622047245" top="0.62992125984251968" bottom="0.39370078740157483" header="0.51181102362204722" footer="0.19685039370078741"/>
  <pageSetup paperSize="9" scale="80" firstPageNumber="20" fitToHeight="4" orientation="portrait"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19</vt:i4>
      </vt:variant>
    </vt:vector>
  </HeadingPairs>
  <TitlesOfParts>
    <vt:vector size="33" baseType="lpstr">
      <vt:lpstr> ΠΡΟΥΠΟΛ ΧΡ ΥΠΟΛ ΔΕΚ2021 (5)</vt:lpstr>
      <vt:lpstr>ΣΥΓΚΕΦ ΠΙΝΑΚ ΕΣΟΔΩΝ (6)</vt:lpstr>
      <vt:lpstr>ΣΥΓΚΕΦ ΠΙΝΑΚ ΔΑΠΑΝΩΝ (7)</vt:lpstr>
      <vt:lpstr>ΛΕΠΤΟΜΕΡΙΕΣ ΕΣΟΔΩΝ (8)</vt:lpstr>
      <vt:lpstr>ΑΠΟΤΕΛΕΣΜΑΤΑ ΓΙΑ ΤΟ ΕΤΟΣ  (9)</vt:lpstr>
      <vt:lpstr>ΙΣΟΛΟΓΙΣΜΟΣ (10)</vt:lpstr>
      <vt:lpstr>ΚΑΤ ΤΑΜ ΡΟΗΣ (11)</vt:lpstr>
      <vt:lpstr>ΚΑΤ ΧΡΕΩΣΤ&amp;ΠΙΣΤ(12)</vt:lpstr>
      <vt:lpstr>ΣΗΜΕΙΩΣΕΙΣ(13-14)</vt:lpstr>
      <vt:lpstr>1ΟΣ ΠΙΝΑΚΑΣ (15-18)</vt:lpstr>
      <vt:lpstr>2ΟΣ ΠΙΝΑΚΑΣ (19)</vt:lpstr>
      <vt:lpstr>3ΟΣ ΠΙΝΑΚΑΣ(20)</vt:lpstr>
      <vt:lpstr>ΠΑΡΑΡΤΗΜ ΠΡΩΤΟΣ ΠΙΝΑΚΑΣ(21)</vt:lpstr>
      <vt:lpstr>ΓΕΝΙΚΕΣ(22)</vt:lpstr>
      <vt:lpstr>'ΙΣΟΛΟΓΙΣΜΟΣ (10)'!bookmark8</vt:lpstr>
      <vt:lpstr>'ΚΑΤ ΤΑΜ ΡΟΗΣ (11)'!bookmark8</vt:lpstr>
      <vt:lpstr>'ΚΑΤ ΧΡΕΩΣΤ&amp;ΠΙΣΤ(12)'!bookmark8</vt:lpstr>
      <vt:lpstr>' ΠΡΟΥΠΟΛ ΧΡ ΥΠΟΛ ΔΕΚ2021 (5)'!Print_Area</vt:lpstr>
      <vt:lpstr>'1ΟΣ ΠΙΝΑΚΑΣ (15-18)'!Print_Area</vt:lpstr>
      <vt:lpstr>'2ΟΣ ΠΙΝΑΚΑΣ (19)'!Print_Area</vt:lpstr>
      <vt:lpstr>'3ΟΣ ΠΙΝΑΚΑΣ(20)'!Print_Area</vt:lpstr>
      <vt:lpstr>'ΑΠΟΤΕΛΕΣΜΑΤΑ ΓΙΑ ΤΟ ΕΤΟΣ  (9)'!Print_Area</vt:lpstr>
      <vt:lpstr>'ΓΕΝΙΚΕΣ(22)'!Print_Area</vt:lpstr>
      <vt:lpstr>'ΙΣΟΛΟΓΙΣΜΟΣ (10)'!Print_Area</vt:lpstr>
      <vt:lpstr>'ΚΑΤ ΤΑΜ ΡΟΗΣ (11)'!Print_Area</vt:lpstr>
      <vt:lpstr>'ΚΑΤ ΧΡΕΩΣΤ&amp;ΠΙΣΤ(12)'!Print_Area</vt:lpstr>
      <vt:lpstr>'ΛΕΠΤΟΜΕΡΙΕΣ ΕΣΟΔΩΝ (8)'!Print_Area</vt:lpstr>
      <vt:lpstr>'ΠΑΡΑΡΤΗΜ ΠΡΩΤΟΣ ΠΙΝΑΚΑΣ(21)'!Print_Area</vt:lpstr>
      <vt:lpstr>'ΣΗΜΕΙΩΣΕΙΣ(13-14)'!Print_Area</vt:lpstr>
      <vt:lpstr>'ΣΥΓΚΕΦ ΠΙΝΑΚ ΔΑΠΑΝΩΝ (7)'!Print_Area</vt:lpstr>
      <vt:lpstr>'ΣΥΓΚΕΦ ΠΙΝΑΚ ΕΣΟΔΩΝ (6)'!Print_Area</vt:lpstr>
      <vt:lpstr>'1ΟΣ ΠΙΝΑΚΑΣ (15-18)'!Print_Titles</vt:lpstr>
      <vt:lpstr>'ΠΑΡΑΡΤΗΜ ΠΡΩΤΟΣ ΠΙΝΑΚΑΣ(21)'!Print_Titles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2006-10-17T10:06:23Z</dcterms:created>
  <dcterms:modified xsi:type="dcterms:W3CDTF">2022-11-29T11:10:09Z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